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7.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D:\Trabajos\Transparencia\Contrataciones Publicas\2023\"/>
    </mc:Choice>
  </mc:AlternateContent>
  <xr:revisionPtr revIDLastSave="0" documentId="13_ncr:1_{D4629706-210F-4858-AA13-F68A4E69181F}" xr6:coauthVersionLast="47" xr6:coauthVersionMax="47" xr10:uidLastSave="{00000000-0000-0000-0000-000000000000}"/>
  <bookViews>
    <workbookView xWindow="-120" yWindow="-120" windowWidth="19440" windowHeight="15000" tabRatio="739" firstSheet="2" activeTab="2" xr2:uid="{00000000-000D-0000-FFFF-FFFF00000000}"/>
  </bookViews>
  <sheets>
    <sheet name="FORMULARIO" sheetId="3" state="hidden" r:id="rId1"/>
    <sheet name="Control 2023" sheetId="24" state="hidden" r:id="rId2"/>
    <sheet name="PAC 2023" sheetId="25" r:id="rId3"/>
    <sheet name="Anexo PAC Inicial" sheetId="26" r:id="rId4"/>
    <sheet name="Control" sheetId="27" r:id="rId5"/>
    <sheet name="Contabil" sheetId="39" r:id="rId6"/>
    <sheet name="Hoja1" sheetId="42" r:id="rId7"/>
    <sheet name="DESIERTOS" sheetId="33" state="hidden" r:id="rId8"/>
    <sheet name="SIN TDR " sheetId="34" state="hidden" r:id="rId9"/>
    <sheet name="BUENA PRO " sheetId="35" state="hidden" r:id="rId10"/>
    <sheet name="tabla dinamica" sheetId="23" state="hidden" r:id="rId11"/>
    <sheet name="Hoja2" sheetId="19" state="hidden" r:id="rId12"/>
    <sheet name="NecesidadxUOR" sheetId="9" state="hidden" r:id="rId13"/>
    <sheet name="Años1-4" sheetId="14" state="hidden" r:id="rId14"/>
    <sheet name="Prog.Año1" sheetId="13" state="hidden" r:id="rId15"/>
    <sheet name="Top5" sheetId="17" state="hidden" r:id="rId16"/>
    <sheet name="Rep.xObjetivo" sheetId="10" state="hidden" r:id="rId17"/>
    <sheet name="Dashboard (2)" sheetId="12" state="hidden" r:id="rId18"/>
    <sheet name="LISTAS" sheetId="5" state="hidden" r:id="rId19"/>
  </sheets>
  <definedNames>
    <definedName name="_xlnm._FilterDatabase" localSheetId="3" hidden="1">'Anexo PAC Inicial'!$A$3:$X$94</definedName>
    <definedName name="_xlnm._FilterDatabase" localSheetId="9" hidden="1">'BUENA PRO '!$A$1:$N$18</definedName>
    <definedName name="_xlnm._FilterDatabase" localSheetId="4" hidden="1">Control!$A$2:$K$2</definedName>
    <definedName name="_xlnm._FilterDatabase" localSheetId="2" hidden="1">'PAC 2023'!$A$7:$AK$135</definedName>
    <definedName name="_xlnm._FilterDatabase" localSheetId="8" hidden="1">'SIN TDR '!$A$1:$K$21</definedName>
    <definedName name="aa" localSheetId="3">#REF!</definedName>
    <definedName name="aa" localSheetId="5">#REF!</definedName>
    <definedName name="aa" localSheetId="4">#REF!</definedName>
    <definedName name="aa">#REF!</definedName>
    <definedName name="_xlnm.Print_Area" localSheetId="3">'Anexo PAC Inicial'!$A$1:$X$101</definedName>
    <definedName name="_xlnm.Print_Area" localSheetId="5">Contabil!$A$1:$V$30</definedName>
    <definedName name="_xlnm.Print_Area" localSheetId="4">Control!$A$1:$L$28</definedName>
    <definedName name="_xlnm.Print_Area" localSheetId="1">'Control 2023'!$A$2:$H$27</definedName>
    <definedName name="_xlnm.Print_Area" localSheetId="2">'PAC 2023'!$A$1:$AK$168</definedName>
    <definedName name="bb" localSheetId="3">#REF!</definedName>
    <definedName name="bb" localSheetId="5">#REF!</definedName>
    <definedName name="bb" localSheetId="4">#REF!</definedName>
    <definedName name="bb">#REF!</definedName>
    <definedName name="Bienes" localSheetId="3">Tabla11[Descripcion]</definedName>
    <definedName name="Bienes" localSheetId="17">Tabla11[Descripcion]</definedName>
    <definedName name="Bienes">Tabla11[Descripcion]</definedName>
    <definedName name="Buenapro">'BUENA PRO '!$A$1:$N$18</definedName>
    <definedName name="codigos" localSheetId="3">Tabla3[Cod. de UOR]</definedName>
    <definedName name="codigos" localSheetId="17">Tabla3[Cod. de UOR]</definedName>
    <definedName name="codigos">Tabla3[Cod. de UOR]</definedName>
    <definedName name="_xlnm.Criteria" localSheetId="2">'PAC 2023'!$A$170:$A$187</definedName>
    <definedName name="Cuentas" localSheetId="3">Tabla4[Código]</definedName>
    <definedName name="Cuentas" localSheetId="17">Tabla4[Código]</definedName>
    <definedName name="Cuentas">Tabla4[Código]</definedName>
    <definedName name="Desierto">DESIERTOS!$A$1:$I$6</definedName>
    <definedName name="dfsdsdf" localSheetId="3">#REF!</definedName>
    <definedName name="dfsdsdf" localSheetId="5">#REF!</definedName>
    <definedName name="dfsdsdf" localSheetId="4">#REF!</definedName>
    <definedName name="dfsdsdf">#REF!</definedName>
    <definedName name="GGFHGGFG" localSheetId="3">#REF!</definedName>
    <definedName name="GGFHGGFG" localSheetId="5">#REF!</definedName>
    <definedName name="GGFHGGFG">#REF!</definedName>
    <definedName name="hgfdg" localSheetId="3">#REF!</definedName>
    <definedName name="hgfdg" localSheetId="5">#REF!</definedName>
    <definedName name="hgfdg">#REF!</definedName>
    <definedName name="HGFFHGHG" localSheetId="3">#REF!</definedName>
    <definedName name="HGFFHGHG" localSheetId="5">#REF!</definedName>
    <definedName name="HGFFHGHG">#REF!</definedName>
    <definedName name="ListaBienes" localSheetId="3">Tabla11[#All]</definedName>
    <definedName name="ListaBienes" localSheetId="17">Tabla11[#All]</definedName>
    <definedName name="ListaBienes">Tabla11[#All]</definedName>
    <definedName name="ListaContratacion" localSheetId="3">Tabla2[[#All],[Tipo de Contratación]]</definedName>
    <definedName name="ListaContratacion" localSheetId="17">Tabla2[[#All],[Tipo de Contratación]]</definedName>
    <definedName name="ListaContratacion">Tabla2[[#All],[Tipo de Contratación]]</definedName>
    <definedName name="ListaCuentas" localSheetId="3">Tabla4[#All]</definedName>
    <definedName name="ListaCuentas" localSheetId="17">Tabla4[#All]</definedName>
    <definedName name="ListaCuentas">Tabla4[#All]</definedName>
    <definedName name="ListaMeses" localSheetId="3">Tabla5[[#All],[Mes]]</definedName>
    <definedName name="ListaMeses" localSheetId="17">Tabla5[[#All],[Mes]]</definedName>
    <definedName name="ListaMeses">Tabla5[[#All],[Mes]]</definedName>
    <definedName name="ListaObjetivos" localSheetId="3">Table7[[#All],[Objetivo Operativo]]</definedName>
    <definedName name="ListaObjetivos" localSheetId="17">Table7[[#All],[Objetivo Operativo]]</definedName>
    <definedName name="ListaObjetivos">Table7[[#All],[Objetivo Operativo]]</definedName>
    <definedName name="ListaProceso" localSheetId="3">Tabla1[[#All],[Tipo de proceso]]</definedName>
    <definedName name="ListaProceso" localSheetId="17">Tabla1[[#All],[Tipo de proceso]]</definedName>
    <definedName name="ListaProceso">Tabla1[[#All],[Tipo de proceso]]</definedName>
    <definedName name="ListaUOR" localSheetId="3">Tabla3[#All]</definedName>
    <definedName name="ListaUOR" localSheetId="17">Tabla3[#All]</definedName>
    <definedName name="ListaUOR">Tabla3[#All]</definedName>
    <definedName name="matri" localSheetId="3">#REF!</definedName>
    <definedName name="matri" localSheetId="5">#REF!</definedName>
    <definedName name="matri" localSheetId="4">#REF!</definedName>
    <definedName name="matri">#REF!</definedName>
    <definedName name="matricito" localSheetId="3">#REF!</definedName>
    <definedName name="matricito" localSheetId="5">#REF!</definedName>
    <definedName name="matricito">#REF!</definedName>
    <definedName name="MATRIZ" localSheetId="3">#REF!</definedName>
    <definedName name="MATRIZ" localSheetId="5">#REF!</definedName>
    <definedName name="MATRIZ" localSheetId="4">#REF!</definedName>
    <definedName name="MATRIZ">#REF!</definedName>
    <definedName name="NItem" localSheetId="3">#REF!</definedName>
    <definedName name="NItem" localSheetId="5">#REF!</definedName>
    <definedName name="NItem" localSheetId="17">#REF!</definedName>
    <definedName name="NItem">#REF!</definedName>
    <definedName name="NOPAC">#REF!</definedName>
    <definedName name="PAC" localSheetId="3">#REF!</definedName>
    <definedName name="PAC" localSheetId="9">#REF!</definedName>
    <definedName name="PAC" localSheetId="5">#REF!</definedName>
    <definedName name="PAC" localSheetId="7">#REF!</definedName>
    <definedName name="PAC" localSheetId="8">#REF!</definedName>
    <definedName name="PAC">#REF!</definedName>
    <definedName name="Pacito" localSheetId="3">#REF!</definedName>
    <definedName name="Pacito" localSheetId="5">#REF!</definedName>
    <definedName name="Pacito">#REF!</definedName>
    <definedName name="periodo" localSheetId="3">Table6[Periodicidad]</definedName>
    <definedName name="periodo" localSheetId="17">Table6[Periodicidad]</definedName>
    <definedName name="periodo">Table6[Periodicidad]</definedName>
    <definedName name="sdvxdvxc" localSheetId="3">#REF!</definedName>
    <definedName name="sdvxdvxc" localSheetId="5">#REF!</definedName>
    <definedName name="sdvxdvxc" localSheetId="4">#REF!</definedName>
    <definedName name="sdvxdvxc">#REF!</definedName>
    <definedName name="SegmentaciónDeDatos_Gerencia1">#N/A</definedName>
    <definedName name="SINTDR">'SIN TDR '!$A$1:$K$21</definedName>
    <definedName name="solicitud" localSheetId="3">Tabla13[Solicitud de recursos]</definedName>
    <definedName name="solicitud" localSheetId="17">Tabla13[Solicitud de recursos]</definedName>
    <definedName name="solicitud">Tabla13[Solicitud de recursos]</definedName>
    <definedName name="_xlnm.Print_Titles" localSheetId="3">'Anexo PAC Inicial'!$3:$3</definedName>
    <definedName name="_xlnm.Print_Titles" localSheetId="2">'PAC 2023'!$7:$7</definedName>
  </definedNames>
  <calcPr calcId="191029"/>
  <pivotCaches>
    <pivotCache cacheId="0" r:id="rId20"/>
    <pivotCache cacheId="1" r:id="rId21"/>
  </pivotCaches>
  <extLst>
    <ext xmlns:x14="http://schemas.microsoft.com/office/spreadsheetml/2009/9/main" uri="{BBE1A952-AA13-448e-AADC-164F8A28A991}">
      <x14:slicerCaches>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42" l="1"/>
  <c r="H5" i="42"/>
  <c r="H6" i="42"/>
  <c r="H7" i="42"/>
  <c r="H8" i="42"/>
  <c r="H9" i="42"/>
  <c r="H10" i="42"/>
  <c r="H11" i="42"/>
  <c r="H12" i="42"/>
  <c r="H13" i="42"/>
  <c r="H14" i="42"/>
  <c r="H15" i="42"/>
  <c r="H16" i="42"/>
  <c r="H17" i="42"/>
  <c r="H18" i="42"/>
  <c r="H19" i="42"/>
  <c r="H20" i="42"/>
  <c r="H21" i="42"/>
  <c r="H22" i="42"/>
  <c r="H23" i="42"/>
  <c r="H24" i="42"/>
  <c r="H25" i="42"/>
  <c r="H26" i="42"/>
  <c r="H27" i="42"/>
  <c r="H28" i="42"/>
  <c r="H29" i="42"/>
  <c r="H30" i="42"/>
  <c r="H31" i="42"/>
  <c r="H32" i="42"/>
  <c r="H3" i="42"/>
  <c r="O101" i="25" l="1"/>
  <c r="V18" i="39" l="1"/>
  <c r="O18" i="39"/>
  <c r="N18" i="39"/>
  <c r="V17" i="39"/>
  <c r="U17" i="39"/>
  <c r="U18" i="39" s="1"/>
  <c r="O17" i="39"/>
  <c r="N17" i="39"/>
  <c r="T17" i="39" l="1"/>
  <c r="T18" i="39" s="1"/>
  <c r="V4" i="39" l="1"/>
  <c r="U4" i="39"/>
  <c r="T4" i="39"/>
  <c r="AH65" i="25" l="1"/>
  <c r="AH56" i="25"/>
  <c r="AH54" i="25"/>
  <c r="AH53" i="25"/>
  <c r="AH50" i="25"/>
  <c r="AH47" i="25"/>
  <c r="AH45" i="25"/>
  <c r="AH37" i="25"/>
  <c r="AH33" i="25"/>
  <c r="AH32" i="25"/>
  <c r="AH29" i="25"/>
  <c r="AH28" i="25"/>
  <c r="AH24" i="25"/>
  <c r="AH23" i="25"/>
  <c r="AH21" i="25"/>
  <c r="AH18" i="25"/>
  <c r="AH14" i="25"/>
  <c r="AE14" i="25"/>
  <c r="AE65" i="25"/>
  <c r="AD65" i="25"/>
  <c r="AC65" i="25"/>
  <c r="AE56" i="25"/>
  <c r="AD56" i="25"/>
  <c r="AC56" i="25"/>
  <c r="AE54" i="25"/>
  <c r="AD54" i="25"/>
  <c r="AC54" i="25"/>
  <c r="AE53" i="25"/>
  <c r="AD53" i="25"/>
  <c r="AC53" i="25"/>
  <c r="AE50" i="25"/>
  <c r="AD50" i="25"/>
  <c r="AC50" i="25"/>
  <c r="AE47" i="25"/>
  <c r="AD47" i="25"/>
  <c r="AC47" i="25"/>
  <c r="AE45" i="25"/>
  <c r="AD45" i="25"/>
  <c r="AC45" i="25"/>
  <c r="AE37" i="25"/>
  <c r="AD37" i="25"/>
  <c r="AC37" i="25"/>
  <c r="AE33" i="25"/>
  <c r="AD33" i="25"/>
  <c r="AC33" i="25"/>
  <c r="AE32" i="25"/>
  <c r="AD32" i="25"/>
  <c r="AC32" i="25"/>
  <c r="AE29" i="25"/>
  <c r="AD29" i="25"/>
  <c r="AC29" i="25"/>
  <c r="AE28" i="25"/>
  <c r="AD28" i="25"/>
  <c r="AC28" i="25"/>
  <c r="AE24" i="25"/>
  <c r="AD24" i="25"/>
  <c r="AC24" i="25"/>
  <c r="AE23" i="25"/>
  <c r="AD23" i="25"/>
  <c r="AC23" i="25"/>
  <c r="AE21" i="25"/>
  <c r="AD21" i="25"/>
  <c r="AC21" i="25"/>
  <c r="AE18" i="25"/>
  <c r="AD18" i="25"/>
  <c r="AC18" i="25"/>
  <c r="AD14" i="25"/>
  <c r="AC14" i="25"/>
  <c r="AJ67" i="25" l="1"/>
  <c r="AJ64" i="25"/>
  <c r="AJ63" i="25"/>
  <c r="AJ62" i="25"/>
  <c r="AJ61" i="25"/>
  <c r="AJ60" i="25"/>
  <c r="AJ59" i="25"/>
  <c r="AJ58" i="25"/>
  <c r="AJ57" i="25"/>
  <c r="AJ55" i="25"/>
  <c r="AJ51" i="25"/>
  <c r="AJ49" i="25"/>
  <c r="AJ48" i="25"/>
  <c r="AJ46" i="25"/>
  <c r="AJ44" i="25"/>
  <c r="AJ43" i="25"/>
  <c r="AJ40" i="25"/>
  <c r="AJ39" i="25"/>
  <c r="AJ35" i="25"/>
  <c r="AJ31" i="25"/>
  <c r="AJ30" i="25"/>
  <c r="AJ25" i="25"/>
  <c r="AJ22" i="25"/>
  <c r="AJ11" i="25"/>
  <c r="AJ10" i="25"/>
  <c r="AJ9" i="25"/>
  <c r="AJ8" i="25"/>
  <c r="Y28" i="25"/>
  <c r="AK28" i="25" s="1"/>
  <c r="AB14" i="25"/>
  <c r="AB65" i="25"/>
  <c r="AB56" i="25"/>
  <c r="AB54" i="25"/>
  <c r="AB53" i="25"/>
  <c r="AB50" i="25"/>
  <c r="AB47" i="25"/>
  <c r="AB45" i="25"/>
  <c r="AB37" i="25"/>
  <c r="AB33" i="25"/>
  <c r="AB32" i="25"/>
  <c r="AB29" i="25"/>
  <c r="AB28" i="25"/>
  <c r="AB24" i="25"/>
  <c r="AB23" i="25"/>
  <c r="AB21" i="25"/>
  <c r="AB18" i="25"/>
  <c r="Z14" i="25"/>
  <c r="Z65" i="25"/>
  <c r="Z56" i="25"/>
  <c r="Z54" i="25"/>
  <c r="Z53" i="25"/>
  <c r="Z50" i="25"/>
  <c r="Z47" i="25"/>
  <c r="Z45" i="25"/>
  <c r="Z37" i="25"/>
  <c r="Z33" i="25"/>
  <c r="Z29" i="25"/>
  <c r="Z32" i="25"/>
  <c r="Z28" i="25"/>
  <c r="Z24" i="25"/>
  <c r="Z23" i="25"/>
  <c r="Z21" i="25"/>
  <c r="Z18" i="25"/>
  <c r="Y14" i="25"/>
  <c r="AK14" i="25" s="1"/>
  <c r="Y65" i="25"/>
  <c r="AK65" i="25" s="1"/>
  <c r="X65" i="25"/>
  <c r="AJ65" i="25" s="1"/>
  <c r="Y56" i="25"/>
  <c r="AK56" i="25" s="1"/>
  <c r="X56" i="25"/>
  <c r="AJ56" i="25" s="1"/>
  <c r="Y54" i="25"/>
  <c r="AK54" i="25" s="1"/>
  <c r="X54" i="25"/>
  <c r="AJ54" i="25" s="1"/>
  <c r="Y53" i="25"/>
  <c r="AK53" i="25" s="1"/>
  <c r="X53" i="25"/>
  <c r="AJ53" i="25" s="1"/>
  <c r="Y50" i="25"/>
  <c r="AK50" i="25" s="1"/>
  <c r="X50" i="25"/>
  <c r="AJ50" i="25" s="1"/>
  <c r="Y47" i="25"/>
  <c r="AK47" i="25" s="1"/>
  <c r="X47" i="25"/>
  <c r="AJ47" i="25" s="1"/>
  <c r="Y45" i="25"/>
  <c r="AK45" i="25" s="1"/>
  <c r="X45" i="25"/>
  <c r="AJ45" i="25" s="1"/>
  <c r="Y37" i="25"/>
  <c r="AK37" i="25" s="1"/>
  <c r="X37" i="25"/>
  <c r="AJ37" i="25" s="1"/>
  <c r="Y33" i="25"/>
  <c r="AK33" i="25" s="1"/>
  <c r="X33" i="25"/>
  <c r="AJ33" i="25" s="1"/>
  <c r="Y32" i="25"/>
  <c r="X32" i="25"/>
  <c r="AJ32" i="25" s="1"/>
  <c r="Y29" i="25"/>
  <c r="AK29" i="25" s="1"/>
  <c r="X29" i="25"/>
  <c r="AJ29" i="25" s="1"/>
  <c r="X28" i="25"/>
  <c r="Y24" i="25"/>
  <c r="AK24" i="25" s="1"/>
  <c r="X24" i="25"/>
  <c r="AJ24" i="25" s="1"/>
  <c r="Y23" i="25"/>
  <c r="X23" i="25"/>
  <c r="AJ23" i="25" s="1"/>
  <c r="Y21" i="25"/>
  <c r="AK21" i="25" s="1"/>
  <c r="X21" i="25"/>
  <c r="AJ21" i="25" s="1"/>
  <c r="Y18" i="25"/>
  <c r="AK18" i="25" s="1"/>
  <c r="X18" i="25"/>
  <c r="AJ18" i="25" s="1"/>
  <c r="X14" i="25"/>
  <c r="AJ14" i="25" s="1"/>
  <c r="S14" i="25"/>
  <c r="S65" i="25"/>
  <c r="S56" i="25"/>
  <c r="S54" i="25"/>
  <c r="S53" i="25"/>
  <c r="S50" i="25"/>
  <c r="S47" i="25"/>
  <c r="S45" i="25"/>
  <c r="S37" i="25"/>
  <c r="S33" i="25"/>
  <c r="S32" i="25"/>
  <c r="S29" i="25"/>
  <c r="S28" i="25"/>
  <c r="S24" i="25"/>
  <c r="S23" i="25"/>
  <c r="S21" i="25"/>
  <c r="S18" i="25"/>
  <c r="AH52" i="25"/>
  <c r="AG52" i="25"/>
  <c r="AH41" i="25"/>
  <c r="AG41" i="25"/>
  <c r="AH36" i="25"/>
  <c r="AG36" i="25"/>
  <c r="AH27" i="25"/>
  <c r="AG27" i="25"/>
  <c r="AH20" i="25"/>
  <c r="AG20" i="25"/>
  <c r="AH19" i="25"/>
  <c r="AG19" i="25"/>
  <c r="AH16" i="25"/>
  <c r="AG16" i="25"/>
  <c r="V52" i="25"/>
  <c r="V41" i="25"/>
  <c r="V36" i="25"/>
  <c r="V27" i="25"/>
  <c r="V20" i="25"/>
  <c r="V19" i="25"/>
  <c r="V16" i="25"/>
  <c r="S52" i="25"/>
  <c r="S41" i="25"/>
  <c r="S36" i="25"/>
  <c r="S27" i="25"/>
  <c r="S20" i="25"/>
  <c r="S19" i="25"/>
  <c r="S16" i="25"/>
  <c r="AH59" i="25"/>
  <c r="AH39" i="25"/>
  <c r="AH22" i="25"/>
  <c r="AG22" i="25"/>
  <c r="AG59" i="25"/>
  <c r="AG39" i="25"/>
  <c r="AF22" i="25"/>
  <c r="AF59" i="25"/>
  <c r="AF39" i="25"/>
  <c r="W22" i="25"/>
  <c r="W59" i="25"/>
  <c r="W39" i="25"/>
  <c r="AI28" i="25" l="1"/>
  <c r="AJ28" i="25"/>
  <c r="AI47" i="25"/>
  <c r="AI37" i="25"/>
  <c r="AI56" i="25"/>
  <c r="AI53" i="25"/>
  <c r="AI21" i="25"/>
  <c r="AI18" i="25"/>
  <c r="AI33" i="25"/>
  <c r="AI29" i="25"/>
  <c r="AI50" i="25"/>
  <c r="AI54" i="25"/>
  <c r="AI32" i="25"/>
  <c r="AI14" i="25"/>
  <c r="AI23" i="25"/>
  <c r="AI45" i="25"/>
  <c r="AI65" i="25"/>
  <c r="AI24" i="25"/>
  <c r="E95" i="26" l="1"/>
  <c r="B89" i="26" l="1"/>
  <c r="B88" i="26"/>
  <c r="B84" i="26"/>
  <c r="B81" i="26"/>
  <c r="B80" i="26"/>
  <c r="B79" i="26"/>
  <c r="B78" i="26"/>
  <c r="B77" i="26"/>
  <c r="B76" i="26"/>
  <c r="B75" i="26"/>
  <c r="B74" i="26"/>
  <c r="B73" i="26"/>
  <c r="B72" i="26"/>
  <c r="B71" i="26"/>
  <c r="B70" i="26"/>
  <c r="B69" i="26"/>
  <c r="B68" i="26"/>
  <c r="B67" i="26"/>
  <c r="B66" i="26"/>
  <c r="B65" i="26"/>
  <c r="B64" i="26"/>
  <c r="B63" i="26"/>
  <c r="B62" i="26"/>
  <c r="B60" i="26"/>
  <c r="B59" i="26"/>
  <c r="B58" i="26"/>
  <c r="B57" i="26"/>
  <c r="B55" i="26"/>
  <c r="B54" i="26"/>
  <c r="B48" i="26"/>
  <c r="B46" i="26"/>
  <c r="B45" i="26"/>
  <c r="B44" i="26"/>
  <c r="B43" i="26"/>
  <c r="B42" i="26"/>
  <c r="B40" i="26"/>
  <c r="B38" i="26"/>
  <c r="B37" i="26"/>
  <c r="B36" i="26"/>
  <c r="B34" i="26"/>
  <c r="B33" i="26"/>
  <c r="B32" i="26"/>
  <c r="B31" i="26"/>
  <c r="B30" i="26"/>
  <c r="B29" i="26"/>
  <c r="B27" i="26"/>
  <c r="B26" i="26"/>
  <c r="B25" i="26"/>
  <c r="B24" i="26"/>
  <c r="B23" i="26"/>
  <c r="B21" i="26"/>
  <c r="B14" i="26"/>
  <c r="B9" i="26"/>
  <c r="B6" i="26"/>
  <c r="B5" i="26"/>
  <c r="B51" i="25" l="1"/>
  <c r="B50" i="25"/>
  <c r="B47" i="25"/>
  <c r="B46" i="25"/>
  <c r="B45" i="25"/>
  <c r="B44" i="25"/>
  <c r="B43" i="25"/>
  <c r="B42" i="25"/>
  <c r="B41" i="25"/>
  <c r="B40" i="25"/>
  <c r="B39" i="25"/>
  <c r="B38" i="25"/>
  <c r="B37" i="25"/>
  <c r="B35" i="25"/>
  <c r="B34" i="25"/>
  <c r="B27" i="25"/>
  <c r="B26" i="25"/>
  <c r="B25" i="25"/>
  <c r="B22" i="25"/>
  <c r="B20" i="25"/>
  <c r="B19" i="25"/>
  <c r="B17" i="25"/>
  <c r="B16" i="25"/>
  <c r="B15" i="25"/>
  <c r="B14" i="25"/>
  <c r="B10" i="25"/>
  <c r="B8" i="25"/>
  <c r="E27" i="24" l="1"/>
  <c r="K1516" i="5" l="1"/>
  <c r="J1516" i="5" s="1"/>
  <c r="K1515" i="5"/>
  <c r="J1515" i="5" s="1"/>
  <c r="K1514" i="5"/>
  <c r="J1514" i="5" s="1"/>
  <c r="K1513" i="5"/>
  <c r="J1513" i="5" s="1"/>
  <c r="K1512" i="5"/>
  <c r="J1512" i="5" s="1"/>
  <c r="K1511" i="5"/>
  <c r="J1511" i="5" s="1"/>
  <c r="K1510" i="5"/>
  <c r="J1510" i="5" s="1"/>
  <c r="K1509" i="5"/>
  <c r="J1509" i="5" s="1"/>
  <c r="K1508" i="5"/>
  <c r="J1508" i="5" s="1"/>
  <c r="K1507" i="5"/>
  <c r="J1507" i="5" s="1"/>
  <c r="K1506" i="5"/>
  <c r="J1506" i="5" s="1"/>
  <c r="K1505" i="5"/>
  <c r="J1505" i="5" s="1"/>
  <c r="K1504" i="5"/>
  <c r="J1504" i="5" s="1"/>
  <c r="K1503" i="5"/>
  <c r="J1503" i="5" s="1"/>
  <c r="K1502" i="5"/>
  <c r="J1502" i="5" s="1"/>
  <c r="K1501" i="5"/>
  <c r="J1501" i="5" s="1"/>
  <c r="K1500" i="5"/>
  <c r="J1500" i="5" s="1"/>
  <c r="K1499" i="5"/>
  <c r="J1499" i="5" s="1"/>
  <c r="K1498" i="5"/>
  <c r="J1498" i="5" s="1"/>
  <c r="K1497" i="5"/>
  <c r="J1497" i="5" s="1"/>
  <c r="K1496" i="5"/>
  <c r="J1496" i="5" s="1"/>
  <c r="K1495" i="5"/>
  <c r="J1495" i="5" s="1"/>
  <c r="K1494" i="5"/>
  <c r="J1494" i="5" s="1"/>
  <c r="N1" i="5"/>
  <c r="J2" i="13"/>
  <c r="E2" i="14"/>
  <c r="N2" i="13"/>
  <c r="G2" i="13"/>
  <c r="K2" i="13"/>
  <c r="I2" i="13"/>
  <c r="L2" i="13"/>
  <c r="E2" i="13"/>
  <c r="C2" i="14"/>
  <c r="H2" i="13"/>
  <c r="F2" i="14"/>
  <c r="F2" i="13"/>
  <c r="D2" i="13"/>
  <c r="M2" i="13"/>
  <c r="C2" i="13"/>
  <c r="D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ERICK JESUS PALOMINO LEZMA</author>
  </authors>
  <commentList>
    <comment ref="B7" authorId="0" shapeId="0" xr:uid="{00000000-0006-0000-0200-000001000000}">
      <text>
        <r>
          <rPr>
            <b/>
            <sz val="8"/>
            <color indexed="81"/>
            <rFont val="Tahoma"/>
            <family val="2"/>
          </rPr>
          <t xml:space="preserve">Tipo de Proceso:
</t>
        </r>
        <r>
          <rPr>
            <sz val="8"/>
            <color indexed="81"/>
            <rFont val="Tahoma"/>
            <family val="2"/>
          </rPr>
          <t>LP- Licitacion Publica
CP- Concurso Publico
AS- Adjudicacion Simplificada 
CPC- Compra por Catalogo
CD- Compra Directa</t>
        </r>
      </text>
    </comment>
    <comment ref="C7" authorId="0" shapeId="0" xr:uid="{00000000-0006-0000-0200-000002000000}">
      <text>
        <r>
          <rPr>
            <b/>
            <sz val="8"/>
            <color indexed="81"/>
            <rFont val="Tahoma"/>
            <family val="2"/>
          </rPr>
          <t xml:space="preserve">Objeto de Contratacion:
</t>
        </r>
        <r>
          <rPr>
            <sz val="8"/>
            <color indexed="81"/>
            <rFont val="Tahoma"/>
            <family val="2"/>
          </rPr>
          <t>1- Bienes
2- Servicios</t>
        </r>
        <r>
          <rPr>
            <b/>
            <sz val="8"/>
            <color indexed="81"/>
            <rFont val="Tahoma"/>
            <family val="2"/>
          </rPr>
          <t xml:space="preserve">
</t>
        </r>
        <r>
          <rPr>
            <sz val="8"/>
            <color indexed="81"/>
            <rFont val="Tahoma"/>
            <family val="2"/>
          </rPr>
          <t xml:space="preserve">3- Obras
4- Consultoria de Obras
</t>
        </r>
      </text>
    </comment>
    <comment ref="G7" authorId="0" shapeId="0" xr:uid="{00000000-0006-0000-0200-000003000000}">
      <text>
        <r>
          <rPr>
            <b/>
            <sz val="8"/>
            <color indexed="81"/>
            <rFont val="Tahoma"/>
            <family val="2"/>
          </rPr>
          <t xml:space="preserve">Tipo de Moneda:
</t>
        </r>
        <r>
          <rPr>
            <sz val="8"/>
            <color indexed="81"/>
            <rFont val="Tahoma"/>
            <family val="2"/>
          </rPr>
          <t>1- Soles
2- Dolares</t>
        </r>
        <r>
          <rPr>
            <b/>
            <sz val="8"/>
            <color indexed="81"/>
            <rFont val="Tahoma"/>
            <family val="2"/>
          </rPr>
          <t xml:space="preserve">
</t>
        </r>
        <r>
          <rPr>
            <sz val="8"/>
            <color indexed="81"/>
            <rFont val="Tahoma"/>
            <family val="2"/>
          </rPr>
          <t xml:space="preserve">
</t>
        </r>
      </text>
    </comment>
    <comment ref="J7" authorId="0" shapeId="0" xr:uid="{00000000-0006-0000-0200-000004000000}">
      <text>
        <r>
          <rPr>
            <b/>
            <sz val="8"/>
            <color indexed="81"/>
            <rFont val="Tahoma"/>
            <family val="2"/>
          </rPr>
          <t>Mes:</t>
        </r>
        <r>
          <rPr>
            <sz val="8"/>
            <color indexed="81"/>
            <rFont val="Tahoma"/>
            <family val="2"/>
          </rPr>
          <t xml:space="preserve">
1. Enero
2. Febrero
3. Marzo
4. Abril
5. Mayo
6. Junio
7. Julio
8. Agosto
9. Setiembre
10. Octubre
11. Noviembre
12. Diciembre</t>
        </r>
      </text>
    </comment>
    <comment ref="D41" authorId="1" shapeId="0" xr:uid="{00000000-0006-0000-0200-00000E000000}">
      <text>
        <r>
          <rPr>
            <b/>
            <sz val="9"/>
            <color indexed="81"/>
            <rFont val="Tahoma"/>
            <family val="2"/>
          </rPr>
          <t>Periodo 2021?, Se otorgo certificación para el perido 2022</t>
        </r>
      </text>
    </comment>
    <comment ref="D48" authorId="1" shapeId="0" xr:uid="{00000000-0006-0000-0200-000010000000}">
      <text>
        <r>
          <rPr>
            <b/>
            <sz val="9"/>
            <color indexed="81"/>
            <rFont val="Tahoma"/>
            <family val="2"/>
          </rPr>
          <t>Falta el desagregado por año</t>
        </r>
      </text>
    </comment>
    <comment ref="D49" authorId="1" shapeId="0" xr:uid="{00000000-0006-0000-0200-000011000000}">
      <text>
        <r>
          <rPr>
            <b/>
            <sz val="9"/>
            <color indexed="81"/>
            <rFont val="Tahoma"/>
            <family val="2"/>
          </rPr>
          <t>Falta el desagregado por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ENRIQUE ROMAN ALARCON CAM</author>
    <author>ERICK JESUS PALOMINO LEZMA</author>
  </authors>
  <commentList>
    <comment ref="B3" authorId="0" shapeId="0" xr:uid="{00000000-0006-0000-0300-000001000000}">
      <text>
        <r>
          <rPr>
            <b/>
            <sz val="8"/>
            <color indexed="81"/>
            <rFont val="Tahoma"/>
            <family val="2"/>
          </rPr>
          <t xml:space="preserve">Tipo de Proceso:
</t>
        </r>
        <r>
          <rPr>
            <sz val="8"/>
            <color indexed="81"/>
            <rFont val="Tahoma"/>
            <family val="2"/>
          </rPr>
          <t>LP- Licitacion Publica
CP- Concurso Publico
AS- Adjudicacion Simplificada 
CPC- Compra por Catalogo
CD- Compra Directa</t>
        </r>
      </text>
    </comment>
    <comment ref="C3" authorId="0" shapeId="0" xr:uid="{00000000-0006-0000-0300-000002000000}">
      <text>
        <r>
          <rPr>
            <b/>
            <sz val="8"/>
            <color indexed="81"/>
            <rFont val="Tahoma"/>
            <family val="2"/>
          </rPr>
          <t xml:space="preserve">Objeto de Contratacion:
</t>
        </r>
        <r>
          <rPr>
            <sz val="8"/>
            <color indexed="81"/>
            <rFont val="Tahoma"/>
            <family val="2"/>
          </rPr>
          <t>1- Bienes
2- Servicios</t>
        </r>
        <r>
          <rPr>
            <b/>
            <sz val="8"/>
            <color indexed="81"/>
            <rFont val="Tahoma"/>
            <family val="2"/>
          </rPr>
          <t xml:space="preserve">
</t>
        </r>
        <r>
          <rPr>
            <sz val="8"/>
            <color indexed="81"/>
            <rFont val="Tahoma"/>
            <family val="2"/>
          </rPr>
          <t xml:space="preserve">3- Obras
4- Consultoria de Obras
</t>
        </r>
      </text>
    </comment>
    <comment ref="F3" authorId="0" shapeId="0" xr:uid="{00000000-0006-0000-0300-000003000000}">
      <text>
        <r>
          <rPr>
            <b/>
            <sz val="8"/>
            <color indexed="81"/>
            <rFont val="Tahoma"/>
            <family val="2"/>
          </rPr>
          <t xml:space="preserve">Tipo de Moneda:
</t>
        </r>
        <r>
          <rPr>
            <sz val="8"/>
            <color indexed="81"/>
            <rFont val="Tahoma"/>
            <family val="2"/>
          </rPr>
          <t>1- Soles
2- Dolares</t>
        </r>
        <r>
          <rPr>
            <b/>
            <sz val="8"/>
            <color indexed="81"/>
            <rFont val="Tahoma"/>
            <family val="2"/>
          </rPr>
          <t xml:space="preserve">
</t>
        </r>
        <r>
          <rPr>
            <sz val="8"/>
            <color indexed="81"/>
            <rFont val="Tahoma"/>
            <family val="2"/>
          </rPr>
          <t xml:space="preserve">
</t>
        </r>
      </text>
    </comment>
    <comment ref="H3" authorId="0" shapeId="0" xr:uid="{00000000-0006-0000-0300-000004000000}">
      <text>
        <r>
          <rPr>
            <b/>
            <sz val="8"/>
            <color indexed="81"/>
            <rFont val="Tahoma"/>
            <family val="2"/>
          </rPr>
          <t>Mes:</t>
        </r>
        <r>
          <rPr>
            <sz val="8"/>
            <color indexed="81"/>
            <rFont val="Tahoma"/>
            <family val="2"/>
          </rPr>
          <t xml:space="preserve">
1. Enero
2. Febrero
3. Marzo
4. Abril
5. Mayo
6. Junio
7. Julio
8. Agosto
9. Setiembre
10. Octubre
11. Noviembre
12. Diciembre</t>
        </r>
      </text>
    </comment>
    <comment ref="O3" authorId="1" shapeId="0" xr:uid="{00000000-0006-0000-0300-000005000000}">
      <text>
        <r>
          <rPr>
            <b/>
            <sz val="9"/>
            <color indexed="81"/>
            <rFont val="Tahoma"/>
            <family val="2"/>
          </rPr>
          <t>Documento que evidencia recurso cuando se incluyo PAC</t>
        </r>
        <r>
          <rPr>
            <sz val="9"/>
            <color indexed="81"/>
            <rFont val="Tahoma"/>
            <family val="2"/>
          </rPr>
          <t xml:space="preserve">
</t>
        </r>
      </text>
    </comment>
    <comment ref="D48" authorId="2" shapeId="0" xr:uid="{00000000-0006-0000-0300-000006000000}">
      <text>
        <r>
          <rPr>
            <b/>
            <sz val="9"/>
            <color indexed="81"/>
            <rFont val="Tahoma"/>
            <family val="2"/>
          </rPr>
          <t xml:space="preserve">Especificar el proceso de saneamiento </t>
        </r>
      </text>
    </comment>
    <comment ref="D70" authorId="2" shapeId="0" xr:uid="{00000000-0006-0000-0300-000007000000}">
      <text>
        <r>
          <rPr>
            <b/>
            <sz val="9"/>
            <color indexed="81"/>
            <rFont val="Tahoma"/>
            <family val="2"/>
          </rPr>
          <t>Periodo 2021?, Se otorgo certificación para el perido 2022</t>
        </r>
      </text>
    </comment>
    <comment ref="D73" authorId="2" shapeId="0" xr:uid="{00000000-0006-0000-0300-000008000000}">
      <text>
        <r>
          <rPr>
            <b/>
            <sz val="9"/>
            <color indexed="81"/>
            <rFont val="Tahoma"/>
            <family val="2"/>
          </rPr>
          <t>Verificar si es la misma contratación detallada en la CPP 023-22</t>
        </r>
      </text>
    </comment>
    <comment ref="D82" authorId="2" shapeId="0" xr:uid="{00000000-0006-0000-0300-000009000000}">
      <text>
        <r>
          <rPr>
            <b/>
            <sz val="9"/>
            <color indexed="81"/>
            <rFont val="Tahoma"/>
            <family val="2"/>
          </rPr>
          <t>Falta el desagregado por año</t>
        </r>
      </text>
    </comment>
    <comment ref="D83" authorId="2" shapeId="0" xr:uid="{00000000-0006-0000-0300-00000A000000}">
      <text>
        <r>
          <rPr>
            <b/>
            <sz val="9"/>
            <color indexed="81"/>
            <rFont val="Tahoma"/>
            <family val="2"/>
          </rPr>
          <t>Falta el desagregado por año</t>
        </r>
      </text>
    </comment>
  </commentList>
</comments>
</file>

<file path=xl/sharedStrings.xml><?xml version="1.0" encoding="utf-8"?>
<sst xmlns="http://schemas.openxmlformats.org/spreadsheetml/2006/main" count="19823" uniqueCount="7275">
  <si>
    <t>Gerencia</t>
  </si>
  <si>
    <t>Sección</t>
  </si>
  <si>
    <t>Inicio</t>
  </si>
  <si>
    <t>Contratación</t>
  </si>
  <si>
    <t>PAC / NO PAC</t>
  </si>
  <si>
    <t>Celular</t>
  </si>
  <si>
    <t>Tipo de proceso</t>
  </si>
  <si>
    <t>Mes</t>
  </si>
  <si>
    <t>Tipo de Contratación</t>
  </si>
  <si>
    <t>Cod. de UOR</t>
  </si>
  <si>
    <t>Subgerencia</t>
  </si>
  <si>
    <t>Código</t>
  </si>
  <si>
    <t>Cuenta</t>
  </si>
  <si>
    <t>Periodicidad</t>
  </si>
  <si>
    <t>Número de pagos</t>
  </si>
  <si>
    <t>Enero</t>
  </si>
  <si>
    <t>Bienes</t>
  </si>
  <si>
    <t>Presidencia Ejecutiva</t>
  </si>
  <si>
    <t>Mensual</t>
  </si>
  <si>
    <t>Febrero</t>
  </si>
  <si>
    <t>Servicios</t>
  </si>
  <si>
    <t>Asesoría Presidencia</t>
  </si>
  <si>
    <t>Trimestral</t>
  </si>
  <si>
    <t>Marzo</t>
  </si>
  <si>
    <t>Obras</t>
  </si>
  <si>
    <t>Gerencia General</t>
  </si>
  <si>
    <t>Cuatrimestral</t>
  </si>
  <si>
    <t>Abril</t>
  </si>
  <si>
    <t>Consultoría de obras</t>
  </si>
  <si>
    <t>Órgano de Control Institucional</t>
  </si>
  <si>
    <t>Semestral</t>
  </si>
  <si>
    <t>Mayo</t>
  </si>
  <si>
    <t>Auditoría Financiera y Administrativa</t>
  </si>
  <si>
    <t>SIE</t>
  </si>
  <si>
    <t>Junio</t>
  </si>
  <si>
    <t>Auditorías Especiales</t>
  </si>
  <si>
    <t>Julio</t>
  </si>
  <si>
    <t>Órgano de Auditoría Interna</t>
  </si>
  <si>
    <t>Agosto</t>
  </si>
  <si>
    <t>Subgerencia Auditoría de procesos</t>
  </si>
  <si>
    <t>Setiembre</t>
  </si>
  <si>
    <t>Subgerencia Auditoría forense</t>
  </si>
  <si>
    <t>Octubre</t>
  </si>
  <si>
    <t>Oficialía de Prevención de Lavado de Activos y Financiamiento del Terrorismo</t>
  </si>
  <si>
    <t>Noviembre</t>
  </si>
  <si>
    <t>Investigación</t>
  </si>
  <si>
    <t>Diciembre</t>
  </si>
  <si>
    <t>Prevención</t>
  </si>
  <si>
    <t>Oficialía de Cumplimiento Normativo y Conducta de Mercado</t>
  </si>
  <si>
    <t>Conducta de Mercado</t>
  </si>
  <si>
    <t>Cumplimiento Normativo e Integridad</t>
  </si>
  <si>
    <t>Gerencia de Riesgos</t>
  </si>
  <si>
    <t>Riesgos de Operación y Tecnología</t>
  </si>
  <si>
    <t>Continuidad de Negocios</t>
  </si>
  <si>
    <t>Políticas de Seguridad de Información</t>
  </si>
  <si>
    <t>Riesgos de Operación</t>
  </si>
  <si>
    <t>Riesgos Crediticios y Financieros</t>
  </si>
  <si>
    <t>Evaluación Cartera de Créditos</t>
  </si>
  <si>
    <t>Riesgos Crediticios</t>
  </si>
  <si>
    <t>Riesgos Financieros</t>
  </si>
  <si>
    <t>Prevención del Fraude</t>
  </si>
  <si>
    <t>Monitoreo y Respuesta del Fraude</t>
  </si>
  <si>
    <t>Gerencia de Finanzas y Tesorería</t>
  </si>
  <si>
    <t>Control Financiero</t>
  </si>
  <si>
    <t>Presupuesto</t>
  </si>
  <si>
    <t>Formulación y Asignación del Presupuesto</t>
  </si>
  <si>
    <t>Seguimiento y evaluación del Presupuesto</t>
  </si>
  <si>
    <t>Estudios Económicos y Financieros</t>
  </si>
  <si>
    <t>Estudios Financieros</t>
  </si>
  <si>
    <t>Estadística y Estudios Económicos</t>
  </si>
  <si>
    <t>Mesa de Dinero</t>
  </si>
  <si>
    <t>Contabilidad</t>
  </si>
  <si>
    <t>Tributación</t>
  </si>
  <si>
    <t>Estados Financieros e Informes Contables</t>
  </si>
  <si>
    <t>Centralización y Procesamiento Contable</t>
  </si>
  <si>
    <t>Pagos</t>
  </si>
  <si>
    <t>Gerencia de Recursos Humanos y Cultura</t>
  </si>
  <si>
    <t>Seguridad y Salud en el Trabajo</t>
  </si>
  <si>
    <t>Administración de Personal</t>
  </si>
  <si>
    <t>Selección de Personal</t>
  </si>
  <si>
    <t>Registro de Personal</t>
  </si>
  <si>
    <t>Administración de Relaciones Laborales y Previsionales</t>
  </si>
  <si>
    <t>Desarrollo del Talento</t>
  </si>
  <si>
    <t>Desarrollo Profesional</t>
  </si>
  <si>
    <t>Capacitación</t>
  </si>
  <si>
    <t>Cultura Organizacional</t>
  </si>
  <si>
    <t>Asistencia y Bienestar</t>
  </si>
  <si>
    <t>Compensaciones</t>
  </si>
  <si>
    <t>Remuneraciones, pensiones y subsidios</t>
  </si>
  <si>
    <t>Aplicación y Control de Planillas</t>
  </si>
  <si>
    <t>Gerencia de Administración y Logística</t>
  </si>
  <si>
    <t>Seguridad</t>
  </si>
  <si>
    <t>Seguridad Física y Electrónica</t>
  </si>
  <si>
    <t>Gestión Procesos de Seguridad</t>
  </si>
  <si>
    <t>Compras</t>
  </si>
  <si>
    <t>Procedimientos de Selección</t>
  </si>
  <si>
    <t>Programación, Evaluación y Compras Menores</t>
  </si>
  <si>
    <t>Seguimiento Administrativo de Contratos</t>
  </si>
  <si>
    <t>Trámite Documentario</t>
  </si>
  <si>
    <t>Archivo Central</t>
  </si>
  <si>
    <t>Almacén</t>
  </si>
  <si>
    <t>Servicios Generales</t>
  </si>
  <si>
    <t>Control Patrimonial</t>
  </si>
  <si>
    <t>Infraestructura</t>
  </si>
  <si>
    <t>Gerencia de Comunicaciones y Relaciones Institucionales</t>
  </si>
  <si>
    <t>Responsabilidad Social y Relaciones Públicas</t>
  </si>
  <si>
    <t>Prensa Institucional</t>
  </si>
  <si>
    <t>Publicidad y Posicionamiento de Marca</t>
  </si>
  <si>
    <t>Gerencia Legal</t>
  </si>
  <si>
    <t>Asuntos Procesales</t>
  </si>
  <si>
    <t>Procesos Judiciales y Administrativos</t>
  </si>
  <si>
    <t>Procesos Laborales</t>
  </si>
  <si>
    <t>Asuntos Bancarios y Financieros</t>
  </si>
  <si>
    <t>Asuntos Administrativos</t>
  </si>
  <si>
    <t>Gerencia de Planeamiento y Control de Gestión</t>
  </si>
  <si>
    <t>Planeamiento</t>
  </si>
  <si>
    <t>Desarrollo Organizacional</t>
  </si>
  <si>
    <t>Gestión de la Calidad</t>
  </si>
  <si>
    <t>Gerencia de Innovación y Transformación Digital</t>
  </si>
  <si>
    <t>Experiencia de Cliente y Reclamos</t>
  </si>
  <si>
    <t>Experiencia de cliente</t>
  </si>
  <si>
    <t>Reclamos</t>
  </si>
  <si>
    <t>Datos y Analítica Avanzada</t>
  </si>
  <si>
    <t>Gestión de Datos</t>
  </si>
  <si>
    <t>Analítica Avanzada</t>
  </si>
  <si>
    <t>Gerencia de Tecnologías de Información</t>
  </si>
  <si>
    <t>Oficina de Seguridad Informática</t>
  </si>
  <si>
    <t>Ciberseguridad</t>
  </si>
  <si>
    <t>Control de Operaciones de Seguridad</t>
  </si>
  <si>
    <t>Proyectos y Procesos de TIC</t>
  </si>
  <si>
    <t>Gestión Administrativa y Procesos de TI</t>
  </si>
  <si>
    <t>Gestión de Demanda y Proyectos</t>
  </si>
  <si>
    <t>Arquitectura de TIC</t>
  </si>
  <si>
    <t>Arquitectura de Datos y Aplicaciones</t>
  </si>
  <si>
    <t>Arquitectura Tecnológica</t>
  </si>
  <si>
    <t>Construcción de Aplicaciones</t>
  </si>
  <si>
    <t>Sistemas Bancarios</t>
  </si>
  <si>
    <t>Sistemas Administrativos</t>
  </si>
  <si>
    <t>Control de Calidad</t>
  </si>
  <si>
    <t>Soluciones Digitales</t>
  </si>
  <si>
    <t>Producción</t>
  </si>
  <si>
    <t>Atención a Usuario</t>
  </si>
  <si>
    <t>Operaciones de la Infraestructura Tecnológica</t>
  </si>
  <si>
    <t>Soporte de la Infraestructura Tecnológica</t>
  </si>
  <si>
    <t>Gerencia de Productos e Inclusión Financiera</t>
  </si>
  <si>
    <t>Fideicomisos</t>
  </si>
  <si>
    <t>Segmentos</t>
  </si>
  <si>
    <t>Inteligencia Comercial</t>
  </si>
  <si>
    <t>Desarrollo Comercial y Proyectos</t>
  </si>
  <si>
    <t>Banca Institucional</t>
  </si>
  <si>
    <t>Banca de Gobierno Nacional</t>
  </si>
  <si>
    <t>Banca de Gobierno Subnacional</t>
  </si>
  <si>
    <t>Banca Personal</t>
  </si>
  <si>
    <t>Créditos Hipotecarios</t>
  </si>
  <si>
    <t>Tarjeta de Crédito</t>
  </si>
  <si>
    <t>Banca Seguros</t>
  </si>
  <si>
    <t>Créditos Vehicular</t>
  </si>
  <si>
    <t>Préstamo Multired</t>
  </si>
  <si>
    <t>Inclusión Financiera</t>
  </si>
  <si>
    <t>Desarrollo y Seguimiento</t>
  </si>
  <si>
    <t>Banca Privada</t>
  </si>
  <si>
    <t>Gerencia de Operaciones</t>
  </si>
  <si>
    <t>Captaciones y Pagaduría</t>
  </si>
  <si>
    <t>Apertura de Cuentas</t>
  </si>
  <si>
    <t>Administración de Cuentas y Pagaduría</t>
  </si>
  <si>
    <t>Sistema de Pagos</t>
  </si>
  <si>
    <t>Caja y Valores</t>
  </si>
  <si>
    <t>Caja y Valores en Custodia</t>
  </si>
  <si>
    <t>Programación y Distribución de Fondos</t>
  </si>
  <si>
    <t>Soporte Mesa de Dinero</t>
  </si>
  <si>
    <t>Internacional</t>
  </si>
  <si>
    <t>Operaciones Bancarias M.E.</t>
  </si>
  <si>
    <t>Comercio Exterior</t>
  </si>
  <si>
    <t>Servicios Bancarios y Recaudación</t>
  </si>
  <si>
    <t>Depósitos Judiciales y Administrativos</t>
  </si>
  <si>
    <t>Administración de Créditos y Garantías</t>
  </si>
  <si>
    <t>Soporte de Servicios Financieros</t>
  </si>
  <si>
    <t>Recuperación de Créditos</t>
  </si>
  <si>
    <t>Recaudación y Corresponsalía</t>
  </si>
  <si>
    <t>Gerencia Banca Digital</t>
  </si>
  <si>
    <t>Innovación Digital</t>
  </si>
  <si>
    <t>Canales Alternos</t>
  </si>
  <si>
    <t>Mesa de Ayuda</t>
  </si>
  <si>
    <t>Canales Presenciales</t>
  </si>
  <si>
    <t>Canales Virtuales</t>
  </si>
  <si>
    <t>Gerencia Red de Agencias</t>
  </si>
  <si>
    <t>Gestión del Cliente</t>
  </si>
  <si>
    <t>Macro Región Lima</t>
  </si>
  <si>
    <t>Macro Región I - Piura</t>
  </si>
  <si>
    <t>Macro Región II - Trujillo</t>
  </si>
  <si>
    <t>Macro Región III - Huancayo</t>
  </si>
  <si>
    <t>Macro Región IV - Cusco</t>
  </si>
  <si>
    <t>Macro Región V - Arequipa</t>
  </si>
  <si>
    <t>Macro Región VI - Iquitos</t>
  </si>
  <si>
    <t>Objetivo Operativo</t>
  </si>
  <si>
    <t>Area</t>
  </si>
  <si>
    <t>Usuaria</t>
  </si>
  <si>
    <t>Técnica</t>
  </si>
  <si>
    <t>Priorización</t>
  </si>
  <si>
    <t>Licitación Pública</t>
  </si>
  <si>
    <t>Concurso Público</t>
  </si>
  <si>
    <t>Adjudicación Simplificada</t>
  </si>
  <si>
    <t>Compras por Catálogo</t>
  </si>
  <si>
    <t>Contratación Directa</t>
  </si>
  <si>
    <t>Agencia 1, Huacho</t>
  </si>
  <si>
    <t>Agencia 2, Barranca</t>
  </si>
  <si>
    <t>Agencia 2, Huaral</t>
  </si>
  <si>
    <t>Agencia 2, Cañete</t>
  </si>
  <si>
    <t>Agencia 1, Piura</t>
  </si>
  <si>
    <t>Agencia 1, Chiclayo</t>
  </si>
  <si>
    <t>Agencia 2, Ferreñafe</t>
  </si>
  <si>
    <t>Agencia 2, La Victoria</t>
  </si>
  <si>
    <t>Agencia 2, Periférica Chiclayo</t>
  </si>
  <si>
    <t>Agencia 2, Chachapoyas</t>
  </si>
  <si>
    <t>Agencia 2, Jaén</t>
  </si>
  <si>
    <t>Agencia 2, Bagua Chica</t>
  </si>
  <si>
    <t>Agencia 2, Lambayeque</t>
  </si>
  <si>
    <t>Agencia 2, Chulucanas</t>
  </si>
  <si>
    <t>Agencia 2, Paita</t>
  </si>
  <si>
    <t>Agencia 2, Huancabamba</t>
  </si>
  <si>
    <t>Agencia 2, Sullana</t>
  </si>
  <si>
    <t>Agencia 2, Talara</t>
  </si>
  <si>
    <t>Agencia 2, Tumbes</t>
  </si>
  <si>
    <t>Agencia 1, Trujillo</t>
  </si>
  <si>
    <t>Agencia 1, Cajamarca</t>
  </si>
  <si>
    <t>Agencia 1, Chimbote</t>
  </si>
  <si>
    <t>Agencia 2, Chota</t>
  </si>
  <si>
    <t>Agencia 2, Cutervo</t>
  </si>
  <si>
    <t>Agencia 2, Caraz</t>
  </si>
  <si>
    <t>Agencia 2, Huaraz</t>
  </si>
  <si>
    <t>Agencia 2, Casa Grande</t>
  </si>
  <si>
    <t>Agencia 2, Periférica Trujillo</t>
  </si>
  <si>
    <t>Agencia 2, Celendin</t>
  </si>
  <si>
    <t>Agencia 2, Víctor Larco</t>
  </si>
  <si>
    <t>Agencia 2, Huamachuco</t>
  </si>
  <si>
    <t>Agencia 2, Pacasmayo</t>
  </si>
  <si>
    <t>Agencia 2, Chepen</t>
  </si>
  <si>
    <t>Agencia 1, Huancayo</t>
  </si>
  <si>
    <t>Agencia 2, Periférica Huancayo</t>
  </si>
  <si>
    <t>Agencia 2, Huancavelica</t>
  </si>
  <si>
    <t>Agencia 2, Jauja</t>
  </si>
  <si>
    <t>Agencia 2, La Oroya</t>
  </si>
  <si>
    <t>Agencia 2, Tarma</t>
  </si>
  <si>
    <t>Agencia 2, La Merced</t>
  </si>
  <si>
    <t>Agencia 2, Satipo</t>
  </si>
  <si>
    <t>Agencia 2, Huanuco</t>
  </si>
  <si>
    <t>Agencia 2, Tingo María</t>
  </si>
  <si>
    <t>Agencia 2, Cerro de Pasco</t>
  </si>
  <si>
    <t>Agencia 2, Amarilis</t>
  </si>
  <si>
    <t>Agencia 1, Cusco</t>
  </si>
  <si>
    <t>Agencia 1, Puno</t>
  </si>
  <si>
    <t>Agencia 2, Urubamba</t>
  </si>
  <si>
    <t>Agencia 2, Wanchaq</t>
  </si>
  <si>
    <t>Agencia 2, Abancay</t>
  </si>
  <si>
    <t>Agencia 2, Andahuaylas</t>
  </si>
  <si>
    <t>Agencia 2, Puerto Maldonado</t>
  </si>
  <si>
    <t>Agencia 2, Quillabamba</t>
  </si>
  <si>
    <t>Agencia 2, Sicuani</t>
  </si>
  <si>
    <t>Agencia 2, Ayacucho</t>
  </si>
  <si>
    <t>Agencia 2, Huanta</t>
  </si>
  <si>
    <t>Agencia 2, Ayaviri</t>
  </si>
  <si>
    <t>Agencia 2, Juliaca</t>
  </si>
  <si>
    <t>Agencia 1, Arequipa</t>
  </si>
  <si>
    <t>Agencia 1, Tacna</t>
  </si>
  <si>
    <t>Agencia 1, Ica</t>
  </si>
  <si>
    <t>Agencia 2, Camana</t>
  </si>
  <si>
    <t>Agencia 2, Miraflores</t>
  </si>
  <si>
    <t>Agencia 2, Periferica Arequipa</t>
  </si>
  <si>
    <t>Agencia 2, Bustamante y Rivero</t>
  </si>
  <si>
    <t>Agencia 2, Aplao</t>
  </si>
  <si>
    <t>Agencia 2, Mollendo</t>
  </si>
  <si>
    <t>Agencia 2, Rivero</t>
  </si>
  <si>
    <t>Agencia 2, Moquegua</t>
  </si>
  <si>
    <t>Agencia 2, Ilo</t>
  </si>
  <si>
    <t>Agencia 2, Pisco</t>
  </si>
  <si>
    <t>Agencia 2, Chincha</t>
  </si>
  <si>
    <t>Agencia 2, Nazca</t>
  </si>
  <si>
    <t>Agencia 1, Iquitos</t>
  </si>
  <si>
    <t>Agencia 2, Juanjui</t>
  </si>
  <si>
    <t>Agencia 2, Moyobamba</t>
  </si>
  <si>
    <t>Agencia 2, Pucallpa</t>
  </si>
  <si>
    <t>Agencia 2, Punchana</t>
  </si>
  <si>
    <t>Agencia 2, San Juan Bautista</t>
  </si>
  <si>
    <t>Agencia 2, Tarapoto</t>
  </si>
  <si>
    <t>Agencia 2, Yurimaguas</t>
  </si>
  <si>
    <t>1000</t>
  </si>
  <si>
    <t>1001</t>
  </si>
  <si>
    <t>2000</t>
  </si>
  <si>
    <t>1300</t>
  </si>
  <si>
    <t>1110</t>
  </si>
  <si>
    <t>1120</t>
  </si>
  <si>
    <t>1400</t>
  </si>
  <si>
    <t>1420</t>
  </si>
  <si>
    <t>1450</t>
  </si>
  <si>
    <t>1200</t>
  </si>
  <si>
    <t>1201</t>
  </si>
  <si>
    <t>1202</t>
  </si>
  <si>
    <t>1500</t>
  </si>
  <si>
    <t>1510</t>
  </si>
  <si>
    <t>1520</t>
  </si>
  <si>
    <t>2100</t>
  </si>
  <si>
    <t>2180</t>
  </si>
  <si>
    <t>2121</t>
  </si>
  <si>
    <t>2181</t>
  </si>
  <si>
    <t>2182</t>
  </si>
  <si>
    <t>2190</t>
  </si>
  <si>
    <t>2191</t>
  </si>
  <si>
    <t>2192</t>
  </si>
  <si>
    <t>2193</t>
  </si>
  <si>
    <t>2210</t>
  </si>
  <si>
    <t>2211</t>
  </si>
  <si>
    <t>2212</t>
  </si>
  <si>
    <t>7400</t>
  </si>
  <si>
    <t>6201</t>
  </si>
  <si>
    <t>3410</t>
  </si>
  <si>
    <t>3411</t>
  </si>
  <si>
    <t>3413</t>
  </si>
  <si>
    <t>3440</t>
  </si>
  <si>
    <t>3443</t>
  </si>
  <si>
    <t>3444</t>
  </si>
  <si>
    <t>3420</t>
  </si>
  <si>
    <t>6210</t>
  </si>
  <si>
    <t>2501</t>
  </si>
  <si>
    <t>6214</t>
  </si>
  <si>
    <t>6215</t>
  </si>
  <si>
    <t>6213</t>
  </si>
  <si>
    <t>7500</t>
  </si>
  <si>
    <t>4101</t>
  </si>
  <si>
    <t>2330</t>
  </si>
  <si>
    <t>2335</t>
  </si>
  <si>
    <t>2332</t>
  </si>
  <si>
    <t>2336</t>
  </si>
  <si>
    <t>4110</t>
  </si>
  <si>
    <t>4111</t>
  </si>
  <si>
    <t>2334</t>
  </si>
  <si>
    <t>4112</t>
  </si>
  <si>
    <t>4113</t>
  </si>
  <si>
    <t>2320</t>
  </si>
  <si>
    <t>2321</t>
  </si>
  <si>
    <t>2322</t>
  </si>
  <si>
    <t>5500</t>
  </si>
  <si>
    <t>2060</t>
  </si>
  <si>
    <t>2061</t>
  </si>
  <si>
    <t>2062</t>
  </si>
  <si>
    <t>2660</t>
  </si>
  <si>
    <t>2662</t>
  </si>
  <si>
    <t>2663</t>
  </si>
  <si>
    <t>2664</t>
  </si>
  <si>
    <t>5510</t>
  </si>
  <si>
    <t>2202</t>
  </si>
  <si>
    <t>2203</t>
  </si>
  <si>
    <t>2627</t>
  </si>
  <si>
    <t>2638</t>
  </si>
  <si>
    <t>2639</t>
  </si>
  <si>
    <t>2650</t>
  </si>
  <si>
    <t>7600</t>
  </si>
  <si>
    <t>4201</t>
  </si>
  <si>
    <t>4210</t>
  </si>
  <si>
    <t>4220</t>
  </si>
  <si>
    <t>4500</t>
  </si>
  <si>
    <t>2750</t>
  </si>
  <si>
    <t>2751</t>
  </si>
  <si>
    <t>2752</t>
  </si>
  <si>
    <t>2760</t>
  </si>
  <si>
    <t>2770</t>
  </si>
  <si>
    <t>7700</t>
  </si>
  <si>
    <t>2810</t>
  </si>
  <si>
    <t>2820</t>
  </si>
  <si>
    <t>2840</t>
  </si>
  <si>
    <t>7800</t>
  </si>
  <si>
    <t>7830</t>
  </si>
  <si>
    <t>7831</t>
  </si>
  <si>
    <t>7832</t>
  </si>
  <si>
    <t>7820</t>
  </si>
  <si>
    <t>7821</t>
  </si>
  <si>
    <t>7822</t>
  </si>
  <si>
    <t>8300</t>
  </si>
  <si>
    <t>2530</t>
  </si>
  <si>
    <t>2531</t>
  </si>
  <si>
    <t>2532</t>
  </si>
  <si>
    <t>2540</t>
  </si>
  <si>
    <t>2541</t>
  </si>
  <si>
    <t>2542</t>
  </si>
  <si>
    <t>2550</t>
  </si>
  <si>
    <t>2551</t>
  </si>
  <si>
    <t>2552</t>
  </si>
  <si>
    <t>2560</t>
  </si>
  <si>
    <t>2561</t>
  </si>
  <si>
    <t>2562</t>
  </si>
  <si>
    <t>2563</t>
  </si>
  <si>
    <t>2564</t>
  </si>
  <si>
    <t>2570</t>
  </si>
  <si>
    <t>2572</t>
  </si>
  <si>
    <t>2573</t>
  </si>
  <si>
    <t>2574</t>
  </si>
  <si>
    <t>8400</t>
  </si>
  <si>
    <t>7101</t>
  </si>
  <si>
    <t>8401</t>
  </si>
  <si>
    <t>8402</t>
  </si>
  <si>
    <t>8403</t>
  </si>
  <si>
    <t>8420</t>
  </si>
  <si>
    <t>8421</t>
  </si>
  <si>
    <t>8422</t>
  </si>
  <si>
    <t>3340</t>
  </si>
  <si>
    <t>3341</t>
  </si>
  <si>
    <t>3344</t>
  </si>
  <si>
    <t>3345</t>
  </si>
  <si>
    <t>3346</t>
  </si>
  <si>
    <t>3347</t>
  </si>
  <si>
    <t>8410</t>
  </si>
  <si>
    <t>8411</t>
  </si>
  <si>
    <t>8412</t>
  </si>
  <si>
    <t>3100</t>
  </si>
  <si>
    <t>3190</t>
  </si>
  <si>
    <t>3111</t>
  </si>
  <si>
    <t>3191</t>
  </si>
  <si>
    <t>3116</t>
  </si>
  <si>
    <t>3130</t>
  </si>
  <si>
    <t>3131</t>
  </si>
  <si>
    <t>3135</t>
  </si>
  <si>
    <t>3216</t>
  </si>
  <si>
    <t>3220</t>
  </si>
  <si>
    <t>3221</t>
  </si>
  <si>
    <t>3223</t>
  </si>
  <si>
    <t>3240</t>
  </si>
  <si>
    <t>3212</t>
  </si>
  <si>
    <t>3215</t>
  </si>
  <si>
    <t>3241</t>
  </si>
  <si>
    <t>3242</t>
  </si>
  <si>
    <t>3243</t>
  </si>
  <si>
    <t>7900</t>
  </si>
  <si>
    <t>7920</t>
  </si>
  <si>
    <t>3250</t>
  </si>
  <si>
    <t>3151</t>
  </si>
  <si>
    <t>3251</t>
  </si>
  <si>
    <t>3252</t>
  </si>
  <si>
    <t>9700</t>
  </si>
  <si>
    <t>7210</t>
  </si>
  <si>
    <t>6110</t>
  </si>
  <si>
    <t>0321</t>
  </si>
  <si>
    <t>0331</t>
  </si>
  <si>
    <t>0361</t>
  </si>
  <si>
    <t>0571</t>
  </si>
  <si>
    <t>6150</t>
  </si>
  <si>
    <t>0631</t>
  </si>
  <si>
    <t>0231</t>
  </si>
  <si>
    <t>0234</t>
  </si>
  <si>
    <t>0250</t>
  </si>
  <si>
    <t>0248</t>
  </si>
  <si>
    <t>0261</t>
  </si>
  <si>
    <t>0291</t>
  </si>
  <si>
    <t>0292</t>
  </si>
  <si>
    <t>0301</t>
  </si>
  <si>
    <t>0634</t>
  </si>
  <si>
    <t>0638</t>
  </si>
  <si>
    <t>0661</t>
  </si>
  <si>
    <t>0671</t>
  </si>
  <si>
    <t>0681</t>
  </si>
  <si>
    <t>0691</t>
  </si>
  <si>
    <t>6160</t>
  </si>
  <si>
    <t>0741</t>
  </si>
  <si>
    <t>0761</t>
  </si>
  <si>
    <t>0781</t>
  </si>
  <si>
    <t>0271</t>
  </si>
  <si>
    <t>0274</t>
  </si>
  <si>
    <t>0341</t>
  </si>
  <si>
    <t>0371</t>
  </si>
  <si>
    <t>0744</t>
  </si>
  <si>
    <t>0757</t>
  </si>
  <si>
    <t>0763</t>
  </si>
  <si>
    <t>0801</t>
  </si>
  <si>
    <t>0811</t>
  </si>
  <si>
    <t>0812</t>
  </si>
  <si>
    <t>6170</t>
  </si>
  <si>
    <t>0381</t>
  </si>
  <si>
    <t>0386</t>
  </si>
  <si>
    <t>0421</t>
  </si>
  <si>
    <t>0431</t>
  </si>
  <si>
    <t>0441</t>
  </si>
  <si>
    <t>0461</t>
  </si>
  <si>
    <t>0470</t>
  </si>
  <si>
    <t>0473</t>
  </si>
  <si>
    <t>0481</t>
  </si>
  <si>
    <t>0490</t>
  </si>
  <si>
    <t>0501</t>
  </si>
  <si>
    <t>0580</t>
  </si>
  <si>
    <t>6180</t>
  </si>
  <si>
    <t>0161</t>
  </si>
  <si>
    <t>0701</t>
  </si>
  <si>
    <t>0172</t>
  </si>
  <si>
    <t>0173</t>
  </si>
  <si>
    <t>0181</t>
  </si>
  <si>
    <t>0182</t>
  </si>
  <si>
    <t>0201</t>
  </si>
  <si>
    <t>0211</t>
  </si>
  <si>
    <t>0221</t>
  </si>
  <si>
    <t>0401</t>
  </si>
  <si>
    <t>0405</t>
  </si>
  <si>
    <t>0711</t>
  </si>
  <si>
    <t>0721</t>
  </si>
  <si>
    <t>6190</t>
  </si>
  <si>
    <t>0101</t>
  </si>
  <si>
    <t>0151</t>
  </si>
  <si>
    <t>0601</t>
  </si>
  <si>
    <t>0102</t>
  </si>
  <si>
    <t>0109</t>
  </si>
  <si>
    <t>0113</t>
  </si>
  <si>
    <t>0116</t>
  </si>
  <si>
    <t>0121</t>
  </si>
  <si>
    <t>0131</t>
  </si>
  <si>
    <t>0134</t>
  </si>
  <si>
    <t>0141</t>
  </si>
  <si>
    <t>0146</t>
  </si>
  <si>
    <t>0561</t>
  </si>
  <si>
    <t>0591</t>
  </si>
  <si>
    <t>0611</t>
  </si>
  <si>
    <t>7220</t>
  </si>
  <si>
    <t>0521</t>
  </si>
  <si>
    <t>0543</t>
  </si>
  <si>
    <t>0531</t>
  </si>
  <si>
    <t>0512</t>
  </si>
  <si>
    <t>0529</t>
  </si>
  <si>
    <t>0550</t>
  </si>
  <si>
    <t>0541</t>
  </si>
  <si>
    <t>0525</t>
  </si>
  <si>
    <t>OEI 1: Garantizar una rentabilidad sostenible</t>
  </si>
  <si>
    <t>OEI 4: Mejorar la experiencia del cliente</t>
  </si>
  <si>
    <t>OEI 5: Masificar el acceso y uso de los canales alternos</t>
  </si>
  <si>
    <t>OEI 6: Incrementar las operaciones y los clientes digitales</t>
  </si>
  <si>
    <t>OEI 12: Aplicar la transformación digital</t>
  </si>
  <si>
    <t>Año 4</t>
  </si>
  <si>
    <t>Año 3</t>
  </si>
  <si>
    <t>Año 2</t>
  </si>
  <si>
    <t>Año 1</t>
  </si>
  <si>
    <t>Id_Prod</t>
  </si>
  <si>
    <t>Codigo_SAI</t>
  </si>
  <si>
    <t>Descripcion</t>
  </si>
  <si>
    <t>UM</t>
  </si>
  <si>
    <t>PrecioUnitario</t>
  </si>
  <si>
    <t>Clase_Bien</t>
  </si>
  <si>
    <t>Organizacion</t>
  </si>
  <si>
    <t>Tipo_Bien</t>
  </si>
  <si>
    <t>AFM001020</t>
  </si>
  <si>
    <t>AFICHE LAVATE LAS MANOS</t>
  </si>
  <si>
    <t>UND</t>
  </si>
  <si>
    <t>BIENES CORRIENTES</t>
  </si>
  <si>
    <t>B19</t>
  </si>
  <si>
    <t>MERCHANDISING</t>
  </si>
  <si>
    <t>AFM001021</t>
  </si>
  <si>
    <t>AFICHE MASCARILLA</t>
  </si>
  <si>
    <t>AFM001022</t>
  </si>
  <si>
    <t>AFICHE DISTANCIA</t>
  </si>
  <si>
    <t>AFM001023</t>
  </si>
  <si>
    <t>AFICHE FLUJO</t>
  </si>
  <si>
    <t>AFM001024</t>
  </si>
  <si>
    <t>AFICHE 3 EN 1</t>
  </si>
  <si>
    <t>AFM001025</t>
  </si>
  <si>
    <t>AFICHE ATM</t>
  </si>
  <si>
    <t>AGM001449</t>
  </si>
  <si>
    <t>ANILLO 7/16" AZUL</t>
  </si>
  <si>
    <t>B01</t>
  </si>
  <si>
    <t>CATALOGADO</t>
  </si>
  <si>
    <t>AGM001490</t>
  </si>
  <si>
    <t>ANILLO PLÁSTICO AZUL Y NEGRO 3/4"</t>
  </si>
  <si>
    <t>AGM002038</t>
  </si>
  <si>
    <t>CORRECTOR LÍQUIDO TIPO LAPICERO</t>
  </si>
  <si>
    <t>ASM002011</t>
  </si>
  <si>
    <t>JABÓN DE TOCADOR (PASTILLA)</t>
  </si>
  <si>
    <t>B02</t>
  </si>
  <si>
    <t>ASM002020</t>
  </si>
  <si>
    <t>JABÓN GERMICIDA (PASTILLA)</t>
  </si>
  <si>
    <t>CARABNMUL</t>
  </si>
  <si>
    <t>CARAMELO BANCO DE LA NACION</t>
  </si>
  <si>
    <t>BOL</t>
  </si>
  <si>
    <t>EMM004162</t>
  </si>
  <si>
    <t>CINTA PLÁSTICA PARA EMBALAJE DE 3" X 110 YARDAS</t>
  </si>
  <si>
    <t>ROL</t>
  </si>
  <si>
    <t>B06</t>
  </si>
  <si>
    <t>EMM004165</t>
  </si>
  <si>
    <t>CINTA IMPRESA FRAGIL 2" X 110 YD.</t>
  </si>
  <si>
    <t>EMM004170</t>
  </si>
  <si>
    <t>DISPENSADRO DE CINTAS DE EMBALAJE 3"</t>
  </si>
  <si>
    <t>EMM004175</t>
  </si>
  <si>
    <t>ENZUNCHADORA TENZADORA PARA ZUNCHO MODELO H-21</t>
  </si>
  <si>
    <t>EMM004180</t>
  </si>
  <si>
    <t>TENAZA PARA ZUNCHO MODELO H-35 16 MM. (5/8")</t>
  </si>
  <si>
    <t>EMM005010</t>
  </si>
  <si>
    <t>ZUNCHO PLASTICO 5/8 NEGRO P/EMBALAJE</t>
  </si>
  <si>
    <t>EMM012017</t>
  </si>
  <si>
    <t>PAPEL KRAFT 80 GR/M2 (1.20X0.75 MTS)</t>
  </si>
  <si>
    <t>HJA</t>
  </si>
  <si>
    <t>EZU001015</t>
  </si>
  <si>
    <t>PLUMON NEGRO ESP.P/PIZARRA VITRIF.</t>
  </si>
  <si>
    <t>EZU001090</t>
  </si>
  <si>
    <t>PLUMON AZUL P/PIZARRA VITRIFICADA</t>
  </si>
  <si>
    <t>EZU001104</t>
  </si>
  <si>
    <t>PLUMON ROJO ESPEC.P/PIZARRA VITRIF.</t>
  </si>
  <si>
    <t>EZU001112</t>
  </si>
  <si>
    <t>PLUMON VERDE ESPEC.P/PIZARRA VITRIF</t>
  </si>
  <si>
    <t>FMV001510</t>
  </si>
  <si>
    <t>FORMATOS VARIOS</t>
  </si>
  <si>
    <t>B22</t>
  </si>
  <si>
    <t>FRM015180</t>
  </si>
  <si>
    <t>PAPEL P/FOTOCOPIADORA 80GR.A-4 X 500 HJS.</t>
  </si>
  <si>
    <t>PQT</t>
  </si>
  <si>
    <t>GUIA04021</t>
  </si>
  <si>
    <t>SUNAT - NUEVO RÉGIMEN ÚNICO SIMPLIFICADO</t>
  </si>
  <si>
    <t>BLK</t>
  </si>
  <si>
    <t>B20</t>
  </si>
  <si>
    <t>GUIA04022</t>
  </si>
  <si>
    <t>SUNAT - GUÍA PARA PAGOS VARIOS</t>
  </si>
  <si>
    <t>GUIA04023</t>
  </si>
  <si>
    <t>SUNAT - GUÍA PARA ARRENDAMIENTO</t>
  </si>
  <si>
    <t>GUIA04024</t>
  </si>
  <si>
    <t>SUNAT - GUÍA PAGO TRABAJADORES DEL HOGAR</t>
  </si>
  <si>
    <t>IFA001010</t>
  </si>
  <si>
    <t>SOLICITUD D/PRESTAMOS OP-423 V01-SFF</t>
  </si>
  <si>
    <t>HJS</t>
  </si>
  <si>
    <t>B09</t>
  </si>
  <si>
    <t xml:space="preserve">no existe enotria </t>
  </si>
  <si>
    <t>IFA001015</t>
  </si>
  <si>
    <t>T/REGISTRO FIRMAS JUD. Y ADM. OP-218</t>
  </si>
  <si>
    <t>FORMULARIOS E IMPRESOS</t>
  </si>
  <si>
    <t>IFA001025</t>
  </si>
  <si>
    <t>CARTA D/INSTRUCC. P.M OP-404 V03 SSFF</t>
  </si>
  <si>
    <t>IFA001060</t>
  </si>
  <si>
    <t>LIBRO DE RECLAMACIONES AD-494</t>
  </si>
  <si>
    <t>IFA002010</t>
  </si>
  <si>
    <t>PAPEL BOND TAMAÑO A5 (500 UND)</t>
  </si>
  <si>
    <t>IFA002020</t>
  </si>
  <si>
    <t>SUGERENCIAS CLIENTE EXTERNO AD-477</t>
  </si>
  <si>
    <t>IFA002035</t>
  </si>
  <si>
    <t>LIBRO DE ACTAS SESIONES DE DIRECTORIO</t>
  </si>
  <si>
    <t>IFA003035</t>
  </si>
  <si>
    <t>PAGARE PM OP-432</t>
  </si>
  <si>
    <t>IFA003890</t>
  </si>
  <si>
    <t>FORMATO AFPS 2005 DSEB</t>
  </si>
  <si>
    <t>IFA005010</t>
  </si>
  <si>
    <t>CONSTANCIA D/PAGO ONP F.OP-448-ONP-GOPE</t>
  </si>
  <si>
    <t>IFA006030</t>
  </si>
  <si>
    <t>LIBRO REGISTRO DE CHQS.RECIBIDO/PAG.AD336</t>
  </si>
  <si>
    <t>IFA006040</t>
  </si>
  <si>
    <t>HOJA BOND TAMAÑO A-5</t>
  </si>
  <si>
    <t>IFA006045</t>
  </si>
  <si>
    <t>HOJA BOND TAMAÑO A-3</t>
  </si>
  <si>
    <t>IFA006050</t>
  </si>
  <si>
    <t>IFB001050</t>
  </si>
  <si>
    <t>CLAUSULAS GENERALES - PM F.OP-452-A-V04-GBDIF</t>
  </si>
  <si>
    <t>IFB001060</t>
  </si>
  <si>
    <t>CLAUSULA ESPECIFICA DE PM OP-433-B-V03-GBDIF</t>
  </si>
  <si>
    <t>IFB001090</t>
  </si>
  <si>
    <t>SOLICITUD DE PM OP-433-D-V01-DNEG</t>
  </si>
  <si>
    <t>IFB003030</t>
  </si>
  <si>
    <t>ENTREGA TELESISTEMA M.N. OP-069</t>
  </si>
  <si>
    <t>JGO</t>
  </si>
  <si>
    <t>IFB003035</t>
  </si>
  <si>
    <t>MEMORANDUM P/CONST.DEP.JUD. F-OP-228</t>
  </si>
  <si>
    <t>IFB003040</t>
  </si>
  <si>
    <t>DEPOSITO DE DETRACTACIONES X 1000 OP-412</t>
  </si>
  <si>
    <t>IFB003060</t>
  </si>
  <si>
    <t>PAGO A CTA.CERTIF.JUDIC.ADM.OP-226</t>
  </si>
  <si>
    <t>IFB003065</t>
  </si>
  <si>
    <t>TARJETA APERT.CTA.CTE PROVEED. OP-369</t>
  </si>
  <si>
    <t>IFB003070</t>
  </si>
  <si>
    <t>TARJETA APERTURA CTAS.CTES OP-364</t>
  </si>
  <si>
    <t>IFB003075</t>
  </si>
  <si>
    <t>¡TU OPINION ES IMPORTANTE! AD-457</t>
  </si>
  <si>
    <t>IFB003212</t>
  </si>
  <si>
    <t>IFB003891</t>
  </si>
  <si>
    <t>ESTADO DE CTA.CTE.X2000JGS. LIMA OP-234</t>
  </si>
  <si>
    <t>IFB004010</t>
  </si>
  <si>
    <t>FORMATO AFP 365-A V02 GOPE (PQT x 2000)</t>
  </si>
  <si>
    <t>IFB004020</t>
  </si>
  <si>
    <t>STOCK FORM ORIGINAL C/LOGOTIPO X 2000 AD362</t>
  </si>
  <si>
    <t>IFB004030</t>
  </si>
  <si>
    <t>ESTADO CTA.CTE. PROV. X 2000 HJS. OP 234A</t>
  </si>
  <si>
    <t>IFB004035</t>
  </si>
  <si>
    <t>ESTADO DE CTA.CTE.X1000JGS. LIMA OP-234</t>
  </si>
  <si>
    <t>IFB004040</t>
  </si>
  <si>
    <t>NOTAS C/A.CHIC.OP-262 X 4000</t>
  </si>
  <si>
    <t>IFB004045</t>
  </si>
  <si>
    <t>NOTAS C/A GRAN.OP-263 X 2000</t>
  </si>
  <si>
    <t>IFB004146</t>
  </si>
  <si>
    <t>IFB004154</t>
  </si>
  <si>
    <t>DEPOSITO JUDICIAL OP-185</t>
  </si>
  <si>
    <t>IFB004219</t>
  </si>
  <si>
    <t>IFB005050</t>
  </si>
  <si>
    <t>PAPELETA DE CONVALIDACION (1 CUERPO) F-OP-331-A-GBS</t>
  </si>
  <si>
    <t>IFB005060</t>
  </si>
  <si>
    <t>PAPELETA DE CONVALIDACIÓN AUTOCOPIATIVO F-OP-331-B-GBS</t>
  </si>
  <si>
    <t>IFB007021</t>
  </si>
  <si>
    <t>EMPOCE EN CTAS.CTES F-OP-040</t>
  </si>
  <si>
    <t>IFB007022</t>
  </si>
  <si>
    <t>EMPOCE DE CUENTA CORRIENTE M.E OP-040-2000-DOPL.</t>
  </si>
  <si>
    <t>IFB007080</t>
  </si>
  <si>
    <t>ANEXO DE INFO. ADIC. P/PASIVOS FOP-421 GOPE</t>
  </si>
  <si>
    <t>IFB007085</t>
  </si>
  <si>
    <t>CARTILLA DE INFO. FOP-448-L GOPE</t>
  </si>
  <si>
    <t>IFB007090</t>
  </si>
  <si>
    <t>PRODUCTO: AHORROS - SECTOR PUBLICO - PERSONA NATURAL–MN</t>
  </si>
  <si>
    <t>IFB010230</t>
  </si>
  <si>
    <t>PAPELETA CONVALIDACION OP-331 (2 HOJAS) X 1000 JGOS</t>
  </si>
  <si>
    <t>IFB010330</t>
  </si>
  <si>
    <t>FORMAS CONTINUAS x1,000 ORIG.C.LOG.9 1/2x11x1</t>
  </si>
  <si>
    <t>IFB010332</t>
  </si>
  <si>
    <t>IFB010335</t>
  </si>
  <si>
    <t>FORMAS CONTINUAS 9 1/2" x 11" x 2 x 1000 CON LOGOTIPO - AUTOCOPIATIVO</t>
  </si>
  <si>
    <t>IFB010340</t>
  </si>
  <si>
    <t>IFB010421</t>
  </si>
  <si>
    <t>IFB010430</t>
  </si>
  <si>
    <t>IFB010553</t>
  </si>
  <si>
    <t>IFB010561</t>
  </si>
  <si>
    <t>IFB010575</t>
  </si>
  <si>
    <t>PAPELETA CONVALIDACION OP-331 (1 HOJA) X 1000 UND</t>
  </si>
  <si>
    <t>IFB010580</t>
  </si>
  <si>
    <t>PAPELETA CONVALIDACION  01 HOJA F-OP-331-A-GBS 1A</t>
  </si>
  <si>
    <t>IFB010585</t>
  </si>
  <si>
    <t>PAPELETA CONVALIDACION AUTOCOPIATIVO 01 HOJA F-OP-331-B-GBS 1A</t>
  </si>
  <si>
    <t>IFB012020</t>
  </si>
  <si>
    <t>IFC001350</t>
  </si>
  <si>
    <t>CARTA DE INSTRUCCIÓN TARJETA CREDITO - OP 429D</t>
  </si>
  <si>
    <t>IFC002011</t>
  </si>
  <si>
    <t>BALANCIN DE CAJA M.N. OP-182</t>
  </si>
  <si>
    <t>IFC002015</t>
  </si>
  <si>
    <t>CONTRATO TARJETA DE CREDITO OP-429B</t>
  </si>
  <si>
    <t>IFC002020</t>
  </si>
  <si>
    <t>IFC002025</t>
  </si>
  <si>
    <t>RESUMEN TARJ. CREDITO OP-429C</t>
  </si>
  <si>
    <t>IFC002038</t>
  </si>
  <si>
    <t>BALANCIN DE CAJA M.E OP-275</t>
  </si>
  <si>
    <t>IFC002070</t>
  </si>
  <si>
    <t>IFC002075</t>
  </si>
  <si>
    <t>IFC003030</t>
  </si>
  <si>
    <t>CLAUSULAS GENERALES - PM F.OP-452-A-V05-GBDIF</t>
  </si>
  <si>
    <t>IFC003035</t>
  </si>
  <si>
    <t>CLAUSULA ESPECIFICA DE PM OP-433-B-V04-GBDIF</t>
  </si>
  <si>
    <t>IFC003040</t>
  </si>
  <si>
    <t>CARTA D/INSTRUCC. P.M OP-404-V03-DNEG</t>
  </si>
  <si>
    <t>IFC003045</t>
  </si>
  <si>
    <t>IFC003050</t>
  </si>
  <si>
    <t>IFC003055</t>
  </si>
  <si>
    <t>IFC003060</t>
  </si>
  <si>
    <t>FAJÍN - PROSEGUR - NUEVOS SOLES - S/.10.00</t>
  </si>
  <si>
    <t>IFC003070</t>
  </si>
  <si>
    <t>FAJINES P/BILLETES S/20.00 - HERMES</t>
  </si>
  <si>
    <t>IFC003075</t>
  </si>
  <si>
    <t>FAJÍN - PROSEGUR - NUEVOS SOLES - S/.50.00</t>
  </si>
  <si>
    <t>IFC003080</t>
  </si>
  <si>
    <t>FAJINES P/BILLETES S/.100.00 - HERMES</t>
  </si>
  <si>
    <t>IFC003085</t>
  </si>
  <si>
    <t>FAJINES DENOMIN. S/.200 PROSEGUR</t>
  </si>
  <si>
    <t>IFC004030</t>
  </si>
  <si>
    <t>TARJETAS PERSONALES</t>
  </si>
  <si>
    <t>IFC004070</t>
  </si>
  <si>
    <t>IFC005050</t>
  </si>
  <si>
    <t>FAJINES P/BILLETE DENOMINAC.$1.00</t>
  </si>
  <si>
    <t>IFC005055</t>
  </si>
  <si>
    <t>FAJINES P/BILLETE DENOMINAC.$5.00</t>
  </si>
  <si>
    <t>IFC005060</t>
  </si>
  <si>
    <t>FAJINES P/BILLETE DENOMINAC.$10.00</t>
  </si>
  <si>
    <t>IFC005065</t>
  </si>
  <si>
    <t>FAJINES P/BILLETE DENOMINAC.$20.00</t>
  </si>
  <si>
    <t>IFC005070</t>
  </si>
  <si>
    <t>FAJINES P/BILLETE DENOMINAC.$50.00</t>
  </si>
  <si>
    <t>IFC005075</t>
  </si>
  <si>
    <t>IFC005080</t>
  </si>
  <si>
    <t>FAJINES P/BILLETES S/10.00 HERMES</t>
  </si>
  <si>
    <t>IFC005085</t>
  </si>
  <si>
    <t>IFC005090</t>
  </si>
  <si>
    <t>FAJINES P/BILLETES S/.50.00 HERMES</t>
  </si>
  <si>
    <t>IFC005091</t>
  </si>
  <si>
    <t>IFC005185</t>
  </si>
  <si>
    <t>IFC006005</t>
  </si>
  <si>
    <t>FF.CC C/LOGO P/REP. FIN DIA-COFI x 2000 AD-363-B</t>
  </si>
  <si>
    <t/>
  </si>
  <si>
    <t>IFC006010</t>
  </si>
  <si>
    <t>FAJINES P/BILLETES S/200.00 HERMES</t>
  </si>
  <si>
    <t>IFC006020</t>
  </si>
  <si>
    <t>FAJINES DENOMINACION E/. 5.00 EUROS</t>
  </si>
  <si>
    <t>IFC006025</t>
  </si>
  <si>
    <t>FAJINES DENOMINACION E/. 10.00 EUROS</t>
  </si>
  <si>
    <t>IFC006030</t>
  </si>
  <si>
    <t>FAJINES DENOMINACION E/. 50.00 EURO</t>
  </si>
  <si>
    <t>IFC006035</t>
  </si>
  <si>
    <t>FAJINES DENOMINACION E/. 100.00 EURO</t>
  </si>
  <si>
    <t>IFC006040</t>
  </si>
  <si>
    <t>FAJINES DENOMINACION E/. 500.00 EURO</t>
  </si>
  <si>
    <t>IFC006045</t>
  </si>
  <si>
    <t>FAJINES DENOMINACION E/. 20.00 EURO</t>
  </si>
  <si>
    <t>IFC006050</t>
  </si>
  <si>
    <t>FAJINES DENOMINACION E/. 200.00 EURO</t>
  </si>
  <si>
    <t>IFC006055</t>
  </si>
  <si>
    <t>FAJINES DENOMIN. S/.10 PROSEGUR</t>
  </si>
  <si>
    <t>IFC006060</t>
  </si>
  <si>
    <t>FAJINES DENOMIN. S/.20 PROSEGUR</t>
  </si>
  <si>
    <t>IFC006065</t>
  </si>
  <si>
    <t>FAJINES DENOMIN. S/.50 PROSEGUR</t>
  </si>
  <si>
    <t>IFC006070</t>
  </si>
  <si>
    <t>FAJINES DENOMIN. S/.100 PROSEGUR</t>
  </si>
  <si>
    <t>IFC006075</t>
  </si>
  <si>
    <t>IFC007075</t>
  </si>
  <si>
    <t>FAJINES P/BILLETE DENOMINAC.$100.00</t>
  </si>
  <si>
    <t>IFC010110</t>
  </si>
  <si>
    <t>CONTRATO OPERACIONES PASIVAS OP-448 GOPE</t>
  </si>
  <si>
    <t>IFC010370</t>
  </si>
  <si>
    <t>PAPELETA CON. FF. CC.X2000 OP-331-A P/MANDAT</t>
  </si>
  <si>
    <t>IFC010614</t>
  </si>
  <si>
    <t>CONT. OPERACIONES PASIVAS OP-448-V07-GOPE</t>
  </si>
  <si>
    <t>IFC010615</t>
  </si>
  <si>
    <t>CONT. TARJETA DE CREDITO OP-429B-V07-GBDIF</t>
  </si>
  <si>
    <t>IFC010616</t>
  </si>
  <si>
    <t>RESUMEN TARJ. CREDITO OP-429-C-V08-GPIF</t>
  </si>
  <si>
    <t>IFC010617</t>
  </si>
  <si>
    <t>CONT. TARJETA DE CREDITO_OP 429 B-V08-GPIF</t>
  </si>
  <si>
    <t>IFC011010</t>
  </si>
  <si>
    <t>FAJÍN - DÓLARES - US.$1.00</t>
  </si>
  <si>
    <t>IFC011020</t>
  </si>
  <si>
    <t>FAJÍN - DÓLARES - US.$5.00</t>
  </si>
  <si>
    <t>IFC011030</t>
  </si>
  <si>
    <t>FAJÍN - DÓLARES - US.$10.00</t>
  </si>
  <si>
    <t>IFC011035</t>
  </si>
  <si>
    <t>FAJÍN - DÓLARES - US.$20.00</t>
  </si>
  <si>
    <t>IFC011040</t>
  </si>
  <si>
    <t>FAJÍN - DÓLARES - US.$50.00</t>
  </si>
  <si>
    <t>IFC011045</t>
  </si>
  <si>
    <t>FAJÍN - DÓLARES - US.$100.00</t>
  </si>
  <si>
    <t>IFC011050</t>
  </si>
  <si>
    <t>FAJÍN - EUROS - E/. 50.00</t>
  </si>
  <si>
    <t>IFC011055</t>
  </si>
  <si>
    <t>FAJÍN - EUROS - E/. 5.00</t>
  </si>
  <si>
    <t>IFC011060</t>
  </si>
  <si>
    <t>FAJÍN - EUROS - E/. 10.00</t>
  </si>
  <si>
    <t>IFC011065</t>
  </si>
  <si>
    <t>FAJÍN - EUROS - E/. 100.00</t>
  </si>
  <si>
    <t>IFC011070</t>
  </si>
  <si>
    <t>FAJÍN - EUROS - E/. 20.00</t>
  </si>
  <si>
    <t>IFC011075</t>
  </si>
  <si>
    <t>FAJÍN - EUROS - E/. 200.00</t>
  </si>
  <si>
    <t>IFC011080</t>
  </si>
  <si>
    <t>FAJÍN - EUROS - E/. 500.00</t>
  </si>
  <si>
    <t>IFC011081</t>
  </si>
  <si>
    <t>TARJETA REGISTRO FIRMAS OP-219</t>
  </si>
  <si>
    <t>IFC011090</t>
  </si>
  <si>
    <t>TARJETA DE CONTROL DE BOVEDA</t>
  </si>
  <si>
    <t>IFC011095</t>
  </si>
  <si>
    <t>TARJETA DE CONTROL Y DE MANTENIMIENTO</t>
  </si>
  <si>
    <t>IFC011100</t>
  </si>
  <si>
    <t>SOBRE DE CUSTODIA DE CLAVES</t>
  </si>
  <si>
    <t>IFCO11090</t>
  </si>
  <si>
    <t>IFCO11095</t>
  </si>
  <si>
    <t>IFCO11100</t>
  </si>
  <si>
    <t>OFM001015</t>
  </si>
  <si>
    <t>ACCOFASTENERS X 50 UNIDADES</t>
  </si>
  <si>
    <t>CJA</t>
  </si>
  <si>
    <t>OFM001050</t>
  </si>
  <si>
    <t>PERFORADORA DE PALANCA</t>
  </si>
  <si>
    <t>OFM002020</t>
  </si>
  <si>
    <t>GRAPAS 23/10</t>
  </si>
  <si>
    <t>OFM002021</t>
  </si>
  <si>
    <t>BANDERITAS ADHESIVAS DE 4 COLORES</t>
  </si>
  <si>
    <t>OFM002024</t>
  </si>
  <si>
    <t>ENGRAPADORA DE PALANCA GRANDE</t>
  </si>
  <si>
    <t>OFM002025</t>
  </si>
  <si>
    <t>POST-IT  X  5 COLORES</t>
  </si>
  <si>
    <t>OFM002030</t>
  </si>
  <si>
    <t>TAJADOR DE METAL</t>
  </si>
  <si>
    <t>OFM002038</t>
  </si>
  <si>
    <t>ARCHIVADOR DE PALANCA ESTÁNDAR</t>
  </si>
  <si>
    <t>OFM002820</t>
  </si>
  <si>
    <t>PAPEL BOND MEMBRETADO GERENCIA RR. HH. SIN LOGO A-4</t>
  </si>
  <si>
    <t>OFM003018</t>
  </si>
  <si>
    <t>BANDAS DE JEBE EN ENVASE DE 1/4 LB</t>
  </si>
  <si>
    <t>OFM005029</t>
  </si>
  <si>
    <t>BOLIGRAFO DESCARTABLE COLOR NEGRO</t>
  </si>
  <si>
    <t>OFM005037</t>
  </si>
  <si>
    <t>BOLIGRAFO DESCARTABLE COLOR ROJO</t>
  </si>
  <si>
    <t>OFM005060</t>
  </si>
  <si>
    <t>CUADERNO RAYADO T/CARTA C/ESPIRAL</t>
  </si>
  <si>
    <t>OFM005065</t>
  </si>
  <si>
    <t>FOLDER P/PRESTAMO MULTIRED</t>
  </si>
  <si>
    <t>OFM005070</t>
  </si>
  <si>
    <t>FOLDER MANILA A-4.</t>
  </si>
  <si>
    <t>OFM006033</t>
  </si>
  <si>
    <t>BORRADOR DE JEBE MIXTO LAPIZ-TINTA</t>
  </si>
  <si>
    <t>OFM006041</t>
  </si>
  <si>
    <t>BORRADOR TIPO LAPIZ CON BROCHA</t>
  </si>
  <si>
    <t>OFM007013</t>
  </si>
  <si>
    <t>CINTA ADHESIVA DE 1/2" x 36 YARDAS</t>
  </si>
  <si>
    <t>OFM007020</t>
  </si>
  <si>
    <t>MICAS PLASTICAS RDE DE AGENCIAS</t>
  </si>
  <si>
    <t>OFM008030</t>
  </si>
  <si>
    <t>BANDEJA ACRILICA DE 2 PISOS</t>
  </si>
  <si>
    <t>B08</t>
  </si>
  <si>
    <t>OFM010030</t>
  </si>
  <si>
    <t>CINTA BICOLOR CASIO P/MAQ.SUM.CALC.</t>
  </si>
  <si>
    <t>B13</t>
  </si>
  <si>
    <t>OFM011010</t>
  </si>
  <si>
    <t>CLIP NIQUELADO TIPO STANDAR X 100</t>
  </si>
  <si>
    <t>OFM012017</t>
  </si>
  <si>
    <t>OFM012030</t>
  </si>
  <si>
    <t>CLIPS MARIPOSA T/MEDIANO N° 2</t>
  </si>
  <si>
    <t>OFM012033</t>
  </si>
  <si>
    <t>CUAD. ALF. C/INDICE EMPAST. DE 56 GRS T/ A5 X 100 HJS</t>
  </si>
  <si>
    <t>OFM012035</t>
  </si>
  <si>
    <t>CLIPS MARIPOSA T/GRANDE N° 3</t>
  </si>
  <si>
    <t>OFM012040</t>
  </si>
  <si>
    <t>PORTALAPICEROS</t>
  </si>
  <si>
    <t>OFM012050</t>
  </si>
  <si>
    <t>PORTACLIPS DE ACRILICO</t>
  </si>
  <si>
    <t>OFM013013</t>
  </si>
  <si>
    <t>ETIQUETAS ENGOM.P/FOLDER X 100 UNID</t>
  </si>
  <si>
    <t>OFM014010</t>
  </si>
  <si>
    <t>FOLDER PLÁSTICO TAMANO CARTA</t>
  </si>
  <si>
    <t>OFM014028</t>
  </si>
  <si>
    <t>FOLDER COLGANTE CON VARILLA</t>
  </si>
  <si>
    <t>OFM014060</t>
  </si>
  <si>
    <t>OFM016012</t>
  </si>
  <si>
    <t>CUADERNO EMPASTADO CUADRICULADO 56GRS T/A5 X 200 HOJAS</t>
  </si>
  <si>
    <t>OFM016039</t>
  </si>
  <si>
    <t>GRAPAS 26/6 X 5,000 UNIDADES</t>
  </si>
  <si>
    <t>OFM017019</t>
  </si>
  <si>
    <t>INDEX TABS X 10 UNIDADES</t>
  </si>
  <si>
    <t>OFM018015</t>
  </si>
  <si>
    <t>LAPIZ DE CARBON N° 2</t>
  </si>
  <si>
    <t>OFM019020</t>
  </si>
  <si>
    <t>LIBRETA IMPRESA P/CARGO X 100 HJS.</t>
  </si>
  <si>
    <t>OFM020003</t>
  </si>
  <si>
    <t>CAJA DE CARTON TROQUELADO P/ ARCHIVO (TIPO COFRE)</t>
  </si>
  <si>
    <t>OFM020028</t>
  </si>
  <si>
    <t>LIBRO DE CAJA 200 FOLIOS</t>
  </si>
  <si>
    <t>OFM020052</t>
  </si>
  <si>
    <t>LIBRO DE MINUTA X 200 HOJAS</t>
  </si>
  <si>
    <t>OFM022050</t>
  </si>
  <si>
    <t>LIBRO DE ACTAS X 400 FOLIOS</t>
  </si>
  <si>
    <t>OFM024015</t>
  </si>
  <si>
    <t>OJALILLOS ADHESIVOS X 500 UNIDADES</t>
  </si>
  <si>
    <t>OFM025046</t>
  </si>
  <si>
    <t>PAPEL CARBON A-4 STANDARD</t>
  </si>
  <si>
    <t>OFM027022</t>
  </si>
  <si>
    <t>PAPEL CONT.P/SUM. 58 x 60 Y 55 x 60 MM</t>
  </si>
  <si>
    <t>OFM027025</t>
  </si>
  <si>
    <t>ROLLO TERMICO IMP. HIBRIDA 55GRS 79,5x83MM</t>
  </si>
  <si>
    <t>B04</t>
  </si>
  <si>
    <t>OFM029025</t>
  </si>
  <si>
    <t>PLUMÓN RESALTAD.D/TEXTO C.AMARILLO</t>
  </si>
  <si>
    <t>OFM029033</t>
  </si>
  <si>
    <t>PLUMÓN IND. PTA FINA (AZUL,ROJO,NEGRO Y VERDE)</t>
  </si>
  <si>
    <t>OFM029035</t>
  </si>
  <si>
    <t>PLUMON T/INDELEBLE TRAZO ANCHO C/NEGRO</t>
  </si>
  <si>
    <t>OFM029041</t>
  </si>
  <si>
    <t>PLUMÓN DESC.PTA.REDOND.DELG.C.NEGRO</t>
  </si>
  <si>
    <t>OFM029050</t>
  </si>
  <si>
    <t>PLUMÓN DESC.PTA.REDOND.DELG.C.ROJO</t>
  </si>
  <si>
    <t>OFM029068</t>
  </si>
  <si>
    <t>PLUMÓN NEGRO N° 47</t>
  </si>
  <si>
    <t>OFM030031</t>
  </si>
  <si>
    <t>SOBRE CON VENTANA T/OFICIO MEMBRETADO</t>
  </si>
  <si>
    <t>OFM030035</t>
  </si>
  <si>
    <t>OFM030040</t>
  </si>
  <si>
    <t>SOBRE MANILA A3</t>
  </si>
  <si>
    <t>OFM030057</t>
  </si>
  <si>
    <t>SOBRE MANILA GRANDE C/MEMBRETE</t>
  </si>
  <si>
    <t>OFM030058</t>
  </si>
  <si>
    <t>OFM030060</t>
  </si>
  <si>
    <t>OFM030065</t>
  </si>
  <si>
    <t>SOBRE MANILA CHICO C/MEMBRETE</t>
  </si>
  <si>
    <t>OFM030074</t>
  </si>
  <si>
    <t>SOBRE MEMBRETADO TAMAÑO OFICIO</t>
  </si>
  <si>
    <t>OFM030075</t>
  </si>
  <si>
    <t>OFM030076</t>
  </si>
  <si>
    <t>SOBRE MANILA A-3</t>
  </si>
  <si>
    <t>OFM030163</t>
  </si>
  <si>
    <t>OFM032025</t>
  </si>
  <si>
    <t>TAMPON DACTILAR</t>
  </si>
  <si>
    <t>OFM032026</t>
  </si>
  <si>
    <t>TAMPON MEDIANO COLOR NEGRO</t>
  </si>
  <si>
    <t>OFM032027</t>
  </si>
  <si>
    <t>TAMPON MEDIANO COLOR ROJO</t>
  </si>
  <si>
    <t>OFM033065</t>
  </si>
  <si>
    <t>TINTA NEGRA P/TAMPON ENV.X 30 CC.</t>
  </si>
  <si>
    <t>FRA</t>
  </si>
  <si>
    <t>OFM033073</t>
  </si>
  <si>
    <t>TINTA ROJA P/TAMPON ENVASE X 30 CC.</t>
  </si>
  <si>
    <t>OFU003026</t>
  </si>
  <si>
    <t>ENGRAPADORA M/TENAZA P/GRAPAS 26/6</t>
  </si>
  <si>
    <t>OFU004014</t>
  </si>
  <si>
    <t>ESPONJERO DE JEBE</t>
  </si>
  <si>
    <t>OFU007013</t>
  </si>
  <si>
    <t>NUMERADORA MANUAL AUTOMATICA 6DIGTS</t>
  </si>
  <si>
    <t>OFU009024</t>
  </si>
  <si>
    <t>PERFORADORA MEDIANA</t>
  </si>
  <si>
    <t>OFU015024</t>
  </si>
  <si>
    <t>REGLA DE 30 CM. DE PLÁSTICO</t>
  </si>
  <si>
    <t>OFU016012</t>
  </si>
  <si>
    <t>SACAGRAPAS DE METAL</t>
  </si>
  <si>
    <t>OFU017019</t>
  </si>
  <si>
    <t>SELLO FECHADOR CHICO</t>
  </si>
  <si>
    <t>OFU017027</t>
  </si>
  <si>
    <t>SELLO FIANCE</t>
  </si>
  <si>
    <t>OFU020010</t>
  </si>
  <si>
    <t>TIJERA TAMAÑO MEDIANO PARA OFICINA</t>
  </si>
  <si>
    <t>OFU027090</t>
  </si>
  <si>
    <t>FORRO PROTEC.PLAST.OFICIO.X5MT.APROX</t>
  </si>
  <si>
    <t>PDL002020</t>
  </si>
  <si>
    <t>PEDILUVIOS</t>
  </si>
  <si>
    <t>PDM002025</t>
  </si>
  <si>
    <t>TONER KYOCERA TK 172 FS 1370 DN</t>
  </si>
  <si>
    <t>PDM002030</t>
  </si>
  <si>
    <t>TAMBOR KYOCERA DK-170</t>
  </si>
  <si>
    <t>PDM002040</t>
  </si>
  <si>
    <t>TAMBOR KYOCERA FS-9530 DK-710</t>
  </si>
  <si>
    <t>PDM002050</t>
  </si>
  <si>
    <t>TONER SAMSUNG MLT-D205E</t>
  </si>
  <si>
    <t>PDM002060</t>
  </si>
  <si>
    <t>TAMBOR BROTHER MFC 8950 DR 720</t>
  </si>
  <si>
    <t>PDM002070</t>
  </si>
  <si>
    <t>CINTA EPSON ERC - 318 - IMP. HIBRIDA</t>
  </si>
  <si>
    <t>PDM003015</t>
  </si>
  <si>
    <t>KIT MANTENIMIENTO KYOCERA FS-9530DN MK-710</t>
  </si>
  <si>
    <t>PDM003020</t>
  </si>
  <si>
    <t>TONER KYOCERA FS-9530DN/9130DN TK-712</t>
  </si>
  <si>
    <t>PDM003025</t>
  </si>
  <si>
    <t>TONER KYOCERA TASKALFA TK 7207 3510</t>
  </si>
  <si>
    <t>PDM003030</t>
  </si>
  <si>
    <t>PAPEL THERMICO P/CAJERO DIEBOLD OPTEVA 520 / 562 / 522 CON IMPRESIÓN</t>
  </si>
  <si>
    <t>PDM003035</t>
  </si>
  <si>
    <t>PAPEL THERMICO P/CAJERO DIEBOLD OPTEVA 500</t>
  </si>
  <si>
    <t>PDM003040</t>
  </si>
  <si>
    <t>PAPEL RECIBO THERMICO CAJERO AUTOMATICO NCR 5870 CON IMPRESIÓN</t>
  </si>
  <si>
    <t>PDM003460</t>
  </si>
  <si>
    <t>TAMBOR BROTHER DR 3460 MFC-L6900DW</t>
  </si>
  <si>
    <t>PDM004030</t>
  </si>
  <si>
    <t>KIT D/MANTENIMIENTO XEROX 5500/5550</t>
  </si>
  <si>
    <t>PDM005010</t>
  </si>
  <si>
    <t>PDM005030</t>
  </si>
  <si>
    <t>B17</t>
  </si>
  <si>
    <t>PDM005035</t>
  </si>
  <si>
    <t>PDM005200</t>
  </si>
  <si>
    <t>CARTUCHO BROTHER YELLOW MFC240/3360</t>
  </si>
  <si>
    <t>B05</t>
  </si>
  <si>
    <t>PDM005210</t>
  </si>
  <si>
    <t>CARTUCHO BROTHER CYAN MFC240/3360</t>
  </si>
  <si>
    <t>PDM005215</t>
  </si>
  <si>
    <t>CARTUCHO BROTHER MAGENTA MFC240/3360</t>
  </si>
  <si>
    <t>PDM005220</t>
  </si>
  <si>
    <t>CARTUCHO BROTHER BK DCP-240/MFC3360</t>
  </si>
  <si>
    <t>PDM005550</t>
  </si>
  <si>
    <t>TONER P/IMP. LASER HP 2015/2727</t>
  </si>
  <si>
    <t>PDM005560</t>
  </si>
  <si>
    <t>TONER LASER HL-5240 BROTHER MOD. TN-580</t>
  </si>
  <si>
    <t>PDM005570</t>
  </si>
  <si>
    <t>TONER P/IMPRESORA MARCA XEROX 5550</t>
  </si>
  <si>
    <t>PDM005575</t>
  </si>
  <si>
    <t>TONER BROTHER MFC 8480/8890 TN-650</t>
  </si>
  <si>
    <t>PDM005580</t>
  </si>
  <si>
    <t>TONER BROTHER MFC 8950 TN-780</t>
  </si>
  <si>
    <t>PDM005585</t>
  </si>
  <si>
    <t>TONER BROTHER TN3499 TN3499-CARRY-IN</t>
  </si>
  <si>
    <t>PDM005590</t>
  </si>
  <si>
    <t>TONER RICOH PRINT CARTRIDGE IM 600 418477</t>
  </si>
  <si>
    <t>PDM007010</t>
  </si>
  <si>
    <t>FUSOR IMPRESORA KYOCERA FK-170</t>
  </si>
  <si>
    <t>PDM007015</t>
  </si>
  <si>
    <t>KIT MANTENIMIENTO LASER HP 9050</t>
  </si>
  <si>
    <t>PDM007020</t>
  </si>
  <si>
    <t>TONER KONICA MINOLTA 1300</t>
  </si>
  <si>
    <t>PDM007025</t>
  </si>
  <si>
    <t>TONER KYOCERA TK70 FS9100/9520 DM</t>
  </si>
  <si>
    <t>PDM007040</t>
  </si>
  <si>
    <t>TONER PARA IMPRESORA HP 9000/9050</t>
  </si>
  <si>
    <t>PRO-00011</t>
  </si>
  <si>
    <t>CARTILLA CODIGO DE ETICA BN</t>
  </si>
  <si>
    <t>PRO-00014</t>
  </si>
  <si>
    <t>PORTATACOS ACRILICOS C/LOGO BN</t>
  </si>
  <si>
    <t>PRO-00015</t>
  </si>
  <si>
    <t>ALCANCÍA CHANCHITO</t>
  </si>
  <si>
    <t>PRO-00016</t>
  </si>
  <si>
    <t>TARJETERO DE METAL</t>
  </si>
  <si>
    <t>PRO-00019</t>
  </si>
  <si>
    <t>GLOBO N°9 - ROJO - LOGOTIPO BN C/PALIGLOBOS</t>
  </si>
  <si>
    <t>PRO-00020</t>
  </si>
  <si>
    <t>AFICHE A4 - DIGALE NO A LOS BILLETES FALSOS</t>
  </si>
  <si>
    <t>PRO-00021</t>
  </si>
  <si>
    <t>AFICHE A4 - PROTEJA SU CLAVE SECRETA</t>
  </si>
  <si>
    <t>PRO-00022</t>
  </si>
  <si>
    <t>AFICHE A4 - PREVENCION DE LAVADO DE ACTIVOS</t>
  </si>
  <si>
    <t>PRO-00023</t>
  </si>
  <si>
    <t>AFICHE A4 - CAMBIO Y CANJE DE MONEDAS</t>
  </si>
  <si>
    <t>PRO-00024</t>
  </si>
  <si>
    <t>MINIBANNERS BIM "PROYECTO DE BILLETERA ELECTRONICA P/CAJERO BN</t>
  </si>
  <si>
    <t>PRO-00026</t>
  </si>
  <si>
    <t>ZUNCHO DE POLIETILENO BLANCO 9.0 x 0.60 - 4000m</t>
  </si>
  <si>
    <t>PRO-00027</t>
  </si>
  <si>
    <t>ANR - CONST. D/INSCRIP. REG. GRADOS Y TÍTULOS</t>
  </si>
  <si>
    <t>PRO-00029</t>
  </si>
  <si>
    <t>BANNER AGENTE MULTIRED</t>
  </si>
  <si>
    <t>PRO-00030</t>
  </si>
  <si>
    <t>BANDEJA DE MONEDAS AGENTE MULTIRED</t>
  </si>
  <si>
    <t>PRO-00031</t>
  </si>
  <si>
    <t>LA POSITIVA - TARJETA PREMIUM PASS VISA</t>
  </si>
  <si>
    <t>PRO-00032</t>
  </si>
  <si>
    <t>PORTA CD EN PAPEL BOND 120GR C/LOGO BN</t>
  </si>
  <si>
    <t>PRO-00033</t>
  </si>
  <si>
    <t>FOLDER INSTITUCIONAL BN ROJO</t>
  </si>
  <si>
    <t>PRO-00035</t>
  </si>
  <si>
    <t>VOLANTES CREDITO HIPOTECARIO BN</t>
  </si>
  <si>
    <t>PRO-00036</t>
  </si>
  <si>
    <t>AFICHE CREDITO HIPOTECARIO BN</t>
  </si>
  <si>
    <t>PRO-00037</t>
  </si>
  <si>
    <t>AFICHE CUADRO VALORES ARANCELES JUDIC. A-1</t>
  </si>
  <si>
    <t>PRO-00038</t>
  </si>
  <si>
    <t>AFICHE CUADRO VALORES ARANCELES JUDIC. A-4</t>
  </si>
  <si>
    <t>PRO-00039</t>
  </si>
  <si>
    <t>CARPETA DE CUERO C/BLOCK DE NOTAS</t>
  </si>
  <si>
    <t>PRO-00040</t>
  </si>
  <si>
    <t>CASACA IMPERMIABLE AGENTE MULTIRED</t>
  </si>
  <si>
    <t>PRO-00041</t>
  </si>
  <si>
    <t>VOLANTE "TE AYUDAMOS A CUMPLIR TUS SUEÑOS" PRESTAMO MULTIRED</t>
  </si>
  <si>
    <t>PRO-00043</t>
  </si>
  <si>
    <t>LAPICERO METALICO BN COLOR PLOMO</t>
  </si>
  <si>
    <t>PRO-00044</t>
  </si>
  <si>
    <t>SOBRE MANILA CON VENTANA 35 X 24 CMS</t>
  </si>
  <si>
    <t>PRO-00045</t>
  </si>
  <si>
    <t>SOBRE MANILA CENTRAL DE ADMINISTRACION 35 X 24.3 CMS C/VENTANA</t>
  </si>
  <si>
    <t>PRO-00046</t>
  </si>
  <si>
    <t xml:space="preserve">SOBRE MANILA C/LOGO 39.1/2 X 30 CMS </t>
  </si>
  <si>
    <t>PRO-00048</t>
  </si>
  <si>
    <t>SOBRE MANILA PRESIDENCIA EJECUTIVA 35 X 24.8 CMS C/VENTANA</t>
  </si>
  <si>
    <t>PRO-00050</t>
  </si>
  <si>
    <t>SOBRE TIPO BOLSA CON LOGO C/CELESTE 35.5 X 26.5 CMS</t>
  </si>
  <si>
    <t>PRO-00051</t>
  </si>
  <si>
    <t>SEPARADORES COLOR CEL/BLAN/ROSAD 34 x 25 CMS (JUEGO x 6)</t>
  </si>
  <si>
    <t>PRO-00052</t>
  </si>
  <si>
    <t>SEPARADORES - GERENCIA LEGAL</t>
  </si>
  <si>
    <t>PRO-00054</t>
  </si>
  <si>
    <t>TAPA Y CONTRATAPA ASES. JURID. SUBGER. ASUNTOS PROCESALES</t>
  </si>
  <si>
    <t>PRO-00055</t>
  </si>
  <si>
    <t>TAPA Y CONTRATAPA PROCEDIMIENTO COACTIVO-GER. OPERACIONES</t>
  </si>
  <si>
    <t>PRO-00057</t>
  </si>
  <si>
    <t>PORTA CLIP DE CUERO</t>
  </si>
  <si>
    <t>PRO-00058</t>
  </si>
  <si>
    <t>TAPA Y CONTRATAPA NARANJA - PROCESOS LABORALES - JUD. Y ADM.</t>
  </si>
  <si>
    <t>PRO-00059</t>
  </si>
  <si>
    <t>MICA PLASTICAS P/ANILLADOS</t>
  </si>
  <si>
    <t>PRO-00060</t>
  </si>
  <si>
    <t>USB DE 8 GB</t>
  </si>
  <si>
    <t>PRO-00061</t>
  </si>
  <si>
    <t>PORTA TARJETERO DE METAL Y BIOCUERO NEGRO</t>
  </si>
  <si>
    <t>PRO-00062</t>
  </si>
  <si>
    <t>PORTA TACO Y POS IT CUERO NEGRO</t>
  </si>
  <si>
    <t>PRO-00063</t>
  </si>
  <si>
    <t>LLAVEROS LINTERNA RESPONSABILIDAD SOCIAL</t>
  </si>
  <si>
    <t>PRO-00066</t>
  </si>
  <si>
    <t>BUZON DE SUGERENCIAS</t>
  </si>
  <si>
    <t>PRO-00067</t>
  </si>
  <si>
    <t>PAPEL BOND MEMBRETADO GERENCIA RR. HH CON LOGO A-4</t>
  </si>
  <si>
    <t>PRO-00071</t>
  </si>
  <si>
    <t>AGUA CIELO SIN GAS x UN LITRO</t>
  </si>
  <si>
    <t>PRO-00072</t>
  </si>
  <si>
    <t xml:space="preserve">SOBRE MEMBRETADO C/VENTANA OFICIO S/DOMICILIO </t>
  </si>
  <si>
    <t>PRO-00073</t>
  </si>
  <si>
    <t>TARJETA MULTIRED CANALES NUEVOS LIMITES</t>
  </si>
  <si>
    <t>PRO-00074</t>
  </si>
  <si>
    <t>AFICHE A4 ATENDEMOS A TUS CONSULTAS Y TE BRIND. INFORM.</t>
  </si>
  <si>
    <t>PRO-00075</t>
  </si>
  <si>
    <t>LAPICERO EJECUTIVO BN PUBLICITARIO</t>
  </si>
  <si>
    <t>KIT'S</t>
  </si>
  <si>
    <t>PRO-00076</t>
  </si>
  <si>
    <t>VOLANTE " DESDE CUALQUIER TIPO DE CELULAR "</t>
  </si>
  <si>
    <t>PRO-00077</t>
  </si>
  <si>
    <t>VOLANTE "RENUEVA TU PRESTAMO EN CUALQUIER MOMENTO Y LUGAR"</t>
  </si>
  <si>
    <t>PRO-00078</t>
  </si>
  <si>
    <t>KIT'S DE SEÑALISTICA ACRILICA P/CAJEROS AUTOMATICOS</t>
  </si>
  <si>
    <t>KIT</t>
  </si>
  <si>
    <t>PRO-00079</t>
  </si>
  <si>
    <t>PACIFICO - CONDIC. GRALES. - SEGURO DESGRAV. - INDIVIDUAL - FORM. 3126</t>
  </si>
  <si>
    <t>PRO-00080</t>
  </si>
  <si>
    <t>PACIFICO - SOLICITUD SEGURO DESGRAV. INDIVIDUAL - FORM. 3154</t>
  </si>
  <si>
    <t>PRO-00081</t>
  </si>
  <si>
    <t>PACIFICO-SEGURO DESGRAV. INDIVID. - CONDICIONES PARTICULARES - FORM. 3155</t>
  </si>
  <si>
    <t>PRO-00082</t>
  </si>
  <si>
    <t>RESUMEN DEL PROGRAMA BENEFICIOS DE ASISTENCIA PM - BN BLOCK 50 JGOS C/U</t>
  </si>
  <si>
    <t>PRO-00083</t>
  </si>
  <si>
    <t>LA POSITIVA SOLICITUD DE RESOLUCION Y/O DEVOLUCION DE PRIMAS DE SEGURO CUOTA PROTEGIDA x 50 JGOS.</t>
  </si>
  <si>
    <t>PRO-00084</t>
  </si>
  <si>
    <t>LA POSITIVA-POLIZA SEGURO PROTECC. D/TARJETA</t>
  </si>
  <si>
    <t>PRO-00085</t>
  </si>
  <si>
    <t>PRECINTO DE SEGURIDAD PARA CAJAS ARCHIVERAS</t>
  </si>
  <si>
    <t>PRO-00086</t>
  </si>
  <si>
    <t>VOLANTE "MAYOR COMODIDAD EN NUESTROS CAJEROS AUTOMATICOS"</t>
  </si>
  <si>
    <t>PRO-00087</t>
  </si>
  <si>
    <t>VOLANTE "MAYOR COMODIDAD EN OPERACIONES POR INTERNET"</t>
  </si>
  <si>
    <t>PRO-00088</t>
  </si>
  <si>
    <t>VOLANTE "MAYOR COMODIDAD A LA VUELTA DE LA ESQUINA"</t>
  </si>
  <si>
    <t>PRO-00089</t>
  </si>
  <si>
    <t>LAPICERO USB CON PUNTA PARA PANTALLA TACTIL BN</t>
  </si>
  <si>
    <t>PRO-00090</t>
  </si>
  <si>
    <t>KITS DE TARJETA DE CREDITO PLATINIUM</t>
  </si>
  <si>
    <t>PRO-00091</t>
  </si>
  <si>
    <t>VOLANTE "REALIZA PAGOS SIN SALIR DE CASA"(WEB)</t>
  </si>
  <si>
    <t>PRO-00092</t>
  </si>
  <si>
    <t>VOLANTE "REALIZA PAGOS SIN SALIR DE CASA"(APP)</t>
  </si>
  <si>
    <t>PRO-00093</t>
  </si>
  <si>
    <t>VOLANTE "OLVIDATE DE IR AL BANCO"</t>
  </si>
  <si>
    <t>PRO-00094</t>
  </si>
  <si>
    <t>TARJETERO DE ALUMINIO CON BIOCUERO - RIESGOS</t>
  </si>
  <si>
    <t>PRO-00095</t>
  </si>
  <si>
    <t>TOMATODO METALICO ROJO x 500ml - RIESGOS</t>
  </si>
  <si>
    <t>PRO-00096</t>
  </si>
  <si>
    <t>LIBRETA GRAPADA DE BOLSILLO</t>
  </si>
  <si>
    <t>PRO-00097</t>
  </si>
  <si>
    <t>GAFETES DE IDENTIFICACION PLASTIFICADA</t>
  </si>
  <si>
    <t>PRO-00099</t>
  </si>
  <si>
    <t>TARJETA LIMPIEZA P/LECTORA CAJ. AUTOMAT. Y PIN PAD</t>
  </si>
  <si>
    <t>PRO-001046</t>
  </si>
  <si>
    <t>AFICHE PERSONALIZADO</t>
  </si>
  <si>
    <t>PRO-00110</t>
  </si>
  <si>
    <t>LIBRETA DE NOTA CON LAPICERO</t>
  </si>
  <si>
    <t>PRO-00111</t>
  </si>
  <si>
    <t>POLO ROJO M/CORTA DE DAMAS - SABATINO</t>
  </si>
  <si>
    <t>PRO-00112</t>
  </si>
  <si>
    <t>POLO ROJO M/LARGA DE DAMAS - SABATINO</t>
  </si>
  <si>
    <t>PRO-00113</t>
  </si>
  <si>
    <t>POLO ROJO M/CORTA DE CABALLEROS - SABATINO</t>
  </si>
  <si>
    <t>PRO-00114</t>
  </si>
  <si>
    <t>POLO ROJO M/LARGA DE CABALLEROS - SABATINO</t>
  </si>
  <si>
    <t>PRO-00116</t>
  </si>
  <si>
    <t>AFICHE CRED. HIPOT. "EMPIEZA A ESCRIBIR UNA NUEVA HISTORIA"</t>
  </si>
  <si>
    <t>PRO-00117</t>
  </si>
  <si>
    <t>VOLANTE CRED. HIPOT."EMPIEZA A ESCRIBIR UNA NUEVA HISTORIA"</t>
  </si>
  <si>
    <t>PRO-00118</t>
  </si>
  <si>
    <t>TABLE TENT MULTIRED CELULAR "LLEVA EL BANCO EN TUS MANOS"</t>
  </si>
  <si>
    <t>PRO-00119</t>
  </si>
  <si>
    <t>TRIPTICO “PAGOS ANTICIPADOS Y ADELANTOS DE CUOTAS”</t>
  </si>
  <si>
    <t>PRO-00120</t>
  </si>
  <si>
    <t>BANNER CUENTA DNI "TU CUENTA VIRTUAL PARA COBRAR EL BONO"</t>
  </si>
  <si>
    <t>PRO-00121</t>
  </si>
  <si>
    <t>STAND PUBLICITARIO "CUENTA DNI"</t>
  </si>
  <si>
    <t>PRO-00122</t>
  </si>
  <si>
    <t>AFICHE “ELIGE TU LOCAL DE VOTACIÓN”- ETLV</t>
  </si>
  <si>
    <t>PRO-00123</t>
  </si>
  <si>
    <t>ETIQUETAS “ELIGE TU LOCAL DE VOTACIÓN”- ETLV</t>
  </si>
  <si>
    <t>PRO-00127</t>
  </si>
  <si>
    <t>STICKER PROTOCOLO DE ATENCION BN</t>
  </si>
  <si>
    <t>PRO-00128</t>
  </si>
  <si>
    <t>STICKER RETIRE SU RECIBO - NCR</t>
  </si>
  <si>
    <t>PRO-00129</t>
  </si>
  <si>
    <t>STICKER RETIRE SU RECIBO - DIEBOLD</t>
  </si>
  <si>
    <t>PRO-00130</t>
  </si>
  <si>
    <t>STICKER RETIRE SU DINERO - NCR</t>
  </si>
  <si>
    <t>PRO-00131</t>
  </si>
  <si>
    <t>STICKER RETIRE SU DINERO - DIEBOLD</t>
  </si>
  <si>
    <t>PRO-00132</t>
  </si>
  <si>
    <t>STICKER BLOQUEOS Y EMERGENCIAS</t>
  </si>
  <si>
    <t>PRO-00133</t>
  </si>
  <si>
    <t>STICKER INGRESE SU TARJETA</t>
  </si>
  <si>
    <t>PRO-00134</t>
  </si>
  <si>
    <t>PARLANTE BLUETOOTH - LA POSITIVA</t>
  </si>
  <si>
    <t>PRO-00135</t>
  </si>
  <si>
    <t>LONCHERA BANCA PERSONAL - LA POSITIVA</t>
  </si>
  <si>
    <t>PRO-00136</t>
  </si>
  <si>
    <t>MUG TERMICO CON TAPA BANCA PERSONAL - LAS POSITIVA</t>
  </si>
  <si>
    <t>PRO-00137</t>
  </si>
  <si>
    <t>BANNER TALLER DE FACILITADORES C/ANILLOS</t>
  </si>
  <si>
    <t>PRO-00138</t>
  </si>
  <si>
    <t>ROTAFOLIO "YO Y MI FUTURO" X 16 PAGINAS</t>
  </si>
  <si>
    <t>PRO-00139</t>
  </si>
  <si>
    <t>ROTAFOLIO "CLUB DEL AHORRO" X 7 PAGINAS</t>
  </si>
  <si>
    <t>PRO-00140</t>
  </si>
  <si>
    <t>TABLERO EN LONA Y DADOS</t>
  </si>
  <si>
    <t>PRO-00141</t>
  </si>
  <si>
    <t>INSTRUCCIONES DE JUEGO</t>
  </si>
  <si>
    <t>PRO-00142</t>
  </si>
  <si>
    <t>KIT DE FICHA SORPRESA</t>
  </si>
  <si>
    <t>PRO-00143</t>
  </si>
  <si>
    <t xml:space="preserve">FICHA DE REGISTRO </t>
  </si>
  <si>
    <t>PRO-00144</t>
  </si>
  <si>
    <t>BANNERS-OP. RÁPIDAS Y SIN COMISIONES-AGENTE MULTIRED</t>
  </si>
  <si>
    <t>PRO-00145</t>
  </si>
  <si>
    <t>BANNERS ROLL SCREEN PARA AGENCIA OP. RÁPIDAS Y SIN COMISIONES</t>
  </si>
  <si>
    <t>PRO-00146</t>
  </si>
  <si>
    <t>AFICHE-OP. RÁPIDAS- UN AGENTE PARA LA GENTE- MULTIRED</t>
  </si>
  <si>
    <t>PRO-00147</t>
  </si>
  <si>
    <t>DIPTICOS- ES EL BANCO SIN IR AL BANCO</t>
  </si>
  <si>
    <t>PRO-00148</t>
  </si>
  <si>
    <t>CARTILLAS INFORMATIVA- UN AGENTE PARA LA GENTE</t>
  </si>
  <si>
    <t>PRO-00149</t>
  </si>
  <si>
    <t>DIPLOMAS- UN AGENTE PARA LA GENTE- MULTIRED</t>
  </si>
  <si>
    <t>PRO-00150</t>
  </si>
  <si>
    <t>PIN- UN AGENTE PARA LA GENTE- MULTIRED</t>
  </si>
  <si>
    <t>PRO-00151</t>
  </si>
  <si>
    <t>JALA VISTA-UN AGENTE PARA LA GENTE-  MULTIRED</t>
  </si>
  <si>
    <t>PRO-00152</t>
  </si>
  <si>
    <t>JALAVISTA PUBLICITARIO PARA CAJEROS AUTOMATICOS</t>
  </si>
  <si>
    <t>PRO-00153</t>
  </si>
  <si>
    <t>LAPICERO COLGANTE DE PLASTICO ROJO C/ LOGO B.N</t>
  </si>
  <si>
    <t>PRO-00154</t>
  </si>
  <si>
    <t>LAPICERO COLGANTE DE PLASTICO BLANCO C/ LOGO B.N</t>
  </si>
  <si>
    <t>PRO-00155</t>
  </si>
  <si>
    <t>BOLSA NOTEX  C/ ROJO C/ LOGO BN "UN AGENTE PARA LA GENTE"</t>
  </si>
  <si>
    <t>PRO-00156</t>
  </si>
  <si>
    <t>TAPA Y CONTRATAPA - GERENCIA LEGAL</t>
  </si>
  <si>
    <t>PRO-00157</t>
  </si>
  <si>
    <t>CINTA LANYARD BN "UN AGENTE PARA LA GENTE"</t>
  </si>
  <si>
    <t>PRO-00158</t>
  </si>
  <si>
    <t>JARROS MUG - CARDIF</t>
  </si>
  <si>
    <t>PRO-00159</t>
  </si>
  <si>
    <t>POWER BANK - CARDIF</t>
  </si>
  <si>
    <t>PRO-00160</t>
  </si>
  <si>
    <t>TAZA LOZA - CARDIF</t>
  </si>
  <si>
    <t>PRO-00161</t>
  </si>
  <si>
    <t>MOCHILA PLOMA - CARDIF</t>
  </si>
  <si>
    <t>PRO-00162</t>
  </si>
  <si>
    <t>USB LLAVERO DE CUERO 16 GB - CARDIF</t>
  </si>
  <si>
    <t>PRO-00163</t>
  </si>
  <si>
    <t>LANYARD CON DISPENSADOR DE ALCOHOL AGENTE MULTIRED</t>
  </si>
  <si>
    <t>PRO-00164</t>
  </si>
  <si>
    <t>LANYARD CON DISPENSADOR DE ALCOHOL INSTITUCIONAL</t>
  </si>
  <si>
    <t>PRO-00165</t>
  </si>
  <si>
    <t>SOBRE TIPO CARTERA</t>
  </si>
  <si>
    <t>PRO-00166</t>
  </si>
  <si>
    <t>TOMATODO FLEXIBLE INSTITUCIONAL - BN</t>
  </si>
  <si>
    <t>PRO-00169</t>
  </si>
  <si>
    <t>GORRO INSTITUCIONALES COLOR ROJO</t>
  </si>
  <si>
    <t>PRO-00170</t>
  </si>
  <si>
    <t>CHALECO COLOR GRIS "RESPONSABILIDAD SOCIAL EMPRESARIAL"</t>
  </si>
  <si>
    <t>PRO-00172</t>
  </si>
  <si>
    <t>PRO-00173</t>
  </si>
  <si>
    <t>BOLSA DE TELA NEGRA C/LOGO 31 x 33 x 20.5</t>
  </si>
  <si>
    <t>PRO-00174</t>
  </si>
  <si>
    <t>HOJA DE COMPROMISO DE CONTRATACIONES DEL ESTADO</t>
  </si>
  <si>
    <t>PRO-00175</t>
  </si>
  <si>
    <t>PAD MOUSE "AHORRA TIEMPO USA NUESTROS CANALES ALTERNOS"</t>
  </si>
  <si>
    <t>PRO-00176</t>
  </si>
  <si>
    <t>PASTILLERO ROJO INSTITUCIONAL</t>
  </si>
  <si>
    <t>PRO-00177</t>
  </si>
  <si>
    <t>SET DE PLUMONES x 12 unid.</t>
  </si>
  <si>
    <t>PRO-00178</t>
  </si>
  <si>
    <t>GUANTE DE LANA NEGRO CON LOGO</t>
  </si>
  <si>
    <t>PAR</t>
  </si>
  <si>
    <t>PRO-00179</t>
  </si>
  <si>
    <t>BANNER “BUSCAS CERTIFICADO DE ANTEC. POLICIALES”</t>
  </si>
  <si>
    <t>PRO-00180</t>
  </si>
  <si>
    <t>TU OPINION ES IMPORTANTE F.AD-457-V05-GPYD.</t>
  </si>
  <si>
    <t>PRO-00181</t>
  </si>
  <si>
    <t>BANNERS P/AGENCIA CON PARANTES METAL "UN AGENTE PARA LA GENTE " MULTIRED</t>
  </si>
  <si>
    <t>PRO-00182</t>
  </si>
  <si>
    <t>AFICHE DE UBICACIÓN "UN AGENTE PARA LA GENTE " MULTIRED</t>
  </si>
  <si>
    <t>PRO-00183</t>
  </si>
  <si>
    <t>AFICHE DE INFORMATIVO "UN AGENTE PARA LA GENTE " MULTIRED</t>
  </si>
  <si>
    <t>PRO-00184</t>
  </si>
  <si>
    <t>LETRERO COLGANTE P/ AGENCIA "UN AGENTE PARA LA GENTE " MULTIRED</t>
  </si>
  <si>
    <t>PRO-00185</t>
  </si>
  <si>
    <t>CARTILLA P/ AGENCIA "UN AGENTE PARA LA GENTE " MULTIRED</t>
  </si>
  <si>
    <t>PRO-00186</t>
  </si>
  <si>
    <t>JALAVISTA EXTERNO P/ AGENTE "UN AGENTE PARA LA GENTE " MULTIRED</t>
  </si>
  <si>
    <t>PRO-00187</t>
  </si>
  <si>
    <t>BANNERS P/AGENTE P/ COLGAR "UN AGENTE PARA LA GENTE " MULTIRED</t>
  </si>
  <si>
    <t>PRO-00188</t>
  </si>
  <si>
    <t>MOCHILA NEGRA-LAPOSITIVA</t>
  </si>
  <si>
    <t>PRO-00189</t>
  </si>
  <si>
    <t>PARLANTE BLUETOOTH BAMBU- LA POSITIVA</t>
  </si>
  <si>
    <t>PRO-00190</t>
  </si>
  <si>
    <t>TOMATODO METALICO - LA POSITIVA</t>
  </si>
  <si>
    <t>PRO-00191</t>
  </si>
  <si>
    <t>TARJETERO DE SILICONA - LA POSITIVA</t>
  </si>
  <si>
    <t>PRO-00192</t>
  </si>
  <si>
    <t>SET DE ESCRITORIO NATURAL SIN RESALTADOR - LA POSITIVA</t>
  </si>
  <si>
    <t>PRO-00193</t>
  </si>
  <si>
    <t>FRASCO DE ALCOHOL GEL -LA POSITIVA</t>
  </si>
  <si>
    <t>PRO-00208</t>
  </si>
  <si>
    <t>SOLICITUD DE DEVOLUCION DE PRIMAS BN - LA POSITIVA</t>
  </si>
  <si>
    <t>PRO-00209</t>
  </si>
  <si>
    <t>SOLICITUD DE DEVOLUCION DE PRIMAS SEG. CUOTA PROTEGIDA BN - LA POSITIVA</t>
  </si>
  <si>
    <t>PRO-00210</t>
  </si>
  <si>
    <t>TRIPTICO SEGURO ONCOLOGICO DEL BANCO DE LA NACION</t>
  </si>
  <si>
    <t>PRO-00211</t>
  </si>
  <si>
    <t>SOLICITUD RES. Y/O DEV. PRIMAS P/ONCO-LA POSITIVA</t>
  </si>
  <si>
    <t>PRO-00212</t>
  </si>
  <si>
    <t>SOLICITUD RES. Y/O DEV. PRIMAS SEG. D/PROTECCION DE TARJ-LA POSITIVA</t>
  </si>
  <si>
    <t>PRO-00214</t>
  </si>
  <si>
    <t>CARDIF - DIPTICO SEGURO DE SEPELIO</t>
  </si>
  <si>
    <t>PRO-00215</t>
  </si>
  <si>
    <t>LA POSITIVA - POLIZA DE SEGURO ONCOLOGICO</t>
  </si>
  <si>
    <t>PRO-00216</t>
  </si>
  <si>
    <t>CARDIF - SOLIC. CERTIF. SEG. D/SEPELIO Y ASIST. DOLOR CERO x 25 jgos</t>
  </si>
  <si>
    <t>PRO-00217</t>
  </si>
  <si>
    <t>PORTA AFICHE METALICO</t>
  </si>
  <si>
    <t>PRO-00218</t>
  </si>
  <si>
    <t>JALAVISTA CARDIF</t>
  </si>
  <si>
    <t>PRO-00219</t>
  </si>
  <si>
    <t>CARTILLA INFORMATIVA CARDIF</t>
  </si>
  <si>
    <t>PRO-00220</t>
  </si>
  <si>
    <t>VOLANTE "YO CELEBRO A MAMA" - MULTIRED</t>
  </si>
  <si>
    <t>PRO-00221</t>
  </si>
  <si>
    <t>JALA VISTA "CELEBRA A MAMA" - MULTIRED</t>
  </si>
  <si>
    <t>PRO-00222</t>
  </si>
  <si>
    <t>ROLLER SCREEN "CELEBRA A MAMA" MULTIRED</t>
  </si>
  <si>
    <t>PRO-00223</t>
  </si>
  <si>
    <t>PIN METALICO "PIDE TU TARJETA" - MULTIRED</t>
  </si>
  <si>
    <t>PRO-00224</t>
  </si>
  <si>
    <t>PIN METALICO "PIDE TU PRESTAMO MULTIRED" - MULTIRED</t>
  </si>
  <si>
    <t>PRO-00236</t>
  </si>
  <si>
    <t>MOCHILA NEGRA CON LOGO</t>
  </si>
  <si>
    <t>PRO-00237</t>
  </si>
  <si>
    <t>TOALLA  PLAYERA ROJO CON LOGO</t>
  </si>
  <si>
    <t>PRO-00238</t>
  </si>
  <si>
    <t>USB TIPO PULSERA DE 8GB CON LOGO</t>
  </si>
  <si>
    <t>PRO-00239</t>
  </si>
  <si>
    <t>NECESER ROJO CON SET DE ASEO Y LOGO BN</t>
  </si>
  <si>
    <t>PRO-00240</t>
  </si>
  <si>
    <t>PELOTITA ANTIESTRES BN - RESPONSABILIDAD SOCIAL</t>
  </si>
  <si>
    <t>PRO-00241</t>
  </si>
  <si>
    <t>SET BOX MUSICAL (02 CD, 02 BOTELLITAS DE PISCO)</t>
  </si>
  <si>
    <t>PRO-00242</t>
  </si>
  <si>
    <t>GORRO AGENTE MULTIRED COLOR ROJO</t>
  </si>
  <si>
    <t>PRO-00245</t>
  </si>
  <si>
    <t>VOLANTE "PRESENTA TU DNI"</t>
  </si>
  <si>
    <t>PRO-00256</t>
  </si>
  <si>
    <t>BROCHURE ¿SABES QUE HACEMOS P/LOGRAR LA INCL. FINANC.?</t>
  </si>
  <si>
    <t>PRO-00257</t>
  </si>
  <si>
    <t>DIPTICO AHORRA TIEMPO, NO VENGAS AL BANCO ¡DISFRUTA LA VIDA!</t>
  </si>
  <si>
    <t>PRO-00258</t>
  </si>
  <si>
    <t>BROCHURE ¿QUIERES TRABAJAR P/EL DESARROLLO DEL PERÚ?</t>
  </si>
  <si>
    <t>PRO-00259</t>
  </si>
  <si>
    <t>TOMA TODO INSTITUCIONAL BN</t>
  </si>
  <si>
    <t>PRO-00260</t>
  </si>
  <si>
    <t>TOMA TOMO CON ASA BN</t>
  </si>
  <si>
    <t>PRO-00263</t>
  </si>
  <si>
    <t>SOBRE "BIENVENIDO AL MUNDO DE LA TARJETA DE DEBITO VISA"</t>
  </si>
  <si>
    <t>PRO-00264</t>
  </si>
  <si>
    <t>BROCHURE CREDITO HIPOTECARIO</t>
  </si>
  <si>
    <t>PRO-00265</t>
  </si>
  <si>
    <t>GORRO ROJO BN - INFANTIL</t>
  </si>
  <si>
    <t>PRO-00266</t>
  </si>
  <si>
    <t>SOGA PARA SALTAR BN</t>
  </si>
  <si>
    <t>PRO-00267</t>
  </si>
  <si>
    <t>JUEGO DE LUDO BN</t>
  </si>
  <si>
    <t>PRO-00268</t>
  </si>
  <si>
    <t>PALETA DE PLAYA BN</t>
  </si>
  <si>
    <t>PRO-00269</t>
  </si>
  <si>
    <t>RELOJ DE PULSERA - BN</t>
  </si>
  <si>
    <t>PRO-00294</t>
  </si>
  <si>
    <t>AFICHE A4 IMPRESIÓN DE LEY 28683 x DOS HOJAS</t>
  </si>
  <si>
    <t>PRO-00295</t>
  </si>
  <si>
    <t>GORRO C/ ROJO - MULTIRED "UN AGENTE PARA LA GENTE"</t>
  </si>
  <si>
    <t>PRO-00296</t>
  </si>
  <si>
    <t>POLO C/ ROJO C/ CUELLO REDONDO "UN AGENTE PARA LA GENTE" - AGENTE MULTIRED</t>
  </si>
  <si>
    <t>PRO-00297</t>
  </si>
  <si>
    <t>DIPTICO ATENCION D/RECLAM. Y REQUERIMIENTOS</t>
  </si>
  <si>
    <t>PRO-00301</t>
  </si>
  <si>
    <t>STICKER CONFIGURACION DEL ATM</t>
  </si>
  <si>
    <t>PRO-00302</t>
  </si>
  <si>
    <t>STICKER AQUI S/DISPENSA BILL S/ 50.</t>
  </si>
  <si>
    <t>PRO-00303</t>
  </si>
  <si>
    <t>CUADERNO D/TRABAJO "ETICA Y LUCHA CONTRA LA CORRUPCION"</t>
  </si>
  <si>
    <t>PRO-00304</t>
  </si>
  <si>
    <t>VOLANTE "CREDITO HIPOTECARIO - BN"</t>
  </si>
  <si>
    <t>PRO-00305</t>
  </si>
  <si>
    <t>AFICHE "CREDITO HIPOTECARIO - BN"</t>
  </si>
  <si>
    <t>PRO-00306</t>
  </si>
  <si>
    <t>VOLANTE "PRESTAMO MULTIRED - BN"</t>
  </si>
  <si>
    <t>PRO-00307</t>
  </si>
  <si>
    <t>AFICHE "PRESTAMO MULTIRED - BN"</t>
  </si>
  <si>
    <t>PRO-00308</t>
  </si>
  <si>
    <t>VOLANTE "TARJETA DE CREDITO - BN"</t>
  </si>
  <si>
    <t>PRO-00309</t>
  </si>
  <si>
    <t>AFICHE "TARJETA DE CREDITO - BN"</t>
  </si>
  <si>
    <t>PRO-00310</t>
  </si>
  <si>
    <t>ROLLER SCREEN "CREDITO HIPOTECARIO BN"</t>
  </si>
  <si>
    <t>PRO-00311</t>
  </si>
  <si>
    <t>ROLLER SCREEN "PRESTAMO MULTIRED BN"</t>
  </si>
  <si>
    <t>PRO-00312</t>
  </si>
  <si>
    <t>ROLLER SCREEN "TARJETA DE CREDITO BN"</t>
  </si>
  <si>
    <t>PRO-00313</t>
  </si>
  <si>
    <t>BANNER ROLLER SCREEN "GRUPOS Y MODALIDADES DE PAGO - BN"</t>
  </si>
  <si>
    <t>PRO-00314</t>
  </si>
  <si>
    <t>BANNER ROLLER SCREEN "CUENTA DNI Y MODALIDADES DE PAGO GRUPO 2 - BN"</t>
  </si>
  <si>
    <t>PRO-00315</t>
  </si>
  <si>
    <t>PASAVUELTO AGENTE MULTIRED ACRILICO</t>
  </si>
  <si>
    <t>PRO-00316</t>
  </si>
  <si>
    <t>CARDIF - TERM. Y COND. P/UTILIZAC. D/SERV. ASIST. DENTAL  D/CERO</t>
  </si>
  <si>
    <t>PRO-00317</t>
  </si>
  <si>
    <t>CARDIF - TARJETA DE ASISTENCIA DENTAL</t>
  </si>
  <si>
    <t>PRO-00318</t>
  </si>
  <si>
    <t>VOLANTE "CUENTA DNI - BN"</t>
  </si>
  <si>
    <t>PRO-00319</t>
  </si>
  <si>
    <t>BANNER ROLLER SCREEN "CRONOGRAMA DE PAFO EN VENTANILLA GRUPO 4 - BN"</t>
  </si>
  <si>
    <t>PRO-00320</t>
  </si>
  <si>
    <t>DIPTICO "¿COBRARAZ TU YANAPAY EN VENTANILLAS DEL BN?</t>
  </si>
  <si>
    <t>PRO-00321</t>
  </si>
  <si>
    <t>LLAVERO C/ ROJO C/ LOGO CUENTA DNI</t>
  </si>
  <si>
    <t>PRO-00322</t>
  </si>
  <si>
    <t>CHALECO C/ ROJO C/ LOGO CUENTA DNI</t>
  </si>
  <si>
    <t>PRO-00327</t>
  </si>
  <si>
    <t>SEPARADORES DE TARF.COBRANZAS COACTIVAS</t>
  </si>
  <si>
    <t>PRO-00328</t>
  </si>
  <si>
    <t>AFICHE “PROHIBIDO TODO TIPO DE DISCRIMINACION – LEY 27270”</t>
  </si>
  <si>
    <t>PRO-00329</t>
  </si>
  <si>
    <t>AFICHE “ORDENANZA MUNICIPAL 011 – 2019 - MDB”</t>
  </si>
  <si>
    <t>PRO-00330</t>
  </si>
  <si>
    <t>AFICHE “ORDENANZA MUNICIPAL 015 – 2019 - MDB”</t>
  </si>
  <si>
    <t>PRO-00331</t>
  </si>
  <si>
    <t>AFICHE “ORDENANZA 501 - MSI”</t>
  </si>
  <si>
    <t>PRO-00332</t>
  </si>
  <si>
    <t>FF.CC C/LOGO P/REP.FIN DIA-CFIX2000 AD-363-B</t>
  </si>
  <si>
    <t>PRO-00353</t>
  </si>
  <si>
    <t>ESTANDARTE NACIONAL CON ASTA DE MADERA</t>
  </si>
  <si>
    <t>PRO-00392</t>
  </si>
  <si>
    <t>LLAVERO CAMPAÑA DENTAL - CARDIF</t>
  </si>
  <si>
    <t>PRO-00400</t>
  </si>
  <si>
    <t>AFICHE AGENTE MULTIRED "SIN COBRO DE COMISIONES"</t>
  </si>
  <si>
    <t>PRO-00401</t>
  </si>
  <si>
    <t>CARPETA BIOCUERO CON TAPA DURA - RIESGOS</t>
  </si>
  <si>
    <t>PRO-00402</t>
  </si>
  <si>
    <t>GORRO ROJO - RIESGOS</t>
  </si>
  <si>
    <t>PRO-00403</t>
  </si>
  <si>
    <t>BOLSA DE PAPEL NEGRO INSTITUCIONAL</t>
  </si>
  <si>
    <t>PRO-00404</t>
  </si>
  <si>
    <t>BOLSA ROJA  BIODEGRADABLE 35 LITROS</t>
  </si>
  <si>
    <t>PRO-00405</t>
  </si>
  <si>
    <t>BOLSA VERDE  BIODEGRADABLE 35 LITROS</t>
  </si>
  <si>
    <t>PRO-00406</t>
  </si>
  <si>
    <t>BOLSA AZUL  BIODEGRADABLE 35 LITROS</t>
  </si>
  <si>
    <t>PRO-00407</t>
  </si>
  <si>
    <t>BOLSA NEGRA  BIODEGRADABLE 140 LITROS</t>
  </si>
  <si>
    <t>PRO-00408</t>
  </si>
  <si>
    <t>DESATORADOR PARA WC TIPO INDUSTRIAL</t>
  </si>
  <si>
    <t>PRO-00409</t>
  </si>
  <si>
    <t>DESATORADOR PARA LAVATORIO  TIPO INDUSTRIAL</t>
  </si>
  <si>
    <t>PRO-00410</t>
  </si>
  <si>
    <t>CERA AL AGUA x BIDON DE 5 gln</t>
  </si>
  <si>
    <t>BIDON</t>
  </si>
  <si>
    <t>PRO-00411</t>
  </si>
  <si>
    <t>SACUDIDOR DE TELA INDUSTRIAL</t>
  </si>
  <si>
    <t>PRO-00412</t>
  </si>
  <si>
    <t>TRAPO INDUSTRIAL BLANCO x KILO</t>
  </si>
  <si>
    <t>KILO</t>
  </si>
  <si>
    <t>PRO-00413</t>
  </si>
  <si>
    <t>AFICHE "PAGO MINIMO DE LA TARJETA DE CREDITO MASTERCARD BN</t>
  </si>
  <si>
    <t>PRO-00414</t>
  </si>
  <si>
    <t>SOBRE "SUBGERENCIA INTERNACIONAL"</t>
  </si>
  <si>
    <t>PRO-00415</t>
  </si>
  <si>
    <t>CAJA DE CARTON PARA EMBALAJE</t>
  </si>
  <si>
    <t>PRO-00416</t>
  </si>
  <si>
    <t>PAPEL TOALLA</t>
  </si>
  <si>
    <t>PRO-00417</t>
  </si>
  <si>
    <t>FOLDER LEGAJO DE INMUEBLES ALQUILADOS</t>
  </si>
  <si>
    <t>PRO-00418</t>
  </si>
  <si>
    <t>BANNER "DISFRUTA AHORRANDO CON TUS TARJETAS BN"</t>
  </si>
  <si>
    <t>PRO-00419</t>
  </si>
  <si>
    <t>BROCHURE "TU ERES EL ELEGIDO"</t>
  </si>
  <si>
    <t>PRO-00420</t>
  </si>
  <si>
    <t>BROCHURE "GUIA RAPIDA DE TRANSACCIONES"</t>
  </si>
  <si>
    <t>PRO-00421</t>
  </si>
  <si>
    <t>DIPTICO "CUENTA CORRIENTE PARA PROVEEDORES DEL ESTADO"</t>
  </si>
  <si>
    <t>PRO-00422</t>
  </si>
  <si>
    <t>POWER BANK METALICO - LA POSITIVA</t>
  </si>
  <si>
    <t>PRO-00423</t>
  </si>
  <si>
    <t>USB GIRATORIO METALICO 16GB - LA POSITIVA</t>
  </si>
  <si>
    <t>PRO-00424</t>
  </si>
  <si>
    <t>LAPICERO ECOLOGICO - LA POSITIVA</t>
  </si>
  <si>
    <t>PRO-00425</t>
  </si>
  <si>
    <t>SET DE TOALLITAS - LA POSITIVA</t>
  </si>
  <si>
    <t>PRO-00426</t>
  </si>
  <si>
    <t>BOLSAS CAMBRELL COLOR NEGRO - LA POSITIVA</t>
  </si>
  <si>
    <t>PRO-00427</t>
  </si>
  <si>
    <t>LIBRETAS CARDIF</t>
  </si>
  <si>
    <t>PRO-00428</t>
  </si>
  <si>
    <t>BOLSAS NEGRAS CARDIF</t>
  </si>
  <si>
    <t>PRO-00429</t>
  </si>
  <si>
    <t>LAPICEROS CARDIF</t>
  </si>
  <si>
    <t>PRO-00430</t>
  </si>
  <si>
    <t>FRASCO ALCOHOL SPRAY 4 CM - CARDIF</t>
  </si>
  <si>
    <t>PRO-00431</t>
  </si>
  <si>
    <t>LAPICERO COLOR AZUL - CARDIF</t>
  </si>
  <si>
    <t>PRO-00432</t>
  </si>
  <si>
    <t>NECESER COLOR ROJO - CARDIF</t>
  </si>
  <si>
    <t>PRO-00433</t>
  </si>
  <si>
    <t>MEDALLA DE BRONCE - LA POSITIVA</t>
  </si>
  <si>
    <t>PRO-00434</t>
  </si>
  <si>
    <t>BOLSA KRAFT LINER DECORADO CON LAZO Y LOGO</t>
  </si>
  <si>
    <t>PRO-00435</t>
  </si>
  <si>
    <t>SOLAPERO DE RECONOCIMIENTO GRABADO EN METAL</t>
  </si>
  <si>
    <t>PRO-00436</t>
  </si>
  <si>
    <t>DIPLOMA OPALINA EN TAMAÑO OFICIO</t>
  </si>
  <si>
    <t>PRO-00437</t>
  </si>
  <si>
    <t>BOLSA DE YUTE C/ LOGO - LA POSITIVA</t>
  </si>
  <si>
    <t>PRO-00440</t>
  </si>
  <si>
    <t>BANNER "CIERRE DE OPERACIONES" CON PARANTE</t>
  </si>
  <si>
    <t>PRO-00455</t>
  </si>
  <si>
    <t>PAD MOUSE DEBER, SANCION, PROHIB., …..BN-CODIGO DE ETICA</t>
  </si>
  <si>
    <t>PRO-00456</t>
  </si>
  <si>
    <t>CUADERNO  DE  TRABAJO</t>
  </si>
  <si>
    <t>PRO-00457</t>
  </si>
  <si>
    <t>CUADERNO "CONOCE NUESTROS CANALES ALTERNOS"</t>
  </si>
  <si>
    <t>PRO-00458</t>
  </si>
  <si>
    <t>AFICHE "UNETE A LOS DETECTORES"</t>
  </si>
  <si>
    <t>PRO-00459</t>
  </si>
  <si>
    <t>VOLANTE "UNETE A LOS DETECTORES"</t>
  </si>
  <si>
    <t>PRO-00460</t>
  </si>
  <si>
    <t>DIPTICO "UNETE A LOS DETECTORES"</t>
  </si>
  <si>
    <t>PRO-00461</t>
  </si>
  <si>
    <t>VOLANTE ¡DISFRUTA LA NAVIDAD EN TU CASA PROPIA! CREDITO HIPOTECARIO</t>
  </si>
  <si>
    <t>PRO-00462</t>
  </si>
  <si>
    <t>VOLANTE ¡TE REGALAMOS LA LIBERTAD DE TENER TU  AUTO PROPIO! P.M.</t>
  </si>
  <si>
    <t>PRO-00463</t>
  </si>
  <si>
    <t>VOLANTE "EN ESTA NAVIDAD TE REGALMOS UN MEJOR TASA DE INTERES" P.M.</t>
  </si>
  <si>
    <t>PRO-00464</t>
  </si>
  <si>
    <t>JALA VISTA ¡TE REGALAMOS LA LIBERTAD DE TENER TU AUTO PROPIO! P.M.</t>
  </si>
  <si>
    <t>PRO-00465</t>
  </si>
  <si>
    <t>JALA VISTA ¡SE EL GANADOR DE LA SEMANA CON TU TARJETA DE CREDITO MASTERCARD! TARJ. CRED.</t>
  </si>
  <si>
    <t>PRO-00466</t>
  </si>
  <si>
    <t>TRIPTICO - INFORMACION DE TARJETA DE CREDITO Y PRESTAMO MULTIRESD</t>
  </si>
  <si>
    <t>PRO-00470</t>
  </si>
  <si>
    <t>LAPICERO ECOLOGICO RETRACTIL BN</t>
  </si>
  <si>
    <t>PRO-00471</t>
  </si>
  <si>
    <t>LAPICERO ECOLOGICO DOBLE AZUL Y NEGRO BN</t>
  </si>
  <si>
    <t>PRO-00472</t>
  </si>
  <si>
    <t>POLO C/ROJO C/CUELLO AGENTE MULTIRED</t>
  </si>
  <si>
    <t>PRO-00473</t>
  </si>
  <si>
    <t>PIN METAL AGENTE MULTIRED - BN</t>
  </si>
  <si>
    <t>PRO-00476</t>
  </si>
  <si>
    <t>LAPICERO ECOLOGICO DOBLE AZUL/ROJO BN</t>
  </si>
  <si>
    <t>PRO-00479</t>
  </si>
  <si>
    <t>FILE DE CARTON ECOLOGICO</t>
  </si>
  <si>
    <t>PRO-00480</t>
  </si>
  <si>
    <t>MORRAL DE CUERO NEGRO CON LOGO</t>
  </si>
  <si>
    <t>PRO-00486</t>
  </si>
  <si>
    <t>BOLSA NOTEX C/BLANCO GRANDE - BN</t>
  </si>
  <si>
    <t>PRO-00487</t>
  </si>
  <si>
    <t>BOLSA NOTEX C/BLANCO GRANDE - BANCO DE TODOS</t>
  </si>
  <si>
    <t>PRO-00488</t>
  </si>
  <si>
    <t>CARPETA (FOLDER) - CARDIF</t>
  </si>
  <si>
    <t>PRO-00494</t>
  </si>
  <si>
    <t>PINES - CREDITO HIPOTECARIO</t>
  </si>
  <si>
    <t>PRO-00495</t>
  </si>
  <si>
    <t>PELOTA ROJA PLASTICA 22cm DE DIAMETRO</t>
  </si>
  <si>
    <t>PRO-00500</t>
  </si>
  <si>
    <t>JABON LIQUIDO PERFUMADO</t>
  </si>
  <si>
    <t>GLN</t>
  </si>
  <si>
    <t>PRO-00501</t>
  </si>
  <si>
    <t>USB DE 32 GB - RIESGOS</t>
  </si>
  <si>
    <t>PRO-00509</t>
  </si>
  <si>
    <t>CUBO MAGICO INFANTIL</t>
  </si>
  <si>
    <t>PRO-00510</t>
  </si>
  <si>
    <t>FRISBEE PLASTICO INFANTIL</t>
  </si>
  <si>
    <t>PRO-00511</t>
  </si>
  <si>
    <t>JENGA INFANTIL</t>
  </si>
  <si>
    <t>PRO-00512</t>
  </si>
  <si>
    <t>DIPTICO "USA NUESTROS CANALES ALTERNOS Y OLVIDATE DE IR AL BANCO"</t>
  </si>
  <si>
    <t>PRO-00513</t>
  </si>
  <si>
    <t>AFICHE "SEMANA MUNDIAL DEL AHORRO"</t>
  </si>
  <si>
    <t>PRO-00514</t>
  </si>
  <si>
    <t>GLOBO MANGA DE POLIETILENO ROJO Y BLANCO</t>
  </si>
  <si>
    <t>PRO-00515</t>
  </si>
  <si>
    <t>AFICHE MONEY GRAM "ENVIO DE DINERO EN MINUTOS"</t>
  </si>
  <si>
    <t>PRO-00516</t>
  </si>
  <si>
    <t>VOLANTE MONEY GRAM "ALEGRA SUS VIDAS"</t>
  </si>
  <si>
    <t>PRO-00518</t>
  </si>
  <si>
    <t>AFICHE "PONTE MOSCA CON EL MOSQUITO"</t>
  </si>
  <si>
    <t>PRO-00519</t>
  </si>
  <si>
    <t>AFICHE "ES IMPORTANTE CUIDAR DE TU SALUD"</t>
  </si>
  <si>
    <t>PRO-00520</t>
  </si>
  <si>
    <t>VOLANTE PRESTAMO "ENGRIE A MAMA EN SU DIA"</t>
  </si>
  <si>
    <t>PRO-00522</t>
  </si>
  <si>
    <t>CARTON CORRUGADO X 100 KG</t>
  </si>
  <si>
    <t>ROLL</t>
  </si>
  <si>
    <t>PRO-00523</t>
  </si>
  <si>
    <t>BACKIN 3.20 x 2.10 mts FORRADO EN NEGRO</t>
  </si>
  <si>
    <t>PRO-00524</t>
  </si>
  <si>
    <t>AFICHE "PAUSAS ACTIVAS"</t>
  </si>
  <si>
    <t>PRO-00525</t>
  </si>
  <si>
    <t>AFICHE "LAVADO DE MANOS"</t>
  </si>
  <si>
    <t>PRO-00526</t>
  </si>
  <si>
    <t>AFICHE “BUSCAS CERTIFICADO DE ANTECEDENTES POLICIALES”</t>
  </si>
  <si>
    <t>PRO-00527</t>
  </si>
  <si>
    <t>AFICHE “UTILIZA PAGALO.PE”</t>
  </si>
  <si>
    <t>PRO-00530</t>
  </si>
  <si>
    <t>VOLANTE "TU SOLUCION PARA LOS GASTOS ESCOLARES"</t>
  </si>
  <si>
    <t>PRO-00531</t>
  </si>
  <si>
    <t>CHALECO TAXI CIVICO COLOR ROJO C/LOGO PNP</t>
  </si>
  <si>
    <t>PRO-00532</t>
  </si>
  <si>
    <t xml:space="preserve">CHALECOS IMPERMIABLE ROJO AGENTE MULTIRED </t>
  </si>
  <si>
    <t>PRO-00533</t>
  </si>
  <si>
    <t>BANNER USAR EL CAJERO ES COMO IR AL BANCO</t>
  </si>
  <si>
    <t>PRO-00534</t>
  </si>
  <si>
    <t>POLO C/ ROJO C/ CUELLO REDONDO "EL BANCO DE TODOS"</t>
  </si>
  <si>
    <t>PRO-00535</t>
  </si>
  <si>
    <t>GORRO C/ ROJO "EL BANCO DE TODOS"</t>
  </si>
  <si>
    <t>PRO-00549</t>
  </si>
  <si>
    <t>PAD MOUSE SEGURIDAD Y SALUD EN EL TRABAJO</t>
  </si>
  <si>
    <t>PRO-00550</t>
  </si>
  <si>
    <t>PAD MOUSE BANCO DE LA NACION C/MARRON</t>
  </si>
  <si>
    <t>PRO-00551</t>
  </si>
  <si>
    <t>PAD MOUSE PRESTAMO MULTIRED C/MARRON</t>
  </si>
  <si>
    <t>PRO-00552</t>
  </si>
  <si>
    <t>AFICHE AUTOADHESIVOS P/SEÑALIZACION 43 x 87 - SSTBN</t>
  </si>
  <si>
    <t>PRO-00553</t>
  </si>
  <si>
    <t>AFICHE AUTOADHESIVOS P/SEÑALIZACION 63 x 1.20 - SSTBN</t>
  </si>
  <si>
    <t>PRO-00554</t>
  </si>
  <si>
    <t>AFICHE AUTOADHESIVOS P/SEÑALIZACION 64 x 56 - SSTBN</t>
  </si>
  <si>
    <t>PRO-00555</t>
  </si>
  <si>
    <t>AFICHE AUTOADHESIVOS P/SEÑALIZACION 43 x 56 - SSTBN</t>
  </si>
  <si>
    <t>PRO-00562</t>
  </si>
  <si>
    <t>KIT'S SEÑALISTICA LETREROS INTERNO Y EXTERNO AG. MULTIRED</t>
  </si>
  <si>
    <t>PRO-00563</t>
  </si>
  <si>
    <t>KITS SEÑALETICA LETRERO EXTERNO</t>
  </si>
  <si>
    <t>PRO-00564</t>
  </si>
  <si>
    <t>KITS SEÑALETICA LETRERO INTERNO</t>
  </si>
  <si>
    <t>PRO-00574</t>
  </si>
  <si>
    <t>MONEDERO NEGRO BN</t>
  </si>
  <si>
    <t>PRO-00576</t>
  </si>
  <si>
    <t>PIONER A-4 C/NEGRO 2 ANILLOS - BN</t>
  </si>
  <si>
    <t>PRO-00577</t>
  </si>
  <si>
    <t>PAD MOUSE MULTIDESCUENTO REDONDO BN</t>
  </si>
  <si>
    <t>PRO-00578</t>
  </si>
  <si>
    <t>BOLIGRAFO TRANSPARENTE BN (AZUL-NEGRO-ROJO)</t>
  </si>
  <si>
    <t>PRO-00583</t>
  </si>
  <si>
    <t>MINI BANNERS COLGANTE AGENTE MULTIRED "PAGA AQUI SIN COMISION"</t>
  </si>
  <si>
    <t>PRO-00584</t>
  </si>
  <si>
    <t>BANNER GRANDE AGENTE MULTIRED "PAGA AQUI SIN COMISION"</t>
  </si>
  <si>
    <t>PRO-00585</t>
  </si>
  <si>
    <t>BANNER EXTRAGRANDE AGENTE BN "PAGA AQUÍ SIN COMISION" - TASAS</t>
  </si>
  <si>
    <t>PRO-00586</t>
  </si>
  <si>
    <t>BANNER TASAS - AGENTE "PAGA AQUI SIN COMISION"</t>
  </si>
  <si>
    <t>PRO-00593</t>
  </si>
  <si>
    <t>ALCANCIA CERAMICA BN - REGION AMAZONAS</t>
  </si>
  <si>
    <t>PRO-00594</t>
  </si>
  <si>
    <t>ALCANCIA CERAMICA BN - REGION TUMBES</t>
  </si>
  <si>
    <t>PRO-00595</t>
  </si>
  <si>
    <t>ALCANCIA CERAMICA BN - REGION LA LIBERTAD</t>
  </si>
  <si>
    <t>PRO-00596</t>
  </si>
  <si>
    <t>ALCANCIA CERAMICA BN - REGION ICA</t>
  </si>
  <si>
    <t>PRO-00597</t>
  </si>
  <si>
    <t>ALCANCIA CERAMICA BN - REGION LIMA</t>
  </si>
  <si>
    <t>PRO-00598</t>
  </si>
  <si>
    <t>PORTALAPICERO BLANCO GEST. RIESGO INTEGRA……</t>
  </si>
  <si>
    <t>PRO-00599</t>
  </si>
  <si>
    <t xml:space="preserve">POLO COLOR NEGRO 50 ANIVERSARIO </t>
  </si>
  <si>
    <t>PRO-00600</t>
  </si>
  <si>
    <t>POLO INSTITUCIONAL  ROJO CUELLO CAMISERO</t>
  </si>
  <si>
    <t>PRO-00601</t>
  </si>
  <si>
    <t>VOLANTE AGENTE MULTIRED "MAS CERCA, MAS RAPIDO"</t>
  </si>
  <si>
    <t>PRO-00610</t>
  </si>
  <si>
    <t>ALCANCIA CERAMICA BN - EKEKO I</t>
  </si>
  <si>
    <t>PRO-00611</t>
  </si>
  <si>
    <t>ALCANCIA CERAMICA BN - REGION PUNO</t>
  </si>
  <si>
    <t>PRO-00612</t>
  </si>
  <si>
    <t>ALCANCIA CERAMICA BN - REGION TACNA</t>
  </si>
  <si>
    <t>PRO-00613</t>
  </si>
  <si>
    <t>ALCANCIA CERAMICA BN - REGION CUZCO</t>
  </si>
  <si>
    <t>PRO-00614</t>
  </si>
  <si>
    <t>CEPILLO DENTAL ORAL B</t>
  </si>
  <si>
    <t>PRO-00615</t>
  </si>
  <si>
    <t>NECESER TRANSPARENTE C/ FILETE ROJO</t>
  </si>
  <si>
    <t>PRO-00623</t>
  </si>
  <si>
    <t>BANNER C/PARANTE - PRESTAMO ESTUDIOS BN</t>
  </si>
  <si>
    <t>PRO-00630</t>
  </si>
  <si>
    <t>PORTA DOCUMENTO CAMPAÑA BN NACIONAL DEL ADULTO</t>
  </si>
  <si>
    <t>PRO-00631</t>
  </si>
  <si>
    <t>STICKER COMO INGRESAR SU CLAVE SECRETA</t>
  </si>
  <si>
    <t>PRO-00637</t>
  </si>
  <si>
    <t>STICKER "DENUNCIA.SANC.,PROHIBIC.,VAL.BN</t>
  </si>
  <si>
    <t>PRO-00639</t>
  </si>
  <si>
    <t>VOLANTE "DISFRUTA AHORRANDO CON TUS TARJETAS DEL BN"</t>
  </si>
  <si>
    <t>PRO-00642</t>
  </si>
  <si>
    <t>LAPICERO DE PLASTICO - CREDITO HIPOTECARIO</t>
  </si>
  <si>
    <t>PRO-00650</t>
  </si>
  <si>
    <t>GLOBO NAVIDEÑO ROJO – VERDE C/PALIGLOBOS</t>
  </si>
  <si>
    <t>PRO-00651</t>
  </si>
  <si>
    <t>TOALLAS DE MANO AZUL/ROJO/VERDE</t>
  </si>
  <si>
    <t>PRO-00652</t>
  </si>
  <si>
    <t>LEJIA CONCENTRADA 7% x GALON - DARYZA</t>
  </si>
  <si>
    <t>PRO-00653</t>
  </si>
  <si>
    <t>TRAPEADOR DE RAYON - ALGODÓN AZUL/NARANJA/VERDE</t>
  </si>
  <si>
    <t>PRO-00655</t>
  </si>
  <si>
    <t>MUG METÁLICO - NEGRO - PRESTAMO MULTIRED BN</t>
  </si>
  <si>
    <t>PRO-00660</t>
  </si>
  <si>
    <t xml:space="preserve">ESPONJA ABRASIVA POLIESTER RECTANGULAR </t>
  </si>
  <si>
    <t>PRO-00661</t>
  </si>
  <si>
    <t>ATOMIZADOR COMPLETO AZUL-BLANCO VERDE-ROJO</t>
  </si>
  <si>
    <t>PRO-00662</t>
  </si>
  <si>
    <t>MANGO DE ALUMINIO  (PALO DE ESCOBAS)</t>
  </si>
  <si>
    <t>PRO-00663</t>
  </si>
  <si>
    <t>CEPILLO DE POLIPOPILENO CON CERDA</t>
  </si>
  <si>
    <t>PRO-00664</t>
  </si>
  <si>
    <t>TICKET DE ATENCIÓN GARANTIZADA</t>
  </si>
  <si>
    <t>PRO-00665</t>
  </si>
  <si>
    <t>TICKET DE TURNO PREFERENTE</t>
  </si>
  <si>
    <t>PRO-00680</t>
  </si>
  <si>
    <t>BANNER INSTITUCIONAL CON ROLLER SCREEN</t>
  </si>
  <si>
    <t>PRO-00681</t>
  </si>
  <si>
    <t>JABON LIQUIDO TIPO GEL</t>
  </si>
  <si>
    <t>FCO</t>
  </si>
  <si>
    <t>PRO-00682</t>
  </si>
  <si>
    <t>POLO BICICLETEADA COLOR BLANCO RSE</t>
  </si>
  <si>
    <t>PRO-00683</t>
  </si>
  <si>
    <t>BOLIGRAFO ROJO/NEGRO/AZUL C/LOGO BN</t>
  </si>
  <si>
    <t>PRO-00684</t>
  </si>
  <si>
    <t>LLAVERO C/ROJO C/LOGO BN - CARDIF</t>
  </si>
  <si>
    <t>PRO-00695</t>
  </si>
  <si>
    <t>REGLA BANCO DE LA NACIÓN</t>
  </si>
  <si>
    <t>PRO-00697</t>
  </si>
  <si>
    <t>PIN METÁLICO "RECOGE TU TARJETA DE CRÉDITO"</t>
  </si>
  <si>
    <t>PRO-00701</t>
  </si>
  <si>
    <t>REGLA - MULTIDESCUENTO BN</t>
  </si>
  <si>
    <t>PRO-00702</t>
  </si>
  <si>
    <t>REGLA - CRÉDITO HIPOTECARIO BN</t>
  </si>
  <si>
    <t>PRO-00703</t>
  </si>
  <si>
    <t>REGLA - PRÉSTAMO ESTUDIOS BN</t>
  </si>
  <si>
    <t>PRO-00705</t>
  </si>
  <si>
    <t>POLO CAMISERO C/ ROJO - SISTE DE INCENTIVOS P/ GEST. INTEG. RIESGOS</t>
  </si>
  <si>
    <t>PRO-00706</t>
  </si>
  <si>
    <t>POLO INSTITUC. - CUELLO CAMISERO - NEGRO</t>
  </si>
  <si>
    <t>PRO-00710</t>
  </si>
  <si>
    <t>PORTA DOCUMENTO Y TARJETA DE CUERO BN</t>
  </si>
  <si>
    <t>PRO-00713</t>
  </si>
  <si>
    <t>TAZA MAGICA - NEGRO - BN</t>
  </si>
  <si>
    <t>PRO-00715</t>
  </si>
  <si>
    <t xml:space="preserve">ALCANCIA CERAMICA BN - REGION AREQUIPA </t>
  </si>
  <si>
    <t>PZA</t>
  </si>
  <si>
    <t>PRO-00716</t>
  </si>
  <si>
    <t>ALCANCIA CERAMICA BN - REGION PIURA</t>
  </si>
  <si>
    <t>PRO-00717</t>
  </si>
  <si>
    <t>JARRO NIKON - NEGRO - LOGO BN (TAZA)</t>
  </si>
  <si>
    <t>PRO-00720</t>
  </si>
  <si>
    <t>LIBRETA DE NOTAS - CÓDIGO D/ÉTICA BN - C/N Y R</t>
  </si>
  <si>
    <t>PRO-00721</t>
  </si>
  <si>
    <t>AMBIENTADOR LAVANDA x GALON DARYZA</t>
  </si>
  <si>
    <t>PRO-00722</t>
  </si>
  <si>
    <t>REMOVEDOR DE SARRO x GALON DARYZA</t>
  </si>
  <si>
    <t>PRO-00723</t>
  </si>
  <si>
    <t>RECOGEDOR LOBBY C/TAPA RUBBERMAID</t>
  </si>
  <si>
    <t>PRO-00724</t>
  </si>
  <si>
    <t>BALDE EXPRIMIDOR C/RECIPIENTE RUBBERMAID</t>
  </si>
  <si>
    <t>PRO-00725</t>
  </si>
  <si>
    <t>LIMPIA COMPUTADORA POTE x 175grs. DARYZA</t>
  </si>
  <si>
    <t>PRO-00726</t>
  </si>
  <si>
    <t>AFP HABITAT - GUIA P/LLENAR TU CONT. MAS CLAUSULA</t>
  </si>
  <si>
    <t>PRO-00727</t>
  </si>
  <si>
    <t>BASTON P/TRAPEADOR P/BASTON DE MADERA ANARANJADO</t>
  </si>
  <si>
    <t>PRO-00728</t>
  </si>
  <si>
    <t>DESINFECTANTE LIQUIDO PINO COLOR VERDE</t>
  </si>
  <si>
    <t>PRO-00729</t>
  </si>
  <si>
    <t>AMBIENTADORES Y DEODORIZANTES C/CANASTILLA P/URINARIO</t>
  </si>
  <si>
    <t>PRO-00730</t>
  </si>
  <si>
    <t>ESCOBA DE POLIETILENO CON CERDAS DE PBT AMARILLO - CASTOR</t>
  </si>
  <si>
    <t>PRO-00731</t>
  </si>
  <si>
    <t>DETERGENTE LIQUIDO BIOSOLUTIONS x 2000ml</t>
  </si>
  <si>
    <t>PRO-00732</t>
  </si>
  <si>
    <t>LIMPIA VIDRIOS LIQUIDO x GALON - DARYZA</t>
  </si>
  <si>
    <t>PRO-00733</t>
  </si>
  <si>
    <t>LETREROS SEÑALIZADORES DE PVC AMBOS LADOS AMARILLO - RUBBERMAID</t>
  </si>
  <si>
    <t>PRO-00734</t>
  </si>
  <si>
    <t>SHAMPOO DE ALFOMBRAS x GALON DARYZA</t>
  </si>
  <si>
    <t>PRO-00735</t>
  </si>
  <si>
    <t>LIMPIAMUEBLES SILICONA x GALON DARYZA</t>
  </si>
  <si>
    <t>PRO-00736</t>
  </si>
  <si>
    <t>KIT SILICONA PARA CUERO C/PAÑO DE LIMPIEZA</t>
  </si>
  <si>
    <t>PRO-00737</t>
  </si>
  <si>
    <t>JALADOR DE AGUA DE POLIPROPILENO AZUL</t>
  </si>
  <si>
    <t>PRO-00742</t>
  </si>
  <si>
    <t>AFICHE LIBRO DE RECLAMACIONES A - 4</t>
  </si>
  <si>
    <t>PRO-00743</t>
  </si>
  <si>
    <t>AFICHE ATENCION DE RECLAMOS A - 4</t>
  </si>
  <si>
    <t>PRO-00744</t>
  </si>
  <si>
    <t>USB ECOLOGICO CILINDRICO</t>
  </si>
  <si>
    <t>PRO-00745</t>
  </si>
  <si>
    <t>LA POSITIVA - TRIPTICO SEG. PROTEC. TARJ. MULT. GLOBAL DÉBITO VISA BN</t>
  </si>
  <si>
    <t>PRO-00758</t>
  </si>
  <si>
    <t>RIMAC - SEGURO DESGRAV. - RESUMEN CONDIC. GRALES. x 6 HJS</t>
  </si>
  <si>
    <t>CUA</t>
  </si>
  <si>
    <t>PRO-00759</t>
  </si>
  <si>
    <t>RIMAC - SEGURO DESGRAV. - CONDIC. PARTIC. PÓLIZA x 50 JGS</t>
  </si>
  <si>
    <t>PRO-00760</t>
  </si>
  <si>
    <t>RIMAC - SEGURO DESGRAV. - SOLICITUD x 50 JGS</t>
  </si>
  <si>
    <t>PRO-00761</t>
  </si>
  <si>
    <t>RIMAC - Manual de Uso Beneficio Desgravamen Premier ECO.119223 FJO X 100 UND</t>
  </si>
  <si>
    <t>PRO-00762</t>
  </si>
  <si>
    <t>RIMAC - Certificado Seguro Desgravamen Premier Part-1 ECO.119224 BLK X 25 JGS</t>
  </si>
  <si>
    <t>PRO-00763</t>
  </si>
  <si>
    <t>RIMAC - Certificado Seguro Desgravamen Premier Part-2 ECO.119225 BLK X 25 JGS</t>
  </si>
  <si>
    <t>PRO-00771</t>
  </si>
  <si>
    <t>SOBRE PLATA</t>
  </si>
  <si>
    <t>PRO-00772</t>
  </si>
  <si>
    <t>SOBRE ROJO PARA TARJETA DE CREDITO</t>
  </si>
  <si>
    <t>PRO-00773</t>
  </si>
  <si>
    <t>SOBRE DORADO PARA TARJETA DE CREDITO</t>
  </si>
  <si>
    <t>PRO-00775</t>
  </si>
  <si>
    <t>POLO "ALENTEMOS EN TODO EL PERU"</t>
  </si>
  <si>
    <t>PRO-00779</t>
  </si>
  <si>
    <t>KIT DE BIENVENIDA TARJETA DE CREDITO GOLD DORADA</t>
  </si>
  <si>
    <t>PRO-00782</t>
  </si>
  <si>
    <t>VOLANTE "AFILIATE A LA BANCA CELULAR"</t>
  </si>
  <si>
    <t>PRO-00783</t>
  </si>
  <si>
    <t>AFICHE A4 TIENES DERECHO A ELEGIR LA RECEPCION DE TU ESTADO DE CTA.</t>
  </si>
  <si>
    <t>PRO-00787</t>
  </si>
  <si>
    <t>BANNER - MULTIRED CELULAR BN</t>
  </si>
  <si>
    <t>PRO-00788</t>
  </si>
  <si>
    <t>JARRO JUMBO BLANCO - GESTIÓN DE RIESGO BN</t>
  </si>
  <si>
    <t>PRO-00791</t>
  </si>
  <si>
    <t>PACIFICO-SOLICITUD INDIVID - SEGURO DESGRAV.</t>
  </si>
  <si>
    <t>PRO-00792</t>
  </si>
  <si>
    <t>PACIFICO-SEGURO VIDA - POLIZA INDIVIDUAL - CONDICIONES PARTICULARES</t>
  </si>
  <si>
    <t>PRO-00794</t>
  </si>
  <si>
    <t>CERTIFICADOS MULTIEXPRESS</t>
  </si>
  <si>
    <t>PRO-00796</t>
  </si>
  <si>
    <t>GLOBO N°9 - BLANCO - LOGOTIPO BN C/PALIGLOBO</t>
  </si>
  <si>
    <t>PRO-00799</t>
  </si>
  <si>
    <t>VISERAS ECOLOGICAS</t>
  </si>
  <si>
    <t>PRO-00802</t>
  </si>
  <si>
    <t>CREDENCIALES AGENTE MULTIRED</t>
  </si>
  <si>
    <t>PRO-00803</t>
  </si>
  <si>
    <t>BANNER - TARJ D/CRÉD - MASTERCARD CLÁSICA "PENSANDO EN LA SEGURIDAD DEL TRABAJADOR PÚBLICO"</t>
  </si>
  <si>
    <t>PRO-00804</t>
  </si>
  <si>
    <t>PAÑOLETA-LILA-NARANJA- AMARILLO-VERDE "INTEGRACION"</t>
  </si>
  <si>
    <t>PRO-00805</t>
  </si>
  <si>
    <t>FRASCO CON GEL ANTIBACTERIAL BN</t>
  </si>
  <si>
    <t>PRO-00806</t>
  </si>
  <si>
    <t>STICKER - 43 MM X 83 MM - PONEMOS A SU DISPOSICIÓN NUESTROS NUEVOS Y MODERNOS CAJEROS MULTIRED</t>
  </si>
  <si>
    <t>PRO-00807</t>
  </si>
  <si>
    <t>AGENTE MULTIRED - MICA PLÁSTICA TRANSPARENTE 13.5 CM X 9.5 CM - CON COLLAR ROJO</t>
  </si>
  <si>
    <t>PRO-00810</t>
  </si>
  <si>
    <t>ALCOHOL CON GEL ANTIBACTERIAL INSTANT CLEAN X 1000 M.L</t>
  </si>
  <si>
    <t>PRO-00815</t>
  </si>
  <si>
    <t>GALONERA CON ALCOHOL EN GEL 3.5 L</t>
  </si>
  <si>
    <t>PRO-0082</t>
  </si>
  <si>
    <t>SOBRE BLANCO CON PITA - PRESIDENCIA EJECUTIVA</t>
  </si>
  <si>
    <t>PRO-00827</t>
  </si>
  <si>
    <t>EJEMPLARES - MANUAL OPERATIVO AGENTE MULT</t>
  </si>
  <si>
    <t>JGS</t>
  </si>
  <si>
    <t>PRO-00828</t>
  </si>
  <si>
    <t>BOLSA D/TOCUYO ECOLOGICO - RSE</t>
  </si>
  <si>
    <t>PRO-00831</t>
  </si>
  <si>
    <t>TAPA Y CONTRATAPA (CARATULA) - AUDITORIA</t>
  </si>
  <si>
    <t>PRO-00832</t>
  </si>
  <si>
    <t>GORRO COLOR ROJO RSE</t>
  </si>
  <si>
    <t>PRO-00833</t>
  </si>
  <si>
    <t>GORRO COLOR ROJO RSE BORDADO POSTERIOR</t>
  </si>
  <si>
    <t>PRO-00835</t>
  </si>
  <si>
    <t>POLO C/ROJO RESPONS. SOCIAL EMPRESARIAL</t>
  </si>
  <si>
    <t>PRO-00836</t>
  </si>
  <si>
    <t>CINTA RIBBON COLOR YMCKT-KT</t>
  </si>
  <si>
    <t>PRO-00837</t>
  </si>
  <si>
    <t>TARJETAS PLASTICAS DE PVC COLOR BLANCO DE 85.6 x 53.96 C/B/MAGNET</t>
  </si>
  <si>
    <t>PRO-00838</t>
  </si>
  <si>
    <t xml:space="preserve">CINTA DURAGARD OVERLAY </t>
  </si>
  <si>
    <t>PRO-00839</t>
  </si>
  <si>
    <t>THERMAL PRINT HEAD COLOR PARA CP80</t>
  </si>
  <si>
    <t>PRO-00844</t>
  </si>
  <si>
    <t>PORTA POST IT - RIESGOS</t>
  </si>
  <si>
    <t>PRO-00845</t>
  </si>
  <si>
    <t>LONCHERA COLOR NEGRO CON LOGO - RIESGOS</t>
  </si>
  <si>
    <t>PRO-00846</t>
  </si>
  <si>
    <t>NECESER COLOR NEGRO CON LOGO - RIESGOS</t>
  </si>
  <si>
    <t>PRO-00851</t>
  </si>
  <si>
    <t>TAZA PUBLIC. P/PROM. CODIGO DE ETICA</t>
  </si>
  <si>
    <t>PRO-00852</t>
  </si>
  <si>
    <t>FOLDER TARIFARIO - TUPA (NUEVA VERSION)</t>
  </si>
  <si>
    <t>PRO-00853</t>
  </si>
  <si>
    <t>CUADRO PEI 2017 - 2021</t>
  </si>
  <si>
    <t>PRO-00858</t>
  </si>
  <si>
    <t>PAD MOUSE DENUNCIALO - CANALES DE ETICA</t>
  </si>
  <si>
    <t>PRO-00859</t>
  </si>
  <si>
    <t>PORTALAPICEROS CODIGO ETICA</t>
  </si>
  <si>
    <t>PRO-00860</t>
  </si>
  <si>
    <t>CHALINA POLAR COLOR NEGRO CON LOGO</t>
  </si>
  <si>
    <t>PRO-00861</t>
  </si>
  <si>
    <t>JUEGOS TUPA-BN (3 PAGINAS POR JUEGO)</t>
  </si>
  <si>
    <t>PRO-00862</t>
  </si>
  <si>
    <t>CHALINA BABY ALPACA COLORES VARIADOS</t>
  </si>
  <si>
    <t>PRO-00863</t>
  </si>
  <si>
    <t>CHALINA DE ALPACA EN COLORES</t>
  </si>
  <si>
    <t>PRO-00864</t>
  </si>
  <si>
    <t>POWER BANK DE 30000 MAH - CARGADOR DE CELULAR</t>
  </si>
  <si>
    <t>PRO-00865</t>
  </si>
  <si>
    <t>POWER BANK DE 2000 MAH - CARGADOR DE CELULAR - RIESGOS</t>
  </si>
  <si>
    <t>PRO-00867</t>
  </si>
  <si>
    <t>CARTILLA INFORMATIVA P/GESTORES COMERCIALES-BN</t>
  </si>
  <si>
    <t>PRO-00868</t>
  </si>
  <si>
    <t>POWER BANK DE 2200 MAH - CARGADOR DE CELULAR</t>
  </si>
  <si>
    <t>PRO-00869</t>
  </si>
  <si>
    <t>FIBRA CIRCULAR DE 19" BLACK STRIP</t>
  </si>
  <si>
    <t>PRO-00871</t>
  </si>
  <si>
    <t>FIBRA CIRCULAR DE 19" GREEN SCRUB</t>
  </si>
  <si>
    <t>PRO-00872</t>
  </si>
  <si>
    <t>GUANTE INDUSTRIAL N° 8 Y 9  NEGRA</t>
  </si>
  <si>
    <t>PRO-00873</t>
  </si>
  <si>
    <t>JABON LIQUIDO PH NEUTRO</t>
  </si>
  <si>
    <t>PRO-00874</t>
  </si>
  <si>
    <t>ABRILLANTADOR DE PLASCTICOS Y VINIL x 500ml</t>
  </si>
  <si>
    <t>PRO-00875</t>
  </si>
  <si>
    <t>AROMATIZANTE DE AMBIENTES GLADE</t>
  </si>
  <si>
    <t>PRO-00876</t>
  </si>
  <si>
    <t>BANNER "DISFRUTA DEL FUTBOL" MASTERCARD</t>
  </si>
  <si>
    <t>PRO-00877</t>
  </si>
  <si>
    <t>ALCOHOL ISOPROPILICO</t>
  </si>
  <si>
    <t>PRO-00878</t>
  </si>
  <si>
    <t>BANNER CREDITO HIPOTECARIO</t>
  </si>
  <si>
    <t>PRO-00879</t>
  </si>
  <si>
    <t>JABON LIQUIDO ANTIBACTERIAL 1L.</t>
  </si>
  <si>
    <t>LTS</t>
  </si>
  <si>
    <t>PRO-00881</t>
  </si>
  <si>
    <t>SOBRE BLANCO CON LOGO Y PITA (39 x 25 cms)</t>
  </si>
  <si>
    <t>PRO-00882</t>
  </si>
  <si>
    <t>SOBRE BLANCO TIPO BOLSA C/PITA CON LOGO (38 x 25.1/2) PRESIDENCIA</t>
  </si>
  <si>
    <t>PRO-00883</t>
  </si>
  <si>
    <t>TARJETAS DE NOTAS - SISTEMA DE PAGOS</t>
  </si>
  <si>
    <t>PRO-00884</t>
  </si>
  <si>
    <t>SOBRE MANILA C/LOGO (38X25) - PRESIDENCIA EJECUTIVA</t>
  </si>
  <si>
    <t>PRO-00886</t>
  </si>
  <si>
    <t>CUADRO DE DIPLOMA DE CREATIVIDAD EMPRESARIAL 2014</t>
  </si>
  <si>
    <t>PRO-00889</t>
  </si>
  <si>
    <t>BANNER "MAYOR COMODIDAD A LA VUELTA DE LA ESQUINA"</t>
  </si>
  <si>
    <t>PRO-00892</t>
  </si>
  <si>
    <t>REGLA "ENFOCADO EN EL CLIENTE"</t>
  </si>
  <si>
    <t>PRO-00893</t>
  </si>
  <si>
    <t>CUADRO DE VISION-MISION Y VALORES</t>
  </si>
  <si>
    <t>PRO-00897</t>
  </si>
  <si>
    <t>CONSTANCIAS A-4 - UNIVERSIDAD DE GESTION CORPORATIVA</t>
  </si>
  <si>
    <t>PRO-00899</t>
  </si>
  <si>
    <t>PORTA CLIPS DE RIESGOS</t>
  </si>
  <si>
    <t>PRO-00903</t>
  </si>
  <si>
    <t>ETIQUETAS AUTOADHESIVAS EN PAPEL TRANSFERENCIA TERMICA</t>
  </si>
  <si>
    <t>PRO-00908</t>
  </si>
  <si>
    <t>DEPOSITOS JUDICIALES - FORMATOS CONTINUOS</t>
  </si>
  <si>
    <t>PRO-00915</t>
  </si>
  <si>
    <t>TAPA Y CONTRATAPA - GUINDA (CREDITO HIP)</t>
  </si>
  <si>
    <t>PRO-00916</t>
  </si>
  <si>
    <t>SOBRE ESPECIAL MANILA C/LOGO (35X45) - PRESIDENCIA EJECUTIVA</t>
  </si>
  <si>
    <t>PRO-00917</t>
  </si>
  <si>
    <t>BOLSA NOTES C/BLANCO CHICO</t>
  </si>
  <si>
    <t>PRO-00919</t>
  </si>
  <si>
    <t>REGLA "ENFOCADO EN EL CLIENTE" Y CARTILLA CALIFIQUE, ¿COMO LO ATENDI HOY?</t>
  </si>
  <si>
    <t>PRO-00921</t>
  </si>
  <si>
    <t>SOBRE KIT N°1 DE BIENVENIDA TARJETA DE CREDITO</t>
  </si>
  <si>
    <t>PRO-00922</t>
  </si>
  <si>
    <t>SOBRE KIT N°2 DE BIENVENIDA TARJETA DE CREDITO</t>
  </si>
  <si>
    <t>PRO-00925</t>
  </si>
  <si>
    <t>GUIA REMISION  - REMITENTE - GRUPO DESPACHO</t>
  </si>
  <si>
    <t>PRO-00931</t>
  </si>
  <si>
    <t>TAPA Y CONTRATAPA COLOR VERDE</t>
  </si>
  <si>
    <t>PRO-00934</t>
  </si>
  <si>
    <t>TAPA Y CONTRATAPA COLOR GUINDA - GERENCIA DE NEGOCIOS</t>
  </si>
  <si>
    <t>PRO-00940</t>
  </si>
  <si>
    <t>AFICHE A4 "TIENES BILLETES EN ESTAS CONDICIONES" (DETERIORADO)</t>
  </si>
  <si>
    <t>PRO-00941</t>
  </si>
  <si>
    <t>AFICHE A4 "CANJE DE BILLETES Y MONEDAS SIN COSTO ALGUNO" - BCR</t>
  </si>
  <si>
    <t>PRO-00942</t>
  </si>
  <si>
    <t>ACCESORIO DE IMPRES. BROTHER 8950-FUSER, LA</t>
  </si>
  <si>
    <t>PRO-00945</t>
  </si>
  <si>
    <t>PORTA FOTOCHECK VERTICAL COLOR TRANSPARENTE</t>
  </si>
  <si>
    <t>PRO-00946</t>
  </si>
  <si>
    <t>CINTA PORTA FOTOCHECK</t>
  </si>
  <si>
    <t>PRO-00948</t>
  </si>
  <si>
    <t>PORTA FOTOCHECK TIPO YOYO</t>
  </si>
  <si>
    <t>PRO-00949</t>
  </si>
  <si>
    <t>LA POSITIVA-SOLICITUD CERTIFICADO DE SEGURO DE CUOTA PROTEGIDA x 30 jgos.</t>
  </si>
  <si>
    <t>PRO-00953</t>
  </si>
  <si>
    <t>COMPROBANTE DE ENTREGA EN CUSTODIA</t>
  </si>
  <si>
    <t>PRO-00958</t>
  </si>
  <si>
    <t>RESOLUCION ADMINISTRATIVA</t>
  </si>
  <si>
    <t>PRO-00959</t>
  </si>
  <si>
    <t>LA POSITIVA-TRIPTICO SEGURO CUOTA PROTEGIDA PARA PRESTAMOS</t>
  </si>
  <si>
    <t>PRO-00963</t>
  </si>
  <si>
    <t>CINTA RIBBON WAX 110MM x 450MTS</t>
  </si>
  <si>
    <t>PRO-00964</t>
  </si>
  <si>
    <t>LUPA DE BOLSILLO RSE</t>
  </si>
  <si>
    <t>PRO-00965</t>
  </si>
  <si>
    <t>NECESER TIPO VIAJERO UNISEX C/TOALLA RSE</t>
  </si>
  <si>
    <t>PRO-00966</t>
  </si>
  <si>
    <t>PINES EN EL MARCO DE LAS ACTIVIDADES POR LOS 50 AÑOS DEL BN</t>
  </si>
  <si>
    <t>PRO-00967</t>
  </si>
  <si>
    <t>MANOS LIMPIAS PROMOVIENDO EN CODIGO DE ETICA BN</t>
  </si>
  <si>
    <t>PRO-00970</t>
  </si>
  <si>
    <t>AFICHE-MASTERCARD -TARJ D/CRÉD CLASICA</t>
  </si>
  <si>
    <t>PRO-00971</t>
  </si>
  <si>
    <t>AFICHE - MULTIRED CELULAR BN - AFÍLIATE MARCANDO *551#</t>
  </si>
  <si>
    <t>PRO-00972</t>
  </si>
  <si>
    <t>ACRILICO HORARIO D/ATENC. P/PAGO D/CHEQUE P/PERS. JURID.</t>
  </si>
  <si>
    <t>PRO-00973</t>
  </si>
  <si>
    <t>KIT DE EMERGENCIA PARA DESASTRES NATURALES</t>
  </si>
  <si>
    <t>PRO-00974</t>
  </si>
  <si>
    <t>CASACA IMPERMIABLE BN</t>
  </si>
  <si>
    <t>PRO-00975</t>
  </si>
  <si>
    <t>FOLDER VARIOS - LEGAJO - SUB-GERENCIA DE COMPRAS</t>
  </si>
  <si>
    <t>PRO-00976</t>
  </si>
  <si>
    <t>BOLSA DE TASLAN RSE ROJO "RESPONS. SOCIAL EMPRES. BN"</t>
  </si>
  <si>
    <t>PRO-00979</t>
  </si>
  <si>
    <t>PORTA NOTAS CON CLIPS BN</t>
  </si>
  <si>
    <t>PRO-00980</t>
  </si>
  <si>
    <t>BANNER "NUEVA AGENCIA EN SAN JUAN DE LURIGANCHO"</t>
  </si>
  <si>
    <t>PRO-00981</t>
  </si>
  <si>
    <t>AFICHE “ORDENANZA MUNICIPAL N° 2154”</t>
  </si>
  <si>
    <t>PRO-00982</t>
  </si>
  <si>
    <t>PLUMON INDELEBLE COLOR NEGRO GRUESO ARTLINE 109</t>
  </si>
  <si>
    <t>PRO-00986</t>
  </si>
  <si>
    <t>BLOQUEADOR SOLAR BAHIA 55 SPF SUPERBLOCK</t>
  </si>
  <si>
    <t>PRO-00993</t>
  </si>
  <si>
    <t>BOLSA NEGRAS NOTES GRANDE</t>
  </si>
  <si>
    <t>PRO-00994</t>
  </si>
  <si>
    <t>LLAVERO MONEDERO AGENTE MULTIRED</t>
  </si>
  <si>
    <t>PRO-00998</t>
  </si>
  <si>
    <t>TARJETERO HUAYRURO COLOR NEGRO</t>
  </si>
  <si>
    <t>PRO-01000</t>
  </si>
  <si>
    <t>BOLSA DE NOTEX C NEGRO RIESGOS</t>
  </si>
  <si>
    <t>PRO-01001</t>
  </si>
  <si>
    <t>TOALLAS DE MANO BLANCO/ROJO  RIESGOS</t>
  </si>
  <si>
    <t>PRO-01006</t>
  </si>
  <si>
    <t>MANTA DE PROTECCION DIFERENTE MEDIDA</t>
  </si>
  <si>
    <t>PRO-01009</t>
  </si>
  <si>
    <t>LIBRO BANCO DE LA NACION 50 AÑOS</t>
  </si>
  <si>
    <t>PRO-01010</t>
  </si>
  <si>
    <t>PAPEL HIGIÉNICO</t>
  </si>
  <si>
    <t>PRO-01012</t>
  </si>
  <si>
    <t xml:space="preserve">FUSER UNIT 230V (UNIDAD DE FUSOR) </t>
  </si>
  <si>
    <t>PRO-01013</t>
  </si>
  <si>
    <t>LASER UNIT (SP) (UNIDAD DE LASER)</t>
  </si>
  <si>
    <t>PRO-01020</t>
  </si>
  <si>
    <t>SILLA PREGABLE C/MALETIN TERMICO</t>
  </si>
  <si>
    <t>PRO-01021</t>
  </si>
  <si>
    <t>AFICHE YANAPAY</t>
  </si>
  <si>
    <t>PRO-01022</t>
  </si>
  <si>
    <t>AFICHE  A4 GEST.D/RIESGOS D/LAVADO D/ACT. Y D/FINAN. TERR.</t>
  </si>
  <si>
    <t>PRO-01023</t>
  </si>
  <si>
    <t>VOLANTE YANAPAY</t>
  </si>
  <si>
    <t>PRO-01028</t>
  </si>
  <si>
    <t>POLO "SOY VOLUNTARIO" PARTE DEL CAMBIO M/LARGA</t>
  </si>
  <si>
    <t>PRO-01029</t>
  </si>
  <si>
    <t>LIBRO DE ACTAS SESIONES DE DIRECTORIO 2019</t>
  </si>
  <si>
    <t>PRO-01031</t>
  </si>
  <si>
    <t>MASCARILLA KN 95 (CAJA X 15 UND)</t>
  </si>
  <si>
    <t>PRO-01032</t>
  </si>
  <si>
    <t>MASCARILLA FACIAL TEXTIL BN</t>
  </si>
  <si>
    <t>PRO-01033</t>
  </si>
  <si>
    <t>LONCHERAS VISA</t>
  </si>
  <si>
    <t>PRO-01034</t>
  </si>
  <si>
    <t>PORTA CELULARES VISA</t>
  </si>
  <si>
    <t>PRO-01035</t>
  </si>
  <si>
    <t>PELOTAS ANTIESTRESS VISA</t>
  </si>
  <si>
    <t>PRO-01036</t>
  </si>
  <si>
    <t>RESALTADORES VISA</t>
  </si>
  <si>
    <t>PRO-01037</t>
  </si>
  <si>
    <t>PELOTAS INFLABLES VISA</t>
  </si>
  <si>
    <t>PRO-01038</t>
  </si>
  <si>
    <t>LAPICEROS VISA</t>
  </si>
  <si>
    <t>PRO-01039</t>
  </si>
  <si>
    <t>LAY BAG VISA</t>
  </si>
  <si>
    <t>PRO-01040</t>
  </si>
  <si>
    <t>POLÍTICA DEL SISTEMA DE GESTIÓN SST</t>
  </si>
  <si>
    <t>PRO-01041</t>
  </si>
  <si>
    <t>STICKERS PARA ASCENSOR EN CASO DE EMERGENCIA</t>
  </si>
  <si>
    <t>PRO-01042</t>
  </si>
  <si>
    <t>MASCARILLAS DESCARTABLES</t>
  </si>
  <si>
    <t>PRO-01043</t>
  </si>
  <si>
    <t>TERMOMETRO FRONTAL INFRARROJO</t>
  </si>
  <si>
    <t>PRO-01044</t>
  </si>
  <si>
    <t>PROTECTOR FACIAL TRANSPARENTE</t>
  </si>
  <si>
    <t>PRO-01045</t>
  </si>
  <si>
    <t>FOLDER PORTA DOCUMENTOS</t>
  </si>
  <si>
    <t>PRO-01047</t>
  </si>
  <si>
    <t>AFICHE ADHESIVO LAVATE LAS MANOS</t>
  </si>
  <si>
    <t>PRO-01048</t>
  </si>
  <si>
    <t>MALETÍN PARA LAPTOP BN</t>
  </si>
  <si>
    <t>PRO-01049</t>
  </si>
  <si>
    <t>COLCHON RESORTE Y ESPUMA CISNE 1 PLAZA</t>
  </si>
  <si>
    <t>PRO-375-A</t>
  </si>
  <si>
    <t>BOLSA PLÁSTICA C/LOGO 52,5 X 60</t>
  </si>
  <si>
    <t>PROACUCOP</t>
  </si>
  <si>
    <t>PRO-AGEND</t>
  </si>
  <si>
    <t>AGENDA BN 2017</t>
  </si>
  <si>
    <t>PRO-ALMBN</t>
  </si>
  <si>
    <t>ALMANAQUE DE ESCRITORIO BN 2018</t>
  </si>
  <si>
    <t>PRO-AMPEB</t>
  </si>
  <si>
    <t>CERT. ANTECEDENTES PENALES BAJA</t>
  </si>
  <si>
    <t>B18</t>
  </si>
  <si>
    <t>PRO-AMPEN</t>
  </si>
  <si>
    <t>CERT. ANTECEDENTES PENALES</t>
  </si>
  <si>
    <t>PRO-APCTA</t>
  </si>
  <si>
    <t>PRO-BANNE</t>
  </si>
  <si>
    <t>BANNER - MULTIEXPRESS BN - PILOTO</t>
  </si>
  <si>
    <t>PRO-BOLAS</t>
  </si>
  <si>
    <t>BOLDA DE CERÁMICA PORTALAPICEROS BN</t>
  </si>
  <si>
    <t>PRO-CAJDU</t>
  </si>
  <si>
    <t>CAJITA DE CARTÓN DUPLEX</t>
  </si>
  <si>
    <t>PROCARBN1</t>
  </si>
  <si>
    <t>CARTAPACIOS BIOCUERO CON BLOCK DE NOTAS RAYADO</t>
  </si>
  <si>
    <t>PROCAU022</t>
  </si>
  <si>
    <t>PROCAU200</t>
  </si>
  <si>
    <t>ACTA ARQUEO CAJ.AUTOMAT. OP-427</t>
  </si>
  <si>
    <t>PRO-CIOK1</t>
  </si>
  <si>
    <t>CINTA MARCA OKIDATA 420 - 421</t>
  </si>
  <si>
    <t>PRO-COANT</t>
  </si>
  <si>
    <t>PRUEBA RAPIDA DE ANTIGENOS SARS-COV-2</t>
  </si>
  <si>
    <t>PRO-CONVA</t>
  </si>
  <si>
    <t>PRO-COVID</t>
  </si>
  <si>
    <t>PRUEBA DE ANTICUERPOS SARS-COV-2</t>
  </si>
  <si>
    <t>PRO-ENVIO</t>
  </si>
  <si>
    <t>MONEY GRAM - SERVICIO REMESAS - ENVÍO</t>
  </si>
  <si>
    <t>PRO-ESTIC</t>
  </si>
  <si>
    <t>STICKER CAMBIO DE BILLETES Y MONEDAS</t>
  </si>
  <si>
    <t>PROFAJ010</t>
  </si>
  <si>
    <t>FAJINES P/BILLETE DENOMINAC.S/10.00 - HERMES</t>
  </si>
  <si>
    <t>PROFAJ020</t>
  </si>
  <si>
    <t>PROFAJ050</t>
  </si>
  <si>
    <t>PROFAJ100</t>
  </si>
  <si>
    <t>PROFAJ200</t>
  </si>
  <si>
    <t>FAJINES P/BILLETES DENOMIN.S/200,00 - HERMES</t>
  </si>
  <si>
    <t>PRO-FELPO</t>
  </si>
  <si>
    <t>FELPUDOS INSTITUCIONALES CON LOGO</t>
  </si>
  <si>
    <t>PRO-FOLDE</t>
  </si>
  <si>
    <t>PRO-FOTME</t>
  </si>
  <si>
    <t>PAPEL MEMBRETADO P/IMPRESORA LASER X 500</t>
  </si>
  <si>
    <t>PRO-GOUHU</t>
  </si>
  <si>
    <t>GOMA UHU STIC EN BARRA</t>
  </si>
  <si>
    <t>PROHO2006</t>
  </si>
  <si>
    <t>HOLOGRAMAS DEVUELTOS DEFECTUOSOS</t>
  </si>
  <si>
    <t>PRO-HOJA</t>
  </si>
  <si>
    <t>PAPEL DE SEGURIDAD P/CONTRATOSX500 - SECC. CONTRAT. DE SERVICIOS</t>
  </si>
  <si>
    <t>PRO-HOJAS</t>
  </si>
  <si>
    <t>HOJA DE SEG. P/CONTRATOS  X 500</t>
  </si>
  <si>
    <t>PRO-HOLOG</t>
  </si>
  <si>
    <t>HOLOGRAMAS DE DISPENSA - ONPE</t>
  </si>
  <si>
    <t>PRO-LAPB1</t>
  </si>
  <si>
    <t>LÁPIZ COLOR MADERA CON LOGOTIPO BN</t>
  </si>
  <si>
    <t>PRO-LAPIC</t>
  </si>
  <si>
    <t>LAPICERO METALICO BN COLOR NEGRO</t>
  </si>
  <si>
    <t>PRO-LETRE</t>
  </si>
  <si>
    <t xml:space="preserve">LETRERO Y PORTA AFICHE - AGENTE MULTIRED </t>
  </si>
  <si>
    <t>PRO-LIBR1</t>
  </si>
  <si>
    <t>LIBRO RECEP.DISTRIBUC.PAPEL CONVALID C/CELESTE</t>
  </si>
  <si>
    <t>PRO-LINTE</t>
  </si>
  <si>
    <t>LINTERNA BN</t>
  </si>
  <si>
    <t>PRO-LLAV2</t>
  </si>
  <si>
    <t>LLAVERO METÁLICO</t>
  </si>
  <si>
    <t>PRO-LONCH</t>
  </si>
  <si>
    <t>LONCHERA PROMOCIONAL</t>
  </si>
  <si>
    <t>PRO-MACON</t>
  </si>
  <si>
    <t>MANUAL DE CONSULTAS BN</t>
  </si>
  <si>
    <t>PRO-MALE1</t>
  </si>
  <si>
    <t>MALETIN DEPORTIVO - NEGRO Y ROJO BN</t>
  </si>
  <si>
    <t>PRO-MALET</t>
  </si>
  <si>
    <t>MALETÍN PORTA LAPTOP BN</t>
  </si>
  <si>
    <t>PRO-MONEY</t>
  </si>
  <si>
    <t>MONEY GRAM - SERVICIO REMESAS - RECIBO</t>
  </si>
  <si>
    <t>PROPAGAR3</t>
  </si>
  <si>
    <t>PAGARE CLIENTE SECTOR PUBLICO IFIS OP - 303</t>
  </si>
  <si>
    <t>PRO-PANPE</t>
  </si>
  <si>
    <t>PAPEL HIGIÉNICO JUMBO</t>
  </si>
  <si>
    <t>PROPASIVO</t>
  </si>
  <si>
    <t>CONTRATO OPERACIONES PASIVAS OP-448 V06 GOP</t>
  </si>
  <si>
    <t>PRO-POLBN</t>
  </si>
  <si>
    <t>POLO BLANCO INSTITUCIONAL M/CORTA - CUELLO RE</t>
  </si>
  <si>
    <t>PRO-POLIC</t>
  </si>
  <si>
    <t>CERT. ANTECEDENTES POLICIALES</t>
  </si>
  <si>
    <t>PRORECUNI</t>
  </si>
  <si>
    <t>RECIBO UNICO DE PAGO OP-362</t>
  </si>
  <si>
    <t>PRO-SEPOL</t>
  </si>
  <si>
    <t>PACÍFICO - POLIZA DE SEGUROS</t>
  </si>
  <si>
    <t>PRO-SEREC</t>
  </si>
  <si>
    <t>SELLO FECHADOR TRODAT TIPO RELOJ</t>
  </si>
  <si>
    <t>PRO-STIC3</t>
  </si>
  <si>
    <t>STICKER CHEQUES SIN FONDO</t>
  </si>
  <si>
    <t>PRO-STICK</t>
  </si>
  <si>
    <t>STICKER "ESTIMADOS CLIENTE"</t>
  </si>
  <si>
    <t>PROSU1075</t>
  </si>
  <si>
    <t>SUNAT - RÉGIMEN ESPECIAL ESSALUD - ONP</t>
  </si>
  <si>
    <t>PRO-SU119</t>
  </si>
  <si>
    <t>SUNAT - RÉGIMEN GENERAL IGV - RENTA</t>
  </si>
  <si>
    <t>PRO-TAMB1</t>
  </si>
  <si>
    <t>TAMBOR PARA IMPRESORA BROTHER DR 520</t>
  </si>
  <si>
    <t>PRO-TAMB2</t>
  </si>
  <si>
    <t>TAMBOR BROTHER MFC 8480DN DR-620</t>
  </si>
  <si>
    <t>PRO-TAMB3</t>
  </si>
  <si>
    <t>TAMBOR P/IMP. KONICA MINOLTA</t>
  </si>
  <si>
    <t>PRO-TAMBO</t>
  </si>
  <si>
    <t>TAMBOR XEROX PHASER 5500/5550</t>
  </si>
  <si>
    <t>PRO-TAZAV</t>
  </si>
  <si>
    <t>TAZA DE VIDRIO</t>
  </si>
  <si>
    <t>PRO-TOXER</t>
  </si>
  <si>
    <t>TONER P/IMPRESORA MARCA XEROX 5500</t>
  </si>
  <si>
    <t>PRO-USBGE</t>
  </si>
  <si>
    <t>USB LLAVE D/METAL GEST. INTEGRAL D/MEDIOS 4GB</t>
  </si>
  <si>
    <t>SEC-02020</t>
  </si>
  <si>
    <t>SECADOR</t>
  </si>
  <si>
    <t>TARJ-PERS</t>
  </si>
  <si>
    <t xml:space="preserve">S/ </t>
  </si>
  <si>
    <t>S/ 3.23</t>
  </si>
  <si>
    <t>S/ 0.14</t>
  </si>
  <si>
    <t>S/ 0.24</t>
  </si>
  <si>
    <t>S/ 0.87</t>
  </si>
  <si>
    <t>S/ 0.89</t>
  </si>
  <si>
    <t>S/ 0.4454</t>
  </si>
  <si>
    <t>S/ 3.4</t>
  </si>
  <si>
    <t>S/ 3.09</t>
  </si>
  <si>
    <t>S/ 5.42</t>
  </si>
  <si>
    <t>S/ 42.37</t>
  </si>
  <si>
    <t>S/ 13</t>
  </si>
  <si>
    <t>S/ 12</t>
  </si>
  <si>
    <t>S/ 146.9428</t>
  </si>
  <si>
    <t>S/ 0.36</t>
  </si>
  <si>
    <t>S/ 0.82</t>
  </si>
  <si>
    <t>S/ 1</t>
  </si>
  <si>
    <t>S/ 1.0242</t>
  </si>
  <si>
    <t>S/ 8.48</t>
  </si>
  <si>
    <t>S/ 0.01</t>
  </si>
  <si>
    <t>S/ 0.028</t>
  </si>
  <si>
    <t>S/ 0.023</t>
  </si>
  <si>
    <t>S/ 2.0177</t>
  </si>
  <si>
    <t>S/ 15.99</t>
  </si>
  <si>
    <t>S/ 0.0275</t>
  </si>
  <si>
    <t>S/ 385.4</t>
  </si>
  <si>
    <t>S/ 0.05</t>
  </si>
  <si>
    <t>S/ 17.48</t>
  </si>
  <si>
    <t>S/ 1.037</t>
  </si>
  <si>
    <t>S/ 143.5</t>
  </si>
  <si>
    <t>S/ 8.57</t>
  </si>
  <si>
    <t>S/ 24.5</t>
  </si>
  <si>
    <t>S/ 4.75</t>
  </si>
  <si>
    <t>S/ 0.03</t>
  </si>
  <si>
    <t>S/ 0.0872</t>
  </si>
  <si>
    <t>S/ 1.1849</t>
  </si>
  <si>
    <t>S/ 6.56</t>
  </si>
  <si>
    <t>S/ 2.5625</t>
  </si>
  <si>
    <t>S/ 0.1132</t>
  </si>
  <si>
    <t>S/ 0.1115</t>
  </si>
  <si>
    <t>S/ 0.04</t>
  </si>
  <si>
    <t>S/ 18.25</t>
  </si>
  <si>
    <t>S/ 18.3844</t>
  </si>
  <si>
    <t>S/ 79.54</t>
  </si>
  <si>
    <t>S/ 50.2332</t>
  </si>
  <si>
    <t>S/ 102.5</t>
  </si>
  <si>
    <t>S/ 60.0199</t>
  </si>
  <si>
    <t>S/ 1.729</t>
  </si>
  <si>
    <t>S/ 0.17</t>
  </si>
  <si>
    <t>S/ 1.73</t>
  </si>
  <si>
    <t>S/ 9.102</t>
  </si>
  <si>
    <t>S/ 23.124</t>
  </si>
  <si>
    <t>S/ 0.0509</t>
  </si>
  <si>
    <t>S/ 1.06</t>
  </si>
  <si>
    <t>S/ 1.0585</t>
  </si>
  <si>
    <t>S/ 9.02</t>
  </si>
  <si>
    <t>S/ 25.994</t>
  </si>
  <si>
    <t>S/ 18.89</t>
  </si>
  <si>
    <t>S/ 68.06</t>
  </si>
  <si>
    <t>S/ 54.07</t>
  </si>
  <si>
    <t>S/ 28.62</t>
  </si>
  <si>
    <t>S/ 24.32</t>
  </si>
  <si>
    <t>S/ 10.159</t>
  </si>
  <si>
    <t>S/ 56.49</t>
  </si>
  <si>
    <t>S/ 5.19</t>
  </si>
  <si>
    <t>S/ 8.8983</t>
  </si>
  <si>
    <t>S/ 76.96</t>
  </si>
  <si>
    <t>S/ 0.0583</t>
  </si>
  <si>
    <t>S/ 1.72</t>
  </si>
  <si>
    <t>S/ 7.43</t>
  </si>
  <si>
    <t>S/ 5.59</t>
  </si>
  <si>
    <t>S/ 1.71</t>
  </si>
  <si>
    <t>S/ 1.517</t>
  </si>
  <si>
    <t>S/ 1.5531</t>
  </si>
  <si>
    <t>S/ 8.036</t>
  </si>
  <si>
    <t>S/ 0.0508</t>
  </si>
  <si>
    <t>S/ 1.9516</t>
  </si>
  <si>
    <t>S/ 6.1254</t>
  </si>
  <si>
    <t>S/ 0.0175</t>
  </si>
  <si>
    <t>S/ 0.018</t>
  </si>
  <si>
    <t>S/ 5.74</t>
  </si>
  <si>
    <t>S/ 0.02</t>
  </si>
  <si>
    <t>S/ 4.44</t>
  </si>
  <si>
    <t>S/ 27.4</t>
  </si>
  <si>
    <t>S/ 8.282</t>
  </si>
  <si>
    <t>S/ 61.5</t>
  </si>
  <si>
    <t>S/ 0.0097</t>
  </si>
  <si>
    <t>S/ 0.007</t>
  </si>
  <si>
    <t>S/ 0.026</t>
  </si>
  <si>
    <t>S/ 0.555</t>
  </si>
  <si>
    <t>S/ 0.32</t>
  </si>
  <si>
    <t>S/ 0.27</t>
  </si>
  <si>
    <t>S/ 2.35</t>
  </si>
  <si>
    <t>S/ 120.57</t>
  </si>
  <si>
    <t>S/ 1.74</t>
  </si>
  <si>
    <t>S/ 3.71</t>
  </si>
  <si>
    <t>S/ 40.25</t>
  </si>
  <si>
    <t>S/ 5.52</t>
  </si>
  <si>
    <t>S/ 20.35</t>
  </si>
  <si>
    <t>S/ 5.18</t>
  </si>
  <si>
    <t>S/ 0.2247</t>
  </si>
  <si>
    <t>S/ 2.53</t>
  </si>
  <si>
    <t>S/ 1.37</t>
  </si>
  <si>
    <t>S/ 1.22</t>
  </si>
  <si>
    <t>S/ 6.0475</t>
  </si>
  <si>
    <t>S/ 0.3534</t>
  </si>
  <si>
    <t>S/ 0.9947</t>
  </si>
  <si>
    <t>S/ 0.34</t>
  </si>
  <si>
    <t>S/ 0.29</t>
  </si>
  <si>
    <t>S/ 0.55</t>
  </si>
  <si>
    <t>S/ 0.2185</t>
  </si>
  <si>
    <t>S/ 13.23</t>
  </si>
  <si>
    <t>S/ 4.28</t>
  </si>
  <si>
    <t>S/ 0.43</t>
  </si>
  <si>
    <t>S/ 6.18</t>
  </si>
  <si>
    <t>S/ 1.79</t>
  </si>
  <si>
    <t>S/ 1.36</t>
  </si>
  <si>
    <t>S/ 1.46</t>
  </si>
  <si>
    <t>S/ 0.93</t>
  </si>
  <si>
    <t>S/ 1.86</t>
  </si>
  <si>
    <t>S/ 0.46</t>
  </si>
  <si>
    <t>S/ 0.12</t>
  </si>
  <si>
    <t>S/ 3.45</t>
  </si>
  <si>
    <t>S/ 1.41</t>
  </si>
  <si>
    <t>S/ 3.08</t>
  </si>
  <si>
    <t>S/ 0.2</t>
  </si>
  <si>
    <t>S/ 2.4449</t>
  </si>
  <si>
    <t>S/ 2</t>
  </si>
  <si>
    <t>S/ 8.28</t>
  </si>
  <si>
    <t>S/ 24.6</t>
  </si>
  <si>
    <t>S/ 0.9016</t>
  </si>
  <si>
    <t>S/ 7.51</t>
  </si>
  <si>
    <t>S/ 0.77</t>
  </si>
  <si>
    <t>S/ 3.25</t>
  </si>
  <si>
    <t>S/ 0.76</t>
  </si>
  <si>
    <t>S/ 1.39</t>
  </si>
  <si>
    <t>S/ 0.3</t>
  </si>
  <si>
    <t>S/ 0.62</t>
  </si>
  <si>
    <t>S/ 0.2624</t>
  </si>
  <si>
    <t>S/ 0.11</t>
  </si>
  <si>
    <t>S/ 0.1076</t>
  </si>
  <si>
    <t>S/ 0.6724</t>
  </si>
  <si>
    <t>S/ 0.492</t>
  </si>
  <si>
    <t>S/ 0.0479</t>
  </si>
  <si>
    <t>S/ 0.1198</t>
  </si>
  <si>
    <t>S/ 0.077</t>
  </si>
  <si>
    <t>S/ 2.14</t>
  </si>
  <si>
    <t>S/ 1.6</t>
  </si>
  <si>
    <t>S/ 1.87</t>
  </si>
  <si>
    <t>S/ 1.04</t>
  </si>
  <si>
    <t>S/ 28.37</t>
  </si>
  <si>
    <t>S/ 1.02</t>
  </si>
  <si>
    <t>S/ 61.01</t>
  </si>
  <si>
    <t>S/ 8.94</t>
  </si>
  <si>
    <t>S/ 0.37</t>
  </si>
  <si>
    <t>S/ 0.78</t>
  </si>
  <si>
    <t>S/ 4.54</t>
  </si>
  <si>
    <t>S/ 19.49</t>
  </si>
  <si>
    <t>S/ 2.12</t>
  </si>
  <si>
    <t>S/ 3.16</t>
  </si>
  <si>
    <t>S/ 105.2119</t>
  </si>
  <si>
    <t>S/ 147.47</t>
  </si>
  <si>
    <t>S/ 367.45</t>
  </si>
  <si>
    <t>S/ 1315.15</t>
  </si>
  <si>
    <t>S/ 395.93</t>
  </si>
  <si>
    <t>S/ 358.04</t>
  </si>
  <si>
    <t>S/ 11.6699</t>
  </si>
  <si>
    <t>S/ 2174.59</t>
  </si>
  <si>
    <t>S/ 237.57</t>
  </si>
  <si>
    <t>S/ 297.9</t>
  </si>
  <si>
    <t>S/ 35.26</t>
  </si>
  <si>
    <t>S/ 12.34</t>
  </si>
  <si>
    <t>S/ 33.15</t>
  </si>
  <si>
    <t>S/ 397.64</t>
  </si>
  <si>
    <t>S/ 1591.6216</t>
  </si>
  <si>
    <t>S/ 4.756</t>
  </si>
  <si>
    <t>S/ 17.22</t>
  </si>
  <si>
    <t>S/ 30.1752</t>
  </si>
  <si>
    <t>S/ 30.2527</t>
  </si>
  <si>
    <t>S/ 30.2144</t>
  </si>
  <si>
    <t>S/ 67.86</t>
  </si>
  <si>
    <t>S/ 433.49</t>
  </si>
  <si>
    <t>S/ 203.66</t>
  </si>
  <si>
    <t>S/ 418.18</t>
  </si>
  <si>
    <t>S/ 296.18</t>
  </si>
  <si>
    <t>S/ 319.98</t>
  </si>
  <si>
    <t>S/ 451.29</t>
  </si>
  <si>
    <t>S/ 326.6</t>
  </si>
  <si>
    <t>S/ 251.56</t>
  </si>
  <si>
    <t>S/ 1385.5967</t>
  </si>
  <si>
    <t>S/ 312.93</t>
  </si>
  <si>
    <t>S/ 266.78</t>
  </si>
  <si>
    <t>S/ 824.19</t>
  </si>
  <si>
    <t>S/ 3.5</t>
  </si>
  <si>
    <t>S/ 2.5424</t>
  </si>
  <si>
    <t>S/ 5.2101</t>
  </si>
  <si>
    <t>S/ 0.2122</t>
  </si>
  <si>
    <t>S/ 0.1049</t>
  </si>
  <si>
    <t>S/ 146.96</t>
  </si>
  <si>
    <t>S/ 50</t>
  </si>
  <si>
    <t>S/ 0.3017</t>
  </si>
  <si>
    <t>S/ 1.1933</t>
  </si>
  <si>
    <t>S/ 0.0152</t>
  </si>
  <si>
    <t>S/ 0.8</t>
  </si>
  <si>
    <t>S/ 0.1</t>
  </si>
  <si>
    <t>S/ 1.12</t>
  </si>
  <si>
    <t>S/ 0.6441</t>
  </si>
  <si>
    <t>S/ 0.39</t>
  </si>
  <si>
    <t>S/ 1.56</t>
  </si>
  <si>
    <t>S/ 0.9915</t>
  </si>
  <si>
    <t>S/ 0.6864</t>
  </si>
  <si>
    <t>S/ 14.9576</t>
  </si>
  <si>
    <t>S/ 0.16</t>
  </si>
  <si>
    <t>S/ 8.8984</t>
  </si>
  <si>
    <t>S/ 4.2371</t>
  </si>
  <si>
    <t>S/ 48.3051</t>
  </si>
  <si>
    <t>S/ 1.5254</t>
  </si>
  <si>
    <t>S/ 0.0242</t>
  </si>
  <si>
    <t>S/ 4</t>
  </si>
  <si>
    <t>S/ 0.0278</t>
  </si>
  <si>
    <t>S/ 7.8814</t>
  </si>
  <si>
    <t>S/ 0.5</t>
  </si>
  <si>
    <t>S/ 0.22</t>
  </si>
  <si>
    <t>S/ 0.0148</t>
  </si>
  <si>
    <t>S/ 18.0085</t>
  </si>
  <si>
    <t>S/ 1.9576</t>
  </si>
  <si>
    <t>S/ 0.1295</t>
  </si>
  <si>
    <t>S/ 7.6271</t>
  </si>
  <si>
    <t>S/ 6.3559</t>
  </si>
  <si>
    <t>S/ 9.17</t>
  </si>
  <si>
    <t>S/ 0.94</t>
  </si>
  <si>
    <t>S/ 4.5599</t>
  </si>
  <si>
    <t>S/ 1.9364</t>
  </si>
  <si>
    <t>S/ 14.8384</t>
  </si>
  <si>
    <t>S/ 0.0846</t>
  </si>
  <si>
    <t>S/ 7.8</t>
  </si>
  <si>
    <t>S/ 0.0936</t>
  </si>
  <si>
    <t>S/ 74.5762</t>
  </si>
  <si>
    <t>S/ 0.44</t>
  </si>
  <si>
    <t>S/ 0.4538</t>
  </si>
  <si>
    <t>S/ 0.2857</t>
  </si>
  <si>
    <t>S/ 0.3698</t>
  </si>
  <si>
    <t>S/ 5.29</t>
  </si>
  <si>
    <t>S/ 3.89</t>
  </si>
  <si>
    <t>S/ 0.6525</t>
  </si>
  <si>
    <t>S/ 0.65</t>
  </si>
  <si>
    <t>S/ 3.4745</t>
  </si>
  <si>
    <t>S/ 15</t>
  </si>
  <si>
    <t>S/ 3.68</t>
  </si>
  <si>
    <t>S/ 29.661</t>
  </si>
  <si>
    <t>S/ 0.0294</t>
  </si>
  <si>
    <t>S/ 3.64</t>
  </si>
  <si>
    <t>S/ 2.75</t>
  </si>
  <si>
    <t>S/ 1.2</t>
  </si>
  <si>
    <t>S/ 3</t>
  </si>
  <si>
    <t>S/ 4.5</t>
  </si>
  <si>
    <t>S/ 85.5933</t>
  </si>
  <si>
    <t>S/ 65</t>
  </si>
  <si>
    <t>S/ 1.5</t>
  </si>
  <si>
    <t>S/ 5</t>
  </si>
  <si>
    <t>S/ 16</t>
  </si>
  <si>
    <t>S/ 0.0443</t>
  </si>
  <si>
    <t>S/ 97.47</t>
  </si>
  <si>
    <t>S/ 10</t>
  </si>
  <si>
    <t>S/ 0.5402</t>
  </si>
  <si>
    <t>S/ 23.63</t>
  </si>
  <si>
    <t>S/ 126.026</t>
  </si>
  <si>
    <t>S/ 25.03</t>
  </si>
  <si>
    <t>S/ 18.644</t>
  </si>
  <si>
    <t>S/ 14.2372</t>
  </si>
  <si>
    <t>S/ 11.8644</t>
  </si>
  <si>
    <t>S/ 1.9</t>
  </si>
  <si>
    <t>S/ 37.335</t>
  </si>
  <si>
    <t>S/ 3.6441</t>
  </si>
  <si>
    <t>S/ 0.0387</t>
  </si>
  <si>
    <t>S/ 3.0085</t>
  </si>
  <si>
    <t>S/ 9.7172</t>
  </si>
  <si>
    <t>S/ 0.1003</t>
  </si>
  <si>
    <t>S/ 0.8474</t>
  </si>
  <si>
    <t>S/ 3.8487</t>
  </si>
  <si>
    <t>S/ 3.86</t>
  </si>
  <si>
    <t>S/ 3.8621</t>
  </si>
  <si>
    <t>S/ 22.4407</t>
  </si>
  <si>
    <t>S/ 9.84</t>
  </si>
  <si>
    <t>S/ 0.0475</t>
  </si>
  <si>
    <t>S/ 0.6333</t>
  </si>
  <si>
    <t>S/ 70.11</t>
  </si>
  <si>
    <t>S/ 0.0333</t>
  </si>
  <si>
    <t>S/ 236.4407</t>
  </si>
  <si>
    <t>S/ 0.052</t>
  </si>
  <si>
    <t>S/ 0.9244</t>
  </si>
  <si>
    <t>S/ 3.9618</t>
  </si>
  <si>
    <t>S/ 3.96</t>
  </si>
  <si>
    <t>S/ 42.8351</t>
  </si>
  <si>
    <t>S/ 192.866</t>
  </si>
  <si>
    <t>S/ 24.5762</t>
  </si>
  <si>
    <t>S/ 4.4067</t>
  </si>
  <si>
    <t>S/ 3.305</t>
  </si>
  <si>
    <t>S/ 0.1795</t>
  </si>
  <si>
    <t>S/ 0.2372</t>
  </si>
  <si>
    <t>S/ 1.8538</t>
  </si>
  <si>
    <t>S/ 2.9663</t>
  </si>
  <si>
    <t>S/ 21.1875</t>
  </si>
  <si>
    <t>S/ 1.7538</t>
  </si>
  <si>
    <t>S/ 3.3813</t>
  </si>
  <si>
    <t>S/ 0.846</t>
  </si>
  <si>
    <t>S/ 2.89</t>
  </si>
  <si>
    <t>S/ 11.07</t>
  </si>
  <si>
    <t>S/ 8.925</t>
  </si>
  <si>
    <t>S/ 0.8475</t>
  </si>
  <si>
    <t>S/ 0.387</t>
  </si>
  <si>
    <t>S/ 1.45</t>
  </si>
  <si>
    <t>S/ 0.59</t>
  </si>
  <si>
    <t>S/ 4.96</t>
  </si>
  <si>
    <t>S/ 90</t>
  </si>
  <si>
    <t>S/ 3.2797</t>
  </si>
  <si>
    <t>S/ 3.55</t>
  </si>
  <si>
    <t>S/ 10.57</t>
  </si>
  <si>
    <t>S/ 0.09</t>
  </si>
  <si>
    <t>S/ 0.086</t>
  </si>
  <si>
    <t>S/ 0.3051</t>
  </si>
  <si>
    <t>S/ 0.364</t>
  </si>
  <si>
    <t>S/ 14.322</t>
  </si>
  <si>
    <t>S/ 1.2712</t>
  </si>
  <si>
    <t>S/ 0.6375</t>
  </si>
  <si>
    <t>S/ 203.3898</t>
  </si>
  <si>
    <t>S/ 1.9237</t>
  </si>
  <si>
    <t>S/ 2.8</t>
  </si>
  <si>
    <t>S/ 1.0593</t>
  </si>
  <si>
    <t>S/ 2.7542</t>
  </si>
  <si>
    <t>S/ 22.8814</t>
  </si>
  <si>
    <t>S/ 31.2712</t>
  </si>
  <si>
    <t>S/ 4.06</t>
  </si>
  <si>
    <t>S/ 2.5</t>
  </si>
  <si>
    <t>S/ 11.1864</t>
  </si>
  <si>
    <t>S/ 0.3814</t>
  </si>
  <si>
    <t>S/ 466.102</t>
  </si>
  <si>
    <t>S/ 1000</t>
  </si>
  <si>
    <t>S/ 1.3559</t>
  </si>
  <si>
    <t>S/ 1.6102</t>
  </si>
  <si>
    <t>S/ 1.0381</t>
  </si>
  <si>
    <t>S/ 27.5424</t>
  </si>
  <si>
    <t>S/ 9.3099</t>
  </si>
  <si>
    <t>S/ 13.22</t>
  </si>
  <si>
    <t>S/ 5.5</t>
  </si>
  <si>
    <t>S/ 3.2033</t>
  </si>
  <si>
    <t>S/ 3.8136</t>
  </si>
  <si>
    <t>S/ 6.0189</t>
  </si>
  <si>
    <t>S/ 6.02</t>
  </si>
  <si>
    <t>S/ 47.4576</t>
  </si>
  <si>
    <t>S/ 21.32</t>
  </si>
  <si>
    <t>S/ 2.18</t>
  </si>
  <si>
    <t>S/ 6.0848</t>
  </si>
  <si>
    <t>S/ 1.8</t>
  </si>
  <si>
    <t>S/ 13.0085</t>
  </si>
  <si>
    <t>S/ 13.5593</t>
  </si>
  <si>
    <t>S/ 7.47</t>
  </si>
  <si>
    <t>S/ 10.3</t>
  </si>
  <si>
    <t>S/ 8.9576</t>
  </si>
  <si>
    <t>S/ 14.7</t>
  </si>
  <si>
    <t>S/ 0.0162</t>
  </si>
  <si>
    <t>S/ 52</t>
  </si>
  <si>
    <t>S/ 1.2542</t>
  </si>
  <si>
    <t>S/ 0.21</t>
  </si>
  <si>
    <t>S/ 0.1364</t>
  </si>
  <si>
    <t>S/ 0.49</t>
  </si>
  <si>
    <t>S/ 0.356</t>
  </si>
  <si>
    <t>S/ 1.95</t>
  </si>
  <si>
    <t>S/ 4.0466</t>
  </si>
  <si>
    <t>S/ 32.46</t>
  </si>
  <si>
    <t>S/ 7.7034</t>
  </si>
  <si>
    <t>S/ 3.7</t>
  </si>
  <si>
    <t>S/ 6.1</t>
  </si>
  <si>
    <t>S/ 13.42</t>
  </si>
  <si>
    <t>S/ 12.8</t>
  </si>
  <si>
    <t>S/ 0.0762</t>
  </si>
  <si>
    <t>S/ 114.4067</t>
  </si>
  <si>
    <t>S/ 2.65</t>
  </si>
  <si>
    <t>S/ 4.6467</t>
  </si>
  <si>
    <t>S/ 2.3729</t>
  </si>
  <si>
    <t>S/ 15.95</t>
  </si>
  <si>
    <t>S/ 11.4237</t>
  </si>
  <si>
    <t>S/ 1.665</t>
  </si>
  <si>
    <t>S/ 16.5</t>
  </si>
  <si>
    <t>S/ 10.4492</t>
  </si>
  <si>
    <t>S/ 10.44</t>
  </si>
  <si>
    <t>S/ 2.9661</t>
  </si>
  <si>
    <t>S/ 6.05</t>
  </si>
  <si>
    <t>S/ 5.99</t>
  </si>
  <si>
    <t>S/ 4.9</t>
  </si>
  <si>
    <t>S/ 389.525</t>
  </si>
  <si>
    <t>S/ 97.3199</t>
  </si>
  <si>
    <t>S/ 11.83</t>
  </si>
  <si>
    <t>S/ 5.47</t>
  </si>
  <si>
    <t>S/ 23.2</t>
  </si>
  <si>
    <t>S/ 19.6</t>
  </si>
  <si>
    <t>S/ 41.14</t>
  </si>
  <si>
    <t>S/ 6.65</t>
  </si>
  <si>
    <t>S/ 20.32</t>
  </si>
  <si>
    <t>S/ 16.0169</t>
  </si>
  <si>
    <t>S/ 60</t>
  </si>
  <si>
    <t>S/ 0.1815</t>
  </si>
  <si>
    <t>S/ 16.69</t>
  </si>
  <si>
    <t>S/ 4.12</t>
  </si>
  <si>
    <t>S/ 0.7381</t>
  </si>
  <si>
    <t>S/ 9.7457</t>
  </si>
  <si>
    <t>S/ 33.5169</t>
  </si>
  <si>
    <t>S/ 9.0254</t>
  </si>
  <si>
    <t>S/ 0.2134</t>
  </si>
  <si>
    <t>S/ 0.1095</t>
  </si>
  <si>
    <t>S/ 28.4042</t>
  </si>
  <si>
    <t>S/ 2.6695</t>
  </si>
  <si>
    <t>S/ 3.05</t>
  </si>
  <si>
    <t>S/ 0.1305</t>
  </si>
  <si>
    <t>S/ 1.6525</t>
  </si>
  <si>
    <t>S/ 48.31</t>
  </si>
  <si>
    <t>S/ 1.6017</t>
  </si>
  <si>
    <t>S/ 5.9986</t>
  </si>
  <si>
    <t>S/ 4.4915</t>
  </si>
  <si>
    <t>S/ 0.3792</t>
  </si>
  <si>
    <t>S/ 4.2</t>
  </si>
  <si>
    <t>S/ 0.372</t>
  </si>
  <si>
    <t>S/ 8.6712</t>
  </si>
  <si>
    <t>S/ 621</t>
  </si>
  <si>
    <t>S/ 0.69</t>
  </si>
  <si>
    <t>S/ 310.5</t>
  </si>
  <si>
    <t>S/ 2415</t>
  </si>
  <si>
    <t>S/ 3.3051</t>
  </si>
  <si>
    <t>S/ 8.3051</t>
  </si>
  <si>
    <t>S/ 6.6465</t>
  </si>
  <si>
    <t>S/ 5.9</t>
  </si>
  <si>
    <t>S/ 20.7135</t>
  </si>
  <si>
    <t>S/ 15.2542</t>
  </si>
  <si>
    <t>S/ 0.2797</t>
  </si>
  <si>
    <t>S/ 8.4237</t>
  </si>
  <si>
    <t>S/ 3.29</t>
  </si>
  <si>
    <t>S/ 9.9109</t>
  </si>
  <si>
    <t>S/ 26.45</t>
  </si>
  <si>
    <t>S/ 54.2373</t>
  </si>
  <si>
    <t>S/ 16.9491</t>
  </si>
  <si>
    <t>S/ 32.88</t>
  </si>
  <si>
    <t>S/ 5.9322</t>
  </si>
  <si>
    <t>S/ 21.1864</t>
  </si>
  <si>
    <t>S/ 7.3729</t>
  </si>
  <si>
    <t>S/ 33.53</t>
  </si>
  <si>
    <t>S/ 13.9</t>
  </si>
  <si>
    <t>S/ 8</t>
  </si>
  <si>
    <t>S/ 30</t>
  </si>
  <si>
    <t>S/ 24.415</t>
  </si>
  <si>
    <t>S/ 5.93</t>
  </si>
  <si>
    <t>S/ 5.3749</t>
  </si>
  <si>
    <t>S/ 0.5375</t>
  </si>
  <si>
    <t>S/ 0.1053</t>
  </si>
  <si>
    <t>S/ 36.4406</t>
  </si>
  <si>
    <t>S/ 10.5316</t>
  </si>
  <si>
    <t>S/ 0.9322</t>
  </si>
  <si>
    <t>S/ 20</t>
  </si>
  <si>
    <t>S/ 0.0428</t>
  </si>
  <si>
    <t>S/ 1.94</t>
  </si>
  <si>
    <t>S/ 4406.78</t>
  </si>
  <si>
    <t>S/ 0.111</t>
  </si>
  <si>
    <t>S/ 1.8678</t>
  </si>
  <si>
    <t>S/ 1.0662</t>
  </si>
  <si>
    <t>S/ 0.1944</t>
  </si>
  <si>
    <t>S/ 0.4661</t>
  </si>
  <si>
    <t>S/ 15.92</t>
  </si>
  <si>
    <t>S/ 0.4666</t>
  </si>
  <si>
    <t>S/ 1.7236</t>
  </si>
  <si>
    <t>S/ 0.2952</t>
  </si>
  <si>
    <t>S/ 11.9491</t>
  </si>
  <si>
    <t>S/ 0.2796</t>
  </si>
  <si>
    <t>S/ 0.049</t>
  </si>
  <si>
    <t>S/ 2.1185</t>
  </si>
  <si>
    <t>S/ 11.6949</t>
  </si>
  <si>
    <t>S/ 0.0424</t>
  </si>
  <si>
    <t>S/ 0.2241</t>
  </si>
  <si>
    <t>S/ 100</t>
  </si>
  <si>
    <t>S/ 150</t>
  </si>
  <si>
    <t>S/ 124.2459</t>
  </si>
  <si>
    <t>S/ 2.5254</t>
  </si>
  <si>
    <t>S/ 1.1204</t>
  </si>
  <si>
    <t>S/ 8.9251</t>
  </si>
  <si>
    <t>S/ 1.1441</t>
  </si>
  <si>
    <t>S/ 1.3</t>
  </si>
  <si>
    <t>S/ 17.0763</t>
  </si>
  <si>
    <t>S/ 14.0046</t>
  </si>
  <si>
    <t>S/ 2.8368</t>
  </si>
  <si>
    <t>S/ 3.2174</t>
  </si>
  <si>
    <t>S/ 563.55</t>
  </si>
  <si>
    <t>S/ 110</t>
  </si>
  <si>
    <t>S/ 175.75</t>
  </si>
  <si>
    <t>S/ 14.4</t>
  </si>
  <si>
    <t>S/ 0.53</t>
  </si>
  <si>
    <t>S/ 3.27</t>
  </si>
  <si>
    <t>S/ 0.41</t>
  </si>
  <si>
    <t>S/ 9.2375</t>
  </si>
  <si>
    <t>S/ 375</t>
  </si>
  <si>
    <t>S/ 16.017</t>
  </si>
  <si>
    <t>S/ 50.8475</t>
  </si>
  <si>
    <t>S/ 275.42</t>
  </si>
  <si>
    <t>S/ 0.1195</t>
  </si>
  <si>
    <t>S/ 0.5166</t>
  </si>
  <si>
    <t>S/ 5.0847</t>
  </si>
  <si>
    <t>S/ 0.0716</t>
  </si>
  <si>
    <t>S/ 11.95</t>
  </si>
  <si>
    <t>S/ 13.45</t>
  </si>
  <si>
    <t>S/ 0.07</t>
  </si>
  <si>
    <t>S/ 15.15</t>
  </si>
  <si>
    <t>S/ 2.49</t>
  </si>
  <si>
    <t>S/ 26.4117</t>
  </si>
  <si>
    <t>S/ 11.69</t>
  </si>
  <si>
    <t>S/ 29.31</t>
  </si>
  <si>
    <t>S/ 23.38</t>
  </si>
  <si>
    <t>S/ 0.35</t>
  </si>
  <si>
    <t>S/ 0.0581</t>
  </si>
  <si>
    <t>S/ 506.7796</t>
  </si>
  <si>
    <t>S/ 0.359</t>
  </si>
  <si>
    <t>S/ 7.708</t>
  </si>
  <si>
    <t>S/ 2.03</t>
  </si>
  <si>
    <t>S/ 1.1949</t>
  </si>
  <si>
    <t>S/ 115</t>
  </si>
  <si>
    <t>S/ 0.23</t>
  </si>
  <si>
    <t>S/ 3.7288</t>
  </si>
  <si>
    <t>S/ 17.9114</t>
  </si>
  <si>
    <t>S/ 4.6609</t>
  </si>
  <si>
    <t>S/ 2.37</t>
  </si>
  <si>
    <t>S/ 7.839</t>
  </si>
  <si>
    <t>S/ 44</t>
  </si>
  <si>
    <t>S/ 27.1186</t>
  </si>
  <si>
    <t>S/ 0.1478</t>
  </si>
  <si>
    <t>S/ 6.7778</t>
  </si>
  <si>
    <t>S/ 4.523</t>
  </si>
  <si>
    <t>S/ 13.9407</t>
  </si>
  <si>
    <t>S/ 20.65</t>
  </si>
  <si>
    <t>S/ 34.7859</t>
  </si>
  <si>
    <t>S/ 307.42</t>
  </si>
  <si>
    <t>S/ 334.5</t>
  </si>
  <si>
    <t>S/ 433.06</t>
  </si>
  <si>
    <t>S/ 975.17</t>
  </si>
  <si>
    <t>S/ 440.6</t>
  </si>
  <si>
    <t>S/ 14.2373</t>
  </si>
  <si>
    <t>Tipo</t>
  </si>
  <si>
    <t>COMISIONES DE CONFIANZA</t>
  </si>
  <si>
    <t>OTRAS</t>
  </si>
  <si>
    <t>OTROS</t>
  </si>
  <si>
    <t>AVALES</t>
  </si>
  <si>
    <t>CARTAS FIANZAS</t>
  </si>
  <si>
    <t>CARTAS DE CREDITO</t>
  </si>
  <si>
    <t>ACEPTACIONES BANCARIAS</t>
  </si>
  <si>
    <t>LITIGIOS Y DEMANDAS POR OPERACIONES DE INTERMEDIACION</t>
  </si>
  <si>
    <t>LITIGIOS Y DEMANDAS VARIAS</t>
  </si>
  <si>
    <t>ALQUILER BOVEDAS</t>
  </si>
  <si>
    <t>RECURSOS FIDUCIARIOS</t>
  </si>
  <si>
    <t>FONDOS EN ADMINISTRACION</t>
  </si>
  <si>
    <t>BONIFICACION POR CONSUMO TARJETA DEBITO</t>
  </si>
  <si>
    <t>OTRAS COMISIONES POR OPERACIONES POS</t>
  </si>
  <si>
    <t>COBROS VISA POR SERVICIOS - POS VISA LOCAL</t>
  </si>
  <si>
    <t>COMISIONES EMISOR ATM LOCAL MC</t>
  </si>
  <si>
    <t>SMV-COMISION POR REGISTRO Y MANTENIMIENTO POR EMISION BONOS</t>
  </si>
  <si>
    <t>BVL-COMISION POR INSCRIPCION POR EMISION DE BONOS</t>
  </si>
  <si>
    <t>INTERBANK- COMISION REPRESENTANTES DE OBLIGACIONISTAS</t>
  </si>
  <si>
    <t xml:space="preserve">MULTIFLOTA VISANET DEL PERU </t>
  </si>
  <si>
    <t xml:space="preserve">TRIBUTOS SUNAT / VISA </t>
  </si>
  <si>
    <t>TOKENS PARA CANAL DE INTERNET</t>
  </si>
  <si>
    <t>ABASTECIMIENTO CAJERO MULTIRED</t>
  </si>
  <si>
    <t>COMISION SERVICIOS OPERACIONES VISA</t>
  </si>
  <si>
    <t>SERVICIO MEMBRESIA VISA</t>
  </si>
  <si>
    <t>SERVICIO DESARROLLO DE MARCA</t>
  </si>
  <si>
    <t>SERVICIO SWIFT</t>
  </si>
  <si>
    <t>INSPECCION BOVEDA CUSTODIA-BCR</t>
  </si>
  <si>
    <t>CAMARA DE COMPENSACIÓN ELECTRÓNICA</t>
  </si>
  <si>
    <t>SERVICIO LBTR</t>
  </si>
  <si>
    <t>SERVICIO DE AGENTE MULTIRED</t>
  </si>
  <si>
    <t>SERVICIO DE BANCA CELULAR-YELLOW PEPPER MOVIL</t>
  </si>
  <si>
    <t>TOKENS-DIFERIDO</t>
  </si>
  <si>
    <t>SERVICIO PAGO -DOMICILIO ONP</t>
  </si>
  <si>
    <t>PROCESO TRANSFORMACIÓN DIGITAL</t>
  </si>
  <si>
    <t>FIDEICOMISO COFIDE</t>
  </si>
  <si>
    <t>OTRAS COMISIONES  OPERACIONES POS INTERNACIONALES</t>
  </si>
  <si>
    <t>COBROS VISA POR SERVICIOS - ATMS VISA LOCAL</t>
  </si>
  <si>
    <t>COBROS VISA POR SERVICIOS - ATMS VISA INTERNACIONAL</t>
  </si>
  <si>
    <t>COBROS VISA POR SERVICIOS - POS VISA LOCAL ME</t>
  </si>
  <si>
    <t>COBROS VISA POR SERVICIOS - POS VISA INTERNACIONAL</t>
  </si>
  <si>
    <t>COBROS VISA POR REPUESTAS NEGATIVAS - USA</t>
  </si>
  <si>
    <t>COSTOS EMISION TARJETA DE CREDITO</t>
  </si>
  <si>
    <t>COBROS POR SERVICIOS - FIS</t>
  </si>
  <si>
    <t>MULTIFLOTA VISANET DEL PERU</t>
  </si>
  <si>
    <t>SERVICIO CORE BANCARIO TEMENOS</t>
  </si>
  <si>
    <t>SERVICIO OMNICANAL BANCARIO BACKBASE</t>
  </si>
  <si>
    <t>ENVIO COMUNICACIONES ELECTRONICAS</t>
  </si>
  <si>
    <t>VARIOS</t>
  </si>
  <si>
    <t>UTILIZADOS POR LA ENTIDAD</t>
  </si>
  <si>
    <t>OTROS BIENES Y EQUIPOS DE OFICINA</t>
  </si>
  <si>
    <t>GASTOS DE SOFTWARE</t>
  </si>
  <si>
    <t>OTRAS BONIFICACIONES</t>
  </si>
  <si>
    <t>ASIGNACION FAMILIAR</t>
  </si>
  <si>
    <t>ASIGNACION POR MOVILIDAD</t>
  </si>
  <si>
    <t>ASIGNACION POR MANEJO DE DINERO</t>
  </si>
  <si>
    <t>ASIGNACION POR ESCOLARIDAD</t>
  </si>
  <si>
    <t>ASIGNACION UNICA POR PRODUCTIVIDAD - BUP</t>
  </si>
  <si>
    <t>ASIGNACION POR REFRIGERIO</t>
  </si>
  <si>
    <t>BONO DE DESEMPEÑO GRUPAL (BDG)</t>
  </si>
  <si>
    <t>ASIGNACION FAMILIAR VACACIONES</t>
  </si>
  <si>
    <t>ASIGNACION ESCOLAR VACACIONES</t>
  </si>
  <si>
    <t>ASIGNACION FAMILIAR SUBSIDIOS</t>
  </si>
  <si>
    <t>ASIGNACION FAMILIAR MADRE VIUDA SUBSIDIOS</t>
  </si>
  <si>
    <t>SEGURO DE VIDA Y ACCIDENTES DE TRABAJO</t>
  </si>
  <si>
    <t>IMPUESTO EXTRAORDINARIO DE SOLIDARIDAD</t>
  </si>
  <si>
    <t>PARTICIPACION DE TRABAJADORES</t>
  </si>
  <si>
    <t>ASISTENCIA MEDICA</t>
  </si>
  <si>
    <t>ATENCIONES</t>
  </si>
  <si>
    <t>JUBILACIONES</t>
  </si>
  <si>
    <t>PROVISION PAGO ALICUOTAS</t>
  </si>
  <si>
    <t>PROVISION FONDO DE JUBILACION</t>
  </si>
  <si>
    <t>FONDO JUBILACION PREVISIONAL</t>
  </si>
  <si>
    <t>MOVILIDAD SERVICIO LOCAL</t>
  </si>
  <si>
    <t>SEPELIO Y LUTO</t>
  </si>
  <si>
    <t>ACTIVIDADES DE BIENESTAR LABORAL</t>
  </si>
  <si>
    <t>BONO POR CONVENIO DE GESTION</t>
  </si>
  <si>
    <t>VACACIONES TRUNCAS</t>
  </si>
  <si>
    <t>PRACTICAS PRE-PROFESIONALES</t>
  </si>
  <si>
    <t>COMISION DE SERVICIOS PAIS</t>
  </si>
  <si>
    <t>DIVERSOS</t>
  </si>
  <si>
    <t>INCENTIVOS GESTIÓN INTEGRAL DE RIESGOS</t>
  </si>
  <si>
    <t>ACTIVIDAD SECCION CULTURA ORGANIZACIONAL</t>
  </si>
  <si>
    <t>PROGRAMA DE INCENTIVOS</t>
  </si>
  <si>
    <t>SOLUCION DE CONFLICTOS - CONCILIACIÓN</t>
  </si>
  <si>
    <t>LAUDO</t>
  </si>
  <si>
    <t>DIETAS AL DIRECTORIO</t>
  </si>
  <si>
    <t>REMUNERACIONES AL  DIRECTORIO</t>
  </si>
  <si>
    <t>ATENCIONES Y REPRESENTACIONES</t>
  </si>
  <si>
    <t>OTROS GASTOS DE DIRECTORIO-VARIOS</t>
  </si>
  <si>
    <t>FLETES Y EMBALAJES</t>
  </si>
  <si>
    <t>FLETES Y EMBALAJES - SUNAT</t>
  </si>
  <si>
    <t>INMUEBLES</t>
  </si>
  <si>
    <t>MANTENIMIENTO Y SOPORTE DE SOFTWARE</t>
  </si>
  <si>
    <t>PINTADO DE INMUEBLES</t>
  </si>
  <si>
    <t>SERVICIOS GENERALES  REPARACION Y MANTENIMIENTO</t>
  </si>
  <si>
    <t>TRABAJOS EVENTUALES</t>
  </si>
  <si>
    <t>PUBLICIDAD</t>
  </si>
  <si>
    <t>PUBLICIDAD CAMPAÑA MULTIRED TE PREMIA</t>
  </si>
  <si>
    <t>FUERZA  ELECTRICA</t>
  </si>
  <si>
    <t>AGUA Y DESAGUE</t>
  </si>
  <si>
    <t>TELEFONOS</t>
  </si>
  <si>
    <t>PORTES</t>
  </si>
  <si>
    <t>RED TELEPROCESOS SWIFFT</t>
  </si>
  <si>
    <t>RED TELEPROCESOS NACIONALES</t>
  </si>
  <si>
    <t>ALQUILERES</t>
  </si>
  <si>
    <t>ALQUILER BOVEDA</t>
  </si>
  <si>
    <t>UTILES DE ESCRITORIO</t>
  </si>
  <si>
    <t>REPUESTOS Y MATERIALES - INMUEBLES</t>
  </si>
  <si>
    <t>REPUESTOS Y MATERIALES VEHICULOS</t>
  </si>
  <si>
    <t>HERRAMIENTAS</t>
  </si>
  <si>
    <t>CARBURANTES Y LUBRICANTES</t>
  </si>
  <si>
    <t>ARTICULOS ASEO PERSONAL</t>
  </si>
  <si>
    <t>MATERIALES DE REPRODUCCION</t>
  </si>
  <si>
    <t>MATERIALES PARA COMPUTO</t>
  </si>
  <si>
    <t>MATERIALES PARA FAX Y TELEX</t>
  </si>
  <si>
    <t>MATERIALES PARA EMBALAJE</t>
  </si>
  <si>
    <t>LETREROS LUMINOSOS Y ACRILICOS</t>
  </si>
  <si>
    <t>TALONARIOS DE CHEQUES</t>
  </si>
  <si>
    <t>OTROS SUMINISTROS</t>
  </si>
  <si>
    <t>MATERIALES PARA CAJEROS AUTOMATICOS</t>
  </si>
  <si>
    <t>KIT DE SEÑALETICA CAJEROS CORRESPONSALES</t>
  </si>
  <si>
    <t>TARJETAS PLÁSTICAS Y TOKENS DISTRIBUIDOS</t>
  </si>
  <si>
    <t>GASTOS DE REPRESENTACIONES</t>
  </si>
  <si>
    <t>COTIZACIONES</t>
  </si>
  <si>
    <t>DONACIONES</t>
  </si>
  <si>
    <t>LIMPIEZA INMUEBLES</t>
  </si>
  <si>
    <t>DIGITACION FORMULARIOS - SUNAT</t>
  </si>
  <si>
    <t>SERVICIOS  DE COMPUTO</t>
  </si>
  <si>
    <t>RELACIONES PUBLICAS Y EVENTOS</t>
  </si>
  <si>
    <t>ESTUDIOS Y PROYECTOS</t>
  </si>
  <si>
    <t>ASESORIA LEGAL</t>
  </si>
  <si>
    <t>ASESORIA TRIBUTARIA</t>
  </si>
  <si>
    <t xml:space="preserve">SOCIEDADES DE AUDITORIA </t>
  </si>
  <si>
    <t>OTROS SERVICIOS</t>
  </si>
  <si>
    <t>FUERZAS POLICIALES</t>
  </si>
  <si>
    <t>GASTOS DE REPRODUCCION</t>
  </si>
  <si>
    <t>GASTOS DE IMPRENTA</t>
  </si>
  <si>
    <t>ABASTECIMIENTO CAJEROS MULTIRED</t>
  </si>
  <si>
    <t>SERVICIO DE MENSAJERIA</t>
  </si>
  <si>
    <t>TRABAJOS DE LA IMPRENTA</t>
  </si>
  <si>
    <t>COSTOS ADICIONALES TRABAJO DE  LA  IMPRENTA</t>
  </si>
  <si>
    <t>PERSONAL DE SERVISE</t>
  </si>
  <si>
    <t>SERVICIOS DE CONEMINSA</t>
  </si>
  <si>
    <t>MOVILIDAD LOCADORES AEROPUERTO-TERRAPUERTO</t>
  </si>
  <si>
    <t>LOCADORES FUERZAS POLICIALES</t>
  </si>
  <si>
    <t>ADMINISTRACION DE OFICINAS ESPECIALES</t>
  </si>
  <si>
    <t>SERVICIO DE CARGA Y EMBALAJE</t>
  </si>
  <si>
    <t>SERVICIO DE TRANSPORTE DE TARJETAS MULTIRED</t>
  </si>
  <si>
    <t>SERVICIO DE COMPENSACION ELECTRONICA</t>
  </si>
  <si>
    <t>SERVICIOS DE DESARROLLOS INFORMATICOS</t>
  </si>
  <si>
    <t>SERVICIO OUTSOURSING INFORMÁTICOS</t>
  </si>
  <si>
    <t>SERVICIO MAINFRAME</t>
  </si>
  <si>
    <t>SERVICIO DE SANEAMIENTO Y TASACIONES DE INMUEBLES</t>
  </si>
  <si>
    <t>SERVICIO DE GESTIÓN DE RIESGOS</t>
  </si>
  <si>
    <t xml:space="preserve">OUTSOURCING MESA DE SERVICIO </t>
  </si>
  <si>
    <t>COBRO - MASTERCARD</t>
  </si>
  <si>
    <t>COBRO - MASTERCARD ROL EMISOR</t>
  </si>
  <si>
    <t>VISA INTERNACIONAL</t>
  </si>
  <si>
    <t>BLOOMBERG</t>
  </si>
  <si>
    <t>REUTERS</t>
  </si>
  <si>
    <t>SWIFT</t>
  </si>
  <si>
    <t>BEVERTEC</t>
  </si>
  <si>
    <t>CYTTEK INTERNATIONAL SA</t>
  </si>
  <si>
    <t xml:space="preserve">IMPUESTO </t>
  </si>
  <si>
    <t>DERECHOS ADUANEROS</t>
  </si>
  <si>
    <t>ARBITRIOS</t>
  </si>
  <si>
    <t xml:space="preserve">LICENCIA ANUNCIOS Y PROPAGANDA </t>
  </si>
  <si>
    <t>SUPERINTENDENCIA DE BANCA Y SEGUROS</t>
  </si>
  <si>
    <t>IMPUESTO TRANSACCIONES FINANCIERAS</t>
  </si>
  <si>
    <t>CONTRIBUCION X DERECHO COTIZACION</t>
  </si>
  <si>
    <t>Solicitud de recursos</t>
  </si>
  <si>
    <t>CCP</t>
  </si>
  <si>
    <t>CPP</t>
  </si>
  <si>
    <t>UTILIZADOS POR LA ENTIDAD-LIMA</t>
  </si>
  <si>
    <t>MUEBLES</t>
  </si>
  <si>
    <t>MÁQUINAS Y EQUIPOS DIVERSOS</t>
  </si>
  <si>
    <t>MAQ. IMPRESORAS, PC Y OTROS ACCESORIOS</t>
  </si>
  <si>
    <t>EQUIPOS DE OFICINA</t>
  </si>
  <si>
    <t>ARTEFACTOS ELÉCTRICOS</t>
  </si>
  <si>
    <t>GRUPOS ELECTRÓGENOS</t>
  </si>
  <si>
    <t>VEHÍCULOS</t>
  </si>
  <si>
    <t>PROVINCIAS</t>
  </si>
  <si>
    <t>ÚTILES DE OFICINA</t>
  </si>
  <si>
    <t>ARTÍCULOS DE ASEO PERSONAL</t>
  </si>
  <si>
    <t>MATERIALES PARA CÓMPUTO</t>
  </si>
  <si>
    <t>NUEVA TARJETA MULTIRED NO PERSONALIZADA</t>
  </si>
  <si>
    <t>TARJETA DE CRÉDITO CLÁSICA</t>
  </si>
  <si>
    <t>TARJETA MASTERCARD ORO</t>
  </si>
  <si>
    <t>18110101</t>
  </si>
  <si>
    <t>1812010101</t>
  </si>
  <si>
    <t>1812020101</t>
  </si>
  <si>
    <t>1813010101</t>
  </si>
  <si>
    <t>1813010103</t>
  </si>
  <si>
    <t>1813020102</t>
  </si>
  <si>
    <t>1813090101</t>
  </si>
  <si>
    <t>1813090102</t>
  </si>
  <si>
    <t>1813090103</t>
  </si>
  <si>
    <t>1813090109</t>
  </si>
  <si>
    <t>1814010101</t>
  </si>
  <si>
    <t>1814020103</t>
  </si>
  <si>
    <t>1817020101</t>
  </si>
  <si>
    <t>1914030101</t>
  </si>
  <si>
    <t>1911070101</t>
  </si>
  <si>
    <t>1911070207</t>
  </si>
  <si>
    <t>1911070209</t>
  </si>
  <si>
    <t>1911070211</t>
  </si>
  <si>
    <t>1911070217</t>
  </si>
  <si>
    <t>1911070219</t>
  </si>
  <si>
    <t>1911070221</t>
  </si>
  <si>
    <t>1911070224</t>
  </si>
  <si>
    <t>1911070225</t>
  </si>
  <si>
    <t>Sin convocatoria</t>
  </si>
  <si>
    <t>LIMPIADOR DE RODILLOS (WASH)</t>
  </si>
  <si>
    <t>Litro</t>
  </si>
  <si>
    <t>ESPONJA EN TABLETAS TIPO GALLETA</t>
  </si>
  <si>
    <t>Unidad</t>
  </si>
  <si>
    <t>SOLUCIÓN DE FUENTE DE AGUA</t>
  </si>
  <si>
    <t>FIJADOR DE PELÍCULA</t>
  </si>
  <si>
    <t>PRINTRONIX, TRACTORES P/IMP.PRINTRO</t>
  </si>
  <si>
    <t>REDUCTOR DELGADO</t>
  </si>
  <si>
    <t>LITHO EMULSION (LIMP. DE PLACAS)</t>
  </si>
  <si>
    <t>FIJADOR CONCENTRADO</t>
  </si>
  <si>
    <t>SOLUCIÓN FUENTE DE AGUA CONCENTRADO</t>
  </si>
  <si>
    <t>Galon</t>
  </si>
  <si>
    <t>LIMPIADOR DE MANTILLA Y RODILLOS</t>
  </si>
  <si>
    <t>BLANCKET 200 W. MULTILITH</t>
  </si>
  <si>
    <t>MANTILLA COMPRENSIBLE PARA MAQ. INV.</t>
  </si>
  <si>
    <t>MANTILLA DE JEBE 31 x 0,48</t>
  </si>
  <si>
    <t>MANTILLA DIDDE GLASER 48x45x1,70MM</t>
  </si>
  <si>
    <t>MANTILLA P/MAQ. ROTAPRINT</t>
  </si>
  <si>
    <t>PINES DE PERFORACION HEMBRA</t>
  </si>
  <si>
    <t>PINES DE PERFORACION MACHOS</t>
  </si>
  <si>
    <t>PLACA P/MAQ.ROTAPRINT IPAGSA ECO-88</t>
  </si>
  <si>
    <t>PLACAS INVICTAS</t>
  </si>
  <si>
    <t>PLACAS PRESENSIBILIZADAS 570X508-23</t>
  </si>
  <si>
    <t>PLACAS PRESENSIBILIZADAS C.G.P. 11 x 18</t>
  </si>
  <si>
    <t>CUCHILLA DE PERFORAR</t>
  </si>
  <si>
    <t>ALCOPLUS CONC. KIT FOR</t>
  </si>
  <si>
    <t>MANTILLA COMP. P/ MAQUINA DIDDE GLASER</t>
  </si>
  <si>
    <t>PLACAS POSITIVAS PARA D.G TANDENMER</t>
  </si>
  <si>
    <t>MANTILLA TANDENMER</t>
  </si>
  <si>
    <t>PLACA PRESENSIBILIZADA POSITIVA 52.5X45.9X0.15</t>
  </si>
  <si>
    <t>GOMA PROTECTORA DE PLACA</t>
  </si>
  <si>
    <t>CUCHILLA DE PERFORACION PASO ANCHO</t>
  </si>
  <si>
    <t>CUCHILLA DE PERFORACION PASO CORTO</t>
  </si>
  <si>
    <t>CORRECTOR DE PLACA KR78</t>
  </si>
  <si>
    <t>Frasco</t>
  </si>
  <si>
    <t>JABON DE TOCADOR  (PASTILLA)</t>
  </si>
  <si>
    <t>ALCOHOL EN GEL  1L. - COVID-19</t>
  </si>
  <si>
    <t>JABON GERMICIDA (PASTILLA)</t>
  </si>
  <si>
    <t>PAPELERA DE METAL COLOR NEGRO (INVENTARIO)</t>
  </si>
  <si>
    <t>PAPEL HIGIENICO</t>
  </si>
  <si>
    <t>Rollo</t>
  </si>
  <si>
    <t>PAPEL TOALLERO</t>
  </si>
  <si>
    <t>PAPEL HIGIENICO JUMBO</t>
  </si>
  <si>
    <t>TRÍPTICO  "GUIA DEL USUARIO"</t>
  </si>
  <si>
    <t>DÍPTICO DECLARAR Y PAGAR SUS TRIBUTOS ¡NUNCA FUE TAN FÁCIL!</t>
  </si>
  <si>
    <t>MEMORIA BANCO DE LA NACIÓN 2007</t>
  </si>
  <si>
    <t>MEMORIA BANCO DE LA NACIÓN 2008</t>
  </si>
  <si>
    <t>PAD PARA MOUSE BN - GESTION INTEGRAL</t>
  </si>
  <si>
    <t>ACRÍLICO VISA PARA ATM</t>
  </si>
  <si>
    <t>AFICHE A3 - ATENDEMOS CONSUL. Y BRIND. INF.</t>
  </si>
  <si>
    <t>AFICHE - MIN. CULTURA-QHAPAQÑAN PATRIM. MUNDIAL</t>
  </si>
  <si>
    <t>AGENDA INSTITUCIONAL</t>
  </si>
  <si>
    <t>CALENDARIO DE PARED BN</t>
  </si>
  <si>
    <t>AROMATIZADORES DE AUTOS MULTIFLOTA - ROJO</t>
  </si>
  <si>
    <t>BANNER C/PARANTE - CRÉDITO HIPOTECARIO BN</t>
  </si>
  <si>
    <t>BOLA DE CERÁMICA PORTALAPICEROS BN</t>
  </si>
  <si>
    <t>BOLETÍN INSTITUCIONAL BN</t>
  </si>
  <si>
    <t>BOLÍGRAFO DE PLÁSTICO ROJO BN</t>
  </si>
  <si>
    <t>CARAMELERA ACRÍLICO TRANSPARENTE C/LOGO</t>
  </si>
  <si>
    <t>FOLDER BN ROJO</t>
  </si>
  <si>
    <t>Paquete</t>
  </si>
  <si>
    <t>LÁPIZ DE COLOR BLANCO CON LOGOTIPO BN.</t>
  </si>
  <si>
    <t>LAPICERO METÁLICO BN C/PLATINO C/ESTUCHE</t>
  </si>
  <si>
    <t>LETRERO Y PORTA AFICHE - AGENTE MULTIRED</t>
  </si>
  <si>
    <t>Juego</t>
  </si>
  <si>
    <t>MANUAL DE CONSULTAS BANCO DE LA NACIÓN</t>
  </si>
  <si>
    <t>MALETÍN DEPORTIVO - NEGRO Y ROJO BN</t>
  </si>
  <si>
    <t>MANGA PLÁSTICA PARA EMBALAJE</t>
  </si>
  <si>
    <t>MEDICAMENTOS VARIOS SEGÚN FACTURA 001-N°???..</t>
  </si>
  <si>
    <t>MEMORIA BANCO DE LA NACIÓN 2001</t>
  </si>
  <si>
    <t>MEMORIA BANCO DE LA NACIÓN 2002</t>
  </si>
  <si>
    <t>MEMORIA BANCO DE LA NACIÓN 2004</t>
  </si>
  <si>
    <t>MEMORIA BANCO DE LA NACIÓN 2003</t>
  </si>
  <si>
    <t>MEMORIA BANCO DE LA NACION 2000</t>
  </si>
  <si>
    <t>BLOCK DE NOTAS</t>
  </si>
  <si>
    <t>POLOS BLANCO CON MANGA ROJA</t>
  </si>
  <si>
    <t>MINI PORTA AFICHE C/METAL P/SEPAR. COL</t>
  </si>
  <si>
    <t>PORTA AFICHE A-2 VERTICAL ROJO C/LOGO</t>
  </si>
  <si>
    <t>EL PACÍFICO-SEGURO DESGRAV.-CONDIC. GRALES.</t>
  </si>
  <si>
    <t>Block</t>
  </si>
  <si>
    <t>TAPAS Y CONTRATAPAS - AZUL</t>
  </si>
  <si>
    <t>USB LLAVE DE METAL</t>
  </si>
  <si>
    <t>USB LLAVE DE METAL - BN 4GB</t>
  </si>
  <si>
    <t>LIBROS PARA COLOREAR</t>
  </si>
  <si>
    <t>TARJETA PERSONAL</t>
  </si>
  <si>
    <t>Ciento</t>
  </si>
  <si>
    <t>FOLDER TARIFARIO - TUPA - ANTIGUO NO DESPACHAR</t>
  </si>
  <si>
    <t>GLOBO N°9 - ROJO - LOGOTIPO BN-C/PALILOGOS</t>
  </si>
  <si>
    <t>MESA CUADRADA PLAST. CAMPING C/ROJO</t>
  </si>
  <si>
    <t>Hoja</t>
  </si>
  <si>
    <t>ESTUCHE D/PAPEL PORTA CD/LOGO 300GR.</t>
  </si>
  <si>
    <t>LLAVERO MICROPOROSO</t>
  </si>
  <si>
    <t>ACRÍLICO MASTERCARD/MAESTRO?. P/ATM</t>
  </si>
  <si>
    <t>PORTA FOLLETOS</t>
  </si>
  <si>
    <t>PIONER A-4 PARA SEMINARIO</t>
  </si>
  <si>
    <t>TAZA DE MATERIAL LOSA C/LOGO BN</t>
  </si>
  <si>
    <t>AVISO OFERTA BONOS (BLOCK x 100 HJS)</t>
  </si>
  <si>
    <t>VOLANTE CRÉDITO HIPOT. - COMPRAR/AMPLIAR O REMODELAR</t>
  </si>
  <si>
    <t>AFICHE - CRÉDITO HIPOT-HAZ REALIDAD EL SUEÑO</t>
  </si>
  <si>
    <t>GORROS INSTITUCIONALES COLOR ROJO</t>
  </si>
  <si>
    <t>CHALECOS PUBLICITARIOS</t>
  </si>
  <si>
    <t>GORRO PUBLICITARIO COLOR NEGRO</t>
  </si>
  <si>
    <t>TORITO DE PUCARÁ</t>
  </si>
  <si>
    <t>SILUETADO "TU OPINION ES IMP. P/NOSOTROS"</t>
  </si>
  <si>
    <t>AFICHE - PRÉST. MULTIRED-POR Q TIENES GRANDES ...PNP</t>
  </si>
  <si>
    <t>CARDIF - VOLANTE SEGURO DE SEPELIO</t>
  </si>
  <si>
    <t>LA POSITIVA - POLIZA DE SEGURO ONCOLÓGICO</t>
  </si>
  <si>
    <t>CARDIF - SOLIC. CERTIF. SEG. D/SEPELIO Y ASIST. DOLOR CERO</t>
  </si>
  <si>
    <t>AFICHE OBLIGAT. 5 MOD.-LIBROS D/RECLAMOS</t>
  </si>
  <si>
    <t>TOMATODO INSTITUCIONAL BN</t>
  </si>
  <si>
    <t>BROCHURE D/LA MANO C/LOS EMPRENDEDORES</t>
  </si>
  <si>
    <t>IMPRESIÓN DE LEY 28683 ENMARCADA</t>
  </si>
  <si>
    <t>TRIPTICO CAMPAÑA PROTEGE DEL FRAUDE</t>
  </si>
  <si>
    <t>DÍPTICO ATENCIÓN D/RECLAM. AHORA TE OFRECEMOS?.</t>
  </si>
  <si>
    <t>STICKER CONFIGURACIÓN DEL ATM</t>
  </si>
  <si>
    <t>STICKER AQUÍ S/DISPENSA BILL S/ 50.</t>
  </si>
  <si>
    <t>CALENDARIO DE ESCRITORIO BN</t>
  </si>
  <si>
    <t>VOLANTE AHORA LLEGA SEG.. TAXI CÌVICO - BN</t>
  </si>
  <si>
    <t>DUMMY - CHEQUE PUBLICITARIO BN</t>
  </si>
  <si>
    <t>BLOCK PARA NOTAS - DIV.IMAGEN CORPORATIVA</t>
  </si>
  <si>
    <t>MALETÍN EJECUTIVO</t>
  </si>
  <si>
    <t>JUEGO MEMORIA P/CAMPAÑA ENDOMARKETING</t>
  </si>
  <si>
    <t>Caja</t>
  </si>
  <si>
    <t>BANNER CON PARANTE - TU SEGURIDAD ES 1RO</t>
  </si>
  <si>
    <t>MEMORIA BCO. D/LA NACIÓN 2010 - TOMO I Y II</t>
  </si>
  <si>
    <t>PAD MOUSE DEBER, SANCION, PROHIB., ?..BN</t>
  </si>
  <si>
    <t>VOLANTE ¿NECES.ENVIAR DINERO?? TELEGIROS</t>
  </si>
  <si>
    <t>VOLANTE PRÉST. MULT. M. A PROV.NUESTRA.TASAS?SUELDO</t>
  </si>
  <si>
    <t>LAPICERO ECOLÓGICO RETRACTIL BN</t>
  </si>
  <si>
    <t>LAPICERO ECOLÓGICO DOBLE AZUL Y NEGRO BN</t>
  </si>
  <si>
    <t>BOLSA DE PAPEL BN</t>
  </si>
  <si>
    <t>LAPICERO ECOLÓGICO DOBLE AZUL/ROJO BN</t>
  </si>
  <si>
    <t>NECESER C/ROJO MEDIANO CON LOGO BN</t>
  </si>
  <si>
    <t>FILE DE CARTÓN ECOLÓGICO</t>
  </si>
  <si>
    <t>BOLSA BIODEGRADABLE 12 x 16 CON LOGO BN</t>
  </si>
  <si>
    <t>BOLSA E/NOTEX BIODEGRADABLE C/BLANCO</t>
  </si>
  <si>
    <t>POLO PIQUÉ</t>
  </si>
  <si>
    <t>PINES - CRÉDITO HIPOTECARIO</t>
  </si>
  <si>
    <t>DUMMY - TARJETA MULTIRED GLOBAL DEBITO</t>
  </si>
  <si>
    <t>DUMMY - TARJETA PENSION 65</t>
  </si>
  <si>
    <t>DUMMY - CHEQUE PENSION 65</t>
  </si>
  <si>
    <t>BOTELLA DE AGUA 500 ML C/LOGO ROJO-BLANCO</t>
  </si>
  <si>
    <t>GEL ANTIBACTERIAL - BN</t>
  </si>
  <si>
    <t>DÍPTICO TARJETA D/COORDENADA BN</t>
  </si>
  <si>
    <t>CHALECO TAXI CÍVICO COLOR ROJO C/LOGO PNP</t>
  </si>
  <si>
    <t>AFICHE UD. TIENE DERECHO A INFOR?OBLIG. SBS</t>
  </si>
  <si>
    <t>DÍPTICO ¿COMO CALIF.NUESTRO.SERVIC.? C/ROJO</t>
  </si>
  <si>
    <t>PAD MOUSE PRÉSTAMO MULTIRED C/MARRON</t>
  </si>
  <si>
    <t>CARDIF - SOLIC. CERTIFIC. SEG. D/CUOTA PROTEG.</t>
  </si>
  <si>
    <t>CARTA DE BIENVENIDA</t>
  </si>
  <si>
    <t>CHALECO AGENTE MULTIRED C/NEGRO BN</t>
  </si>
  <si>
    <t>ALCANCÍA CERÁMICA BN - REGIÓN AMAZONAS</t>
  </si>
  <si>
    <t>ALCANCÍA CERÁMICA BN - REGIÓN TUMBES</t>
  </si>
  <si>
    <t>ALCANCÍA CERÁMICA BN - REGIÓN LA LIBERTAD</t>
  </si>
  <si>
    <t>ALCANCÍA CERÁMICA BN - REGIÓN ICA</t>
  </si>
  <si>
    <t>ALCANCÍA CERÁMICA BN - REGIÓN LIMA</t>
  </si>
  <si>
    <t>PORTALAPICERO BLANCO GEST. RIESGO INTEGRA??</t>
  </si>
  <si>
    <t>POLO PIQUE M/LARGA Y CORTA C/ROJO MUJER</t>
  </si>
  <si>
    <t>ALCANCÍA CERÁMICA BN - REGIÓN CAJAMARCA</t>
  </si>
  <si>
    <t>ALCANCÍA CERÁMICA BN - REGIÓN PUNO</t>
  </si>
  <si>
    <t>ALCANCÍA CERÁMICA BN - REGIÓN TACNA</t>
  </si>
  <si>
    <t>ALCANCÍA CERÁMICA BN - REGIÓN CUZCO</t>
  </si>
  <si>
    <t>IMANTADO MULTIDESCUENTO - BN</t>
  </si>
  <si>
    <t>IMANTADO BLOQUEO DE TARJETAS - BN</t>
  </si>
  <si>
    <t>IMANTADO PRÉSTAMO MULTIRED - BN</t>
  </si>
  <si>
    <t>BANNER C/PARANTE - PRÉSTAMO ESTUDIOS BN</t>
  </si>
  <si>
    <t>MUG CON LOGO BN</t>
  </si>
  <si>
    <t>GLOBO MANGA D/POLIETILENO-MULTIDESCUENTO</t>
  </si>
  <si>
    <t>GLOBO MANGA D/POLIETILENO-PRÉST. MULTIRED</t>
  </si>
  <si>
    <t>FONAVI - ANEXO INFORM. SOBRE LLENADO D/FORM.</t>
  </si>
  <si>
    <t>DÍPTICO TOKEN D/SEGUR. REALIZA T/OPERAC...BN</t>
  </si>
  <si>
    <t>LAPICERO DE PLÁSTICO - CRÉDITO HIPOTECARIO</t>
  </si>
  <si>
    <t>LAPICERO DE PLÁSTICO - PRÉSTAMO MULTIRED</t>
  </si>
  <si>
    <t>YENGA - MDF NATURAL CON LOGO BN</t>
  </si>
  <si>
    <t>POLO PUBLICIT. BN-NEGRO- "..E/BANCO D/TODOS</t>
  </si>
  <si>
    <t>POLO PUBLICIT. BN-NEGRO- "PRÉST. MULTIRED"</t>
  </si>
  <si>
    <t>MUG METÁLICO - NEGRO - MULTIDESCUENTO BN</t>
  </si>
  <si>
    <t>BANNER - PRÉSTAMO MULTIRED CAS BN</t>
  </si>
  <si>
    <t>MOCHILA MEDIA LUNA C/NEGRO/ROJO BN</t>
  </si>
  <si>
    <t>DÍPTICO SOBREENDEUDAMIENTO BN</t>
  </si>
  <si>
    <t>BANNER CON PARANTE - SBS Y AFP</t>
  </si>
  <si>
    <t>BOLSA DE TASLAN COLOR ROJO BN</t>
  </si>
  <si>
    <t>VOLANTE FRAUDE DE CAJEROS TEN CUIDADO AL?.</t>
  </si>
  <si>
    <t>POLOS BICICLETEADA</t>
  </si>
  <si>
    <t>BOLÍGRAFO ROJO/NEGRO/AZUL C/LOGO BN</t>
  </si>
  <si>
    <t>AFICHE - PRÉST. MULT - SIGUE CUMPL. TUS?ONP</t>
  </si>
  <si>
    <t>TOMA TODO - CRÉDITO HIPOTECARIO - BN</t>
  </si>
  <si>
    <t>TOMA TODO - PRÉSTAMO ESTUDIO - BN</t>
  </si>
  <si>
    <t>CUBO TRIDIMENCIONAL C/LOGO BN</t>
  </si>
  <si>
    <t>BANNER - PRÉST. MULT. - X Q TIENES GRANDES?BN</t>
  </si>
  <si>
    <t>REGLA - PRÉSTAMO MULTIRED BN</t>
  </si>
  <si>
    <t>TOMA TODO - PRÉSTAMO MULTIRED BN</t>
  </si>
  <si>
    <t>POLO INSTITUC. - C/CAMISERO - ROJO-BLANCO</t>
  </si>
  <si>
    <t>POLO CUELLO CAMISERO - ROJO - AGENTE MULT.</t>
  </si>
  <si>
    <t>TOMA TODO - MULTIDESCUENTO BN</t>
  </si>
  <si>
    <t>GORRO - ROJO - CRÉDITO HIPOTECARIO BN</t>
  </si>
  <si>
    <t>TAZA MÁGICA - NEGRO - BN</t>
  </si>
  <si>
    <t>PORTA POS IT Y TARJETERO - NEGRO - BN</t>
  </si>
  <si>
    <t>ALCANCÍA CERÁMICA BN - REGIÓN AREQUIPA</t>
  </si>
  <si>
    <t>ALCANCÍA CERÁMICA BN - REGIÓN PIURA</t>
  </si>
  <si>
    <t>VOLANTE - MULTIEXPRESS PODER JUDICIAL - BN</t>
  </si>
  <si>
    <t>VOLANTE - MULTIEXPRESS ANR - BN</t>
  </si>
  <si>
    <t>AFP HÁBITAT - GUIA P/LLENAR TU CONT. MAS CLAUSULA</t>
  </si>
  <si>
    <t>BROCHURE - MULTIFINANCE - CAP. D/TRABAJ.</t>
  </si>
  <si>
    <t>BROCHURE - MULTIFINANCE - EVAL.CREDITIF.</t>
  </si>
  <si>
    <t>BROCHURE - MULTIFINANCE - INFOR. ACTUALIZADA</t>
  </si>
  <si>
    <t>VOLANTE ACTUALIZACION DE DATOS BN</t>
  </si>
  <si>
    <t>BANNER "TAXI CIVICO" BN</t>
  </si>
  <si>
    <t>CHALINA BN</t>
  </si>
  <si>
    <t>LA POSITIVA - DÍPTICO SEG. PROTEC. TARJ. MULT. GLOBAL DÉBITO VISA BN</t>
  </si>
  <si>
    <t>IMANTADO LINEA GRATUITA BN</t>
  </si>
  <si>
    <t>PASTILLERO BN</t>
  </si>
  <si>
    <t>RÍMAC - SEGURO DESGRAV. - RESUMEN CONDIC. GRALES. x 6 HJS</t>
  </si>
  <si>
    <t>RÍMAC - SEGURO DESGRAV. - CONDIC. PARTIC. PÓLIZA x 50 JGS</t>
  </si>
  <si>
    <t>RÍMAC - SEGURO DESGRAV. - SOLICITUD x 50 JGS</t>
  </si>
  <si>
    <t>BANNER - PRÉST. MULT. - SIGUE CUMP. TUS SUEÑOS...BN</t>
  </si>
  <si>
    <t>HOJA MEMBRETADA - PLATA</t>
  </si>
  <si>
    <t>HOJA MEMBRETADA - ROJO - CLÁSICA</t>
  </si>
  <si>
    <t>HOJA MEMBRETADA - DORADO - GOLD</t>
  </si>
  <si>
    <t>CUADRO ENMARCADO DEL PEI BN</t>
  </si>
  <si>
    <t>AFICHE-MASTERCARD-NUEVA TARJ D/CRÉD GOLD</t>
  </si>
  <si>
    <t>VOLANTE - TARJ. D/CRÉD - PENSANDO EN SEG.DEL??</t>
  </si>
  <si>
    <t>MASTERCARD - TARJETA DE CRÉDITO GOLD - KIT</t>
  </si>
  <si>
    <t>MASTERCARD - TARJETA DE CRÉDITO CLÁSICA - KIT</t>
  </si>
  <si>
    <t>VOLANTE MULTIRED CELULAR E/BANCO EN?..</t>
  </si>
  <si>
    <t>AFICHE A3 - ?TIENES DERECHO A ELEGIR LA FORMA DE RECEPCIÓN DE TU ESTADO DE CUENTA - TIENES DERECHO A EFECTUAR PAGOS ANTICIPADOS"</t>
  </si>
  <si>
    <t>AFICHE - MULTIRED CELULAR BN - AFÍLIATE</t>
  </si>
  <si>
    <t>EL PACÍFICO - SEGURO DESGRAV - SOLIC INDIVID</t>
  </si>
  <si>
    <t>EL PACÍFICO - SEGURO VIDA - PÓLIZA INDIVIDUAL - CONDICIONES PARTICULARES</t>
  </si>
  <si>
    <t>MASTERCARD - TARJ D/CRÉD CLÁSICA-PAPEL MEMBRETADO</t>
  </si>
  <si>
    <t>GLOBO N°9 - BLANCO - LOGOTIPO BN ROJO C/PALI</t>
  </si>
  <si>
    <t>HOJA MEMBRET. - DORADO - MASTERCARD GOLD</t>
  </si>
  <si>
    <t>AFICHE - NUEVA TARJ D/CRÉD MASTERCARD CLÁSICA</t>
  </si>
  <si>
    <t>VOLANTE TARJ D/CRÉDITO MASTERCARD CLÁSICA</t>
  </si>
  <si>
    <t>TORRE GIRATORIA  CAJA PERSONALIZADA</t>
  </si>
  <si>
    <t>PAÑOLETA - AZUL NARANJA AMARILLO VERDE</t>
  </si>
  <si>
    <t>AGENTE MULTIRED - STICKER BLANCO - 9.4 CM X 8.4 CM</t>
  </si>
  <si>
    <t>AFICHE SIMULACRO DE SISMO Y TSUNAMI 20141009</t>
  </si>
  <si>
    <t>UNIVERSIDAD CORPORATIVA BN - CERTIFICADO</t>
  </si>
  <si>
    <t>UNIVERSIDAD CORPORATIVA BN - CONSTANCIA</t>
  </si>
  <si>
    <t>TAZA BLANCA DE CERÁMICA-GEST. INT. D/RIESGOS</t>
  </si>
  <si>
    <t>AFICHE A2 - CISAJ CENTRO INTEG. D/SIST D/ADM. D/JUSTICIA</t>
  </si>
  <si>
    <t>TRÍPTICO - CISAJ CENTRO INTEG. D/SIST D/ADM. D/JUSTICIA</t>
  </si>
  <si>
    <t>STICKER RECICLAJE (2X235X553 - 1X435X125 - 1X435X560MM) REDUCE REUSA RECICLA / CUMPLAMOS NUESTRO PAPEL / YO TENGO ACTITUD</t>
  </si>
  <si>
    <t>AGENTE MULTIRED - PORTA FOLLETOS</t>
  </si>
  <si>
    <t>AFICHE A3 - TELETÓN 2014 - "YO YA ME UNÍ"</t>
  </si>
  <si>
    <t>AGUA DE MESA - SIN GAS - PET X 625 ML - CIELO</t>
  </si>
  <si>
    <t>TAPAS Y CONTRATAPAS - PENALES</t>
  </si>
  <si>
    <t>TAPAS Y CONTRATAPAS - CIVILES</t>
  </si>
  <si>
    <t>LIBRO DE ACTAS PARA DIRECTORIO</t>
  </si>
  <si>
    <t>POLOS - JORNADA D/INTEGRAC. ADULTO MAYOR</t>
  </si>
  <si>
    <t>MUG - JORNADA D/INTEGRACIÓN ADULTO MAYOR</t>
  </si>
  <si>
    <t>BOLSAS D/TOCUYO P/JORNADA D/INTEG ADULTO MAYOR</t>
  </si>
  <si>
    <t>BILLETES SIMULADOS DENOM. 10-20-50-100</t>
  </si>
  <si>
    <t>GORROS RSE COLOR ROJO</t>
  </si>
  <si>
    <t>PIONER BLANCO DE 600 HJAS.</t>
  </si>
  <si>
    <t>KIT CINTA COLOR YMCKT-KT (INC. RODILLO+TARJ. LIMPIEZA)</t>
  </si>
  <si>
    <t>TARJ. PLASTIC PVC, C/BLANCO C/BANDA MAGNET</t>
  </si>
  <si>
    <t>CINTA DURAGARD OVERLAY 0.5MM</t>
  </si>
  <si>
    <t>FOLDER COLGANTE CON VARILLA - PRESIDENCIA</t>
  </si>
  <si>
    <t>PORTA FOTOCHECK VERTICAL C/TRANSPAR ACRIL.</t>
  </si>
  <si>
    <t>TAZAS C/BLANCO PUBLICIT. "VIVE CON ACTITUD"</t>
  </si>
  <si>
    <t>BOX SECURITY</t>
  </si>
  <si>
    <t>PORTA POST IT</t>
  </si>
  <si>
    <t>ETIQUETAS "ESTA CAJA FUERTE ? PROGRAMADA EN 10 MINUTOS, ?"</t>
  </si>
  <si>
    <t>ETIQUETAS "ESTA CAJA FUERTE ? PROGRAMADA EN 60 MINUTOS, ?"</t>
  </si>
  <si>
    <t>PAPEL PARA COPIA</t>
  </si>
  <si>
    <t>TAPAS Y CONTRATAPAS COLOR VERDE</t>
  </si>
  <si>
    <t>BOLSAS D/POLIETILENO P/TRASLADO DE EFECTIVO</t>
  </si>
  <si>
    <t>ETIQUETAS AUTOADHES. PAPEL TRANSF. TERMICA</t>
  </si>
  <si>
    <t>SOBRES CON PITA</t>
  </si>
  <si>
    <t>TAZAS PUBLIC. P/PROM. CODIGO DE ETICA</t>
  </si>
  <si>
    <t>FORMATOS DEP. JUDIC. FFCC (ORIG. Y COPIA)</t>
  </si>
  <si>
    <t>SEPARADORES  22 X 10 CMS. (CORTE Y PERFOR.)</t>
  </si>
  <si>
    <t>PORTA CD EN PAPEL BOND 120 GRS. C/LOGO BN</t>
  </si>
  <si>
    <t>MASTERCARD - TARJ. DE CRÉDITO PLATINUM - KIT</t>
  </si>
  <si>
    <t>SOBRES MANILA A-3 (33 X 45 CMS.)</t>
  </si>
  <si>
    <t>LLAVERO MICROPOROSO PRESTAMO MULTIRED</t>
  </si>
  <si>
    <t>LLAVERO MICROPOROSO AGENTE MULTIRED</t>
  </si>
  <si>
    <t>LLAVERO MICROPOROSO MULTIRED CELULAR</t>
  </si>
  <si>
    <t>CAJAS ARCHIVERAS TIPO COFRE</t>
  </si>
  <si>
    <t>CONSTANCIAS TAMAÑO A-4</t>
  </si>
  <si>
    <t>FLUORESCENTES PARA DETECTOR DE BILLETES</t>
  </si>
  <si>
    <t>CARTA DE SISTEMA - PLATINUM</t>
  </si>
  <si>
    <t>CHALINAS EN COLORES</t>
  </si>
  <si>
    <t>AFICHE ENMICADO LIBRO DE RECLAMACIONES</t>
  </si>
  <si>
    <t>REGLAMENTO SEGURIDAD Y SALUD EN EL TRABAJO</t>
  </si>
  <si>
    <t>FORMATO DEPOSITO JUDICIALES EN FORMA CONTINUA</t>
  </si>
  <si>
    <t>EMPASTE LIBROS DIARIO DE CAJA Y SITUACION</t>
  </si>
  <si>
    <t>RESOLUCION ADMINISTRATIVA X 500 HJS</t>
  </si>
  <si>
    <t>GEL LIMPIADOR Y HUMECTANTE x 250 ML</t>
  </si>
  <si>
    <t>TAPON DESECHABLE CON CORDON DE ESPUMA</t>
  </si>
  <si>
    <t>INSUMOS PARA FOTOCHECKS - COD. 535000-006</t>
  </si>
  <si>
    <t>TRIPTICOS TARJ. MULTI GLOBAL DEB. VISA C/CHIP</t>
  </si>
  <si>
    <t>GORROS C/ROJO CON LOGOTIPO 5TA. BICICLETEADA</t>
  </si>
  <si>
    <t>CASACA DE FRANELA C/ROJO</t>
  </si>
  <si>
    <t>POLERA DE FRANELA C/ROJO</t>
  </si>
  <si>
    <t>TARJETAS BANCOS</t>
  </si>
  <si>
    <t>SEPARADORES MED. 14.5 x 23cm</t>
  </si>
  <si>
    <t>JALADORES TARJETA MULTI. GLOB VISA C/CHIP</t>
  </si>
  <si>
    <t>HOLOGRAMA DE DISPENSA - ONPE</t>
  </si>
  <si>
    <t>SUNAT - TRABAJAD. INDEPEND. IR4 CP - IES CPI</t>
  </si>
  <si>
    <t>SUNAT - RÉGIMEN ESPECIAL DE RENTA IGV - RENTA</t>
  </si>
  <si>
    <t>SUNAT - DECLARACIÓN SUSTITUTORIA</t>
  </si>
  <si>
    <t>DISCO DURO EXTERNO - TOSHIBA CANVIO BASICS 2TB</t>
  </si>
  <si>
    <t>EQUIPO DE COMUNICACIÓN LAN - ALCATEL COMBO SF P24-US</t>
  </si>
  <si>
    <t>EQUIPO DE COMUNICACIÓN LAN - ALCATEL COMBO SF P10-US</t>
  </si>
  <si>
    <t>EQUIPO DE COMUNICACIÓN LAN - ALCATEL COMBO SF P24X-US</t>
  </si>
  <si>
    <t>GABINETE DE METAL PARA REDES - NTF 1136C-C42-1</t>
  </si>
  <si>
    <t>MONITOR A COLOR-LENOVO/258-AF1</t>
  </si>
  <si>
    <t>LECTOR BIOMETRICO - SAFRAN MORPHO MSO 1350 E2</t>
  </si>
  <si>
    <t>PROYECTOR - EPSON U32</t>
  </si>
  <si>
    <t>PUNTO DE ACCESO INALAMBRICO - ANATEL IAP175</t>
  </si>
  <si>
    <t>PUNTO DE ACCESO INALAMBRICO - IAP104</t>
  </si>
  <si>
    <t>RUTEADOR DE RED - ROUTER - CISCO 3945</t>
  </si>
  <si>
    <t>LECTORA DE CHEQUES-UIC/8310-50KR</t>
  </si>
  <si>
    <t>RUTEADOR DE RED - ROUTER - CISCO 1921</t>
  </si>
  <si>
    <t>RUTEADOR DE RED - ROUTER - CISCO C2911-K9</t>
  </si>
  <si>
    <t>RUTEADOR DE RED - ROUTER - CISCO 1921-SEC/K9</t>
  </si>
  <si>
    <t>TECLADO - KEYBOARD - PREHKEYTEC</t>
  </si>
  <si>
    <t>CAJERO AUTOMATICO-DIEBOLD/522VD-PARED - MARGESI 527152 - SERIE 1522VH103675</t>
  </si>
  <si>
    <t>UNIDAD CENTRAL DE PROCESO - CPU HP ELITEDESK 800 G1</t>
  </si>
  <si>
    <t>UNIDAD CENTRAL DE PROCESO - CPU HP ELITEDESK 800 G2</t>
  </si>
  <si>
    <t>ADQUISICION DE ENMARCADO DE DIPLOMAS</t>
  </si>
  <si>
    <t>AFICHE CAMBIO DE BILLETES Y MONEDAS</t>
  </si>
  <si>
    <t>AFICHE CUADRO DE VALORES DE LOS ARANCELES JUDICIALES-A2</t>
  </si>
  <si>
    <t>AFICHE CUADRO DE VALORES DE LOS ARANCELES JUDICIALES-OFICIO</t>
  </si>
  <si>
    <t>AFICHE OBLIGATORIO - MODELS- PREV. Y LAVADO DE ACTIVOS??....</t>
  </si>
  <si>
    <t>BANNER AGENTE MULTIRED "PAGA AQUÍ SIN COMISION"</t>
  </si>
  <si>
    <t>BASE DE METAL PARA EXFOLIADOR</t>
  </si>
  <si>
    <t>BASE P/EXFOLIADOR ACRILICO</t>
  </si>
  <si>
    <t>BOLSA DE TASLAN RSE ROJO "RESPONSABILIDAD SOCIAL EMPRESARIAL BN"</t>
  </si>
  <si>
    <t>BOTAS IMPERMIABLES - FENOMENO EL NIÑO</t>
  </si>
  <si>
    <t>Par</t>
  </si>
  <si>
    <t>BROCHURES FOLDERS CREDITOS MUNICIP. Y GOB. REGIONALES</t>
  </si>
  <si>
    <t>CAMISA MANGA LARGA P/CABALLERO 2011</t>
  </si>
  <si>
    <t>CARDIF - CARPETA + BOLSILLO CORRIDO - DIV. BANCA PERSONAL</t>
  </si>
  <si>
    <t>CASACAS IMPERMIABLES BN</t>
  </si>
  <si>
    <t>DIPTICO APERTURA DE CUENTAS CORRIENTES PROVEEDORES DEL ESTADO</t>
  </si>
  <si>
    <t>DIPTICO SEGURO CUOTA PROTEGIDA SIN PREOCUPACIONES</t>
  </si>
  <si>
    <t>DIPTICO SEGURO ONCOLOGICO DEL BANCO DE LA NACION</t>
  </si>
  <si>
    <t>DISPENSADORES DE CLIPS</t>
  </si>
  <si>
    <t>DOMINO DE MADERA  - RSE</t>
  </si>
  <si>
    <t>FORMUL. DECLAR. D/ TESTIGO A RUEGO X 100</t>
  </si>
  <si>
    <t>GORRAS AGENTE MULTIRED COLOR ROJO</t>
  </si>
  <si>
    <t>JUEGO DE KITS BIENVENIDA TARJETA DE CRÉDITO CLÁSICA MASTERCARD</t>
  </si>
  <si>
    <t>KITS SEÑALISTICA LETREROS INTERNO Y EXTERNO AG. MULTIRED</t>
  </si>
  <si>
    <t>LLAVEROS DE METAL RIESGOS</t>
  </si>
  <si>
    <t>MEMORIA INSTITUCIONAL AÑO 2013</t>
  </si>
  <si>
    <t>MINIBANNERS "PROYECTO DE BILLETERA ELECTRONICA P/CAJERO BN</t>
  </si>
  <si>
    <t>ONPE - HOLOGRAMA DETERIORADO</t>
  </si>
  <si>
    <t>POLO INSTITUCIONALES C/ROJO M/LARGA VARONES</t>
  </si>
  <si>
    <t>PONCHOS IMPERMIABLES - FENOMENO EL NIÑO</t>
  </si>
  <si>
    <t>RÓTULO "ATENCIÓN PREFERENTE"</t>
  </si>
  <si>
    <t>SEPARADORES COLOR CEL/BLAN/ROSAD 34 25 CMS (JUEGO x 6)</t>
  </si>
  <si>
    <t>SOBRE MANILA CON VENTANA 35 X 24 CMS - LOGOTIPO GERENCIA GENERAL</t>
  </si>
  <si>
    <t>TAPA Y CONTRATAPA - RED DE AGENCIAS</t>
  </si>
  <si>
    <t>TAPAS Y CONTRATAPAS - GUINDA (CREDITO HIP)</t>
  </si>
  <si>
    <t>TAPAS Y CONTRATAPAS (CARATULA)</t>
  </si>
  <si>
    <t>TAZA DE CERAMICA NEGRA C/CUCHARITA 50 AÑOS -LA POSITIVA</t>
  </si>
  <si>
    <t>VOLANTE "CAMBIATE A NUEVA TARJETA MULTIRED G. DEBITO C/CHIP</t>
  </si>
  <si>
    <t>VOLANTE "TARJETA DE CREDITO BN" - CLASICA AZUL</t>
  </si>
  <si>
    <t>VOLANTE TARJETA M. GLOBAL DEBITO MAS MODERNA MAS SEGURA</t>
  </si>
  <si>
    <t>AFICHE A4 TIENES DERECHO A ELEGIR LA RECEP. DE TU ESTADO DE CTA.</t>
  </si>
  <si>
    <t>AFICHE CUADRO VAL. ARANCELES JUDIC. A-4</t>
  </si>
  <si>
    <t>AFP HABITAT-GUIA P/LLENAR TU CONT. MAS CLAUSULA</t>
  </si>
  <si>
    <t>ALCANCIA CERAMICA BN - REG. AREQUIPA</t>
  </si>
  <si>
    <t>ALCANCIA CERAMICA BN - REG.CAJAMARCA</t>
  </si>
  <si>
    <t>ALCANCIA CERAMICA BN - REG. CUZCO</t>
  </si>
  <si>
    <t>ALCANCIA CERAMICA BN - REG.LA LIBERTAD</t>
  </si>
  <si>
    <t>ALCANCIA CERAMICA BN - REG. PUNO</t>
  </si>
  <si>
    <t>ALCANCIA CERAMICA BN - REG. TACNA</t>
  </si>
  <si>
    <t>ALCANCIA CERAMICA BN - REG. TUMBES</t>
  </si>
  <si>
    <t>ALCANCIA CHANCHITO</t>
  </si>
  <si>
    <t>AMBIENTADOR LAVANDA x GAL. DARYZA</t>
  </si>
  <si>
    <t>BANNER C/PARANTE - PREST. ESTUDIOS BN</t>
  </si>
  <si>
    <t>BANNER GDE.AGENTE MULTIRED-PAGA AQUI SIN COMISION</t>
  </si>
  <si>
    <t>BANNER TALLER DE FACILITAD. C/ANILLOS</t>
  </si>
  <si>
    <t>BOLIGRAFO TRANSP.BN (AZUL-NEGRO-ROJO)</t>
  </si>
  <si>
    <t>BOLSA NEGRA  BIODEGRADABLE 140 LTS.</t>
  </si>
  <si>
    <t>BOLSA NOTEX C/BLANCO GDE - BANCO DE TODOS</t>
  </si>
  <si>
    <t>Bolsa</t>
  </si>
  <si>
    <t>CARDIF-SOLIC.CERTIF.SEG. D/SEPELIO Y ASIST. DOLOR CERO x 25 jgos</t>
  </si>
  <si>
    <t>CARDIF - TERM. Y COND.P/UTILIZAC. D/SERV. ASIST. DENTAL  DOLOR CERO x 25 jgos</t>
  </si>
  <si>
    <t>CHALECO C/GRIS "RESPONSAB.SOCIAL EMPRESARIAL"</t>
  </si>
  <si>
    <t>CHALECO TAXI CIVICO C/ROJO C/LOGO PNP</t>
  </si>
  <si>
    <t>CHALINA BABY ALPACA COL. VARIADOS</t>
  </si>
  <si>
    <t>CONSTANCIA A-4 - UNIV. DE GESTION CORPORATIVA</t>
  </si>
  <si>
    <t>CUADERNO ETICA Y LUCHA CONT.LA CORRUPCION</t>
  </si>
  <si>
    <t>CUADRO DIPLOMA CREATIVIDAD EMP. 2014</t>
  </si>
  <si>
    <t>DEPOSITOS JUD. FORMATOS CONTINUOS</t>
  </si>
  <si>
    <t>DIPTICO-USA NUEST.CANALES ALTERNOS Y OLVIDATE DE IR AL BANCO</t>
  </si>
  <si>
    <t>FICHA DE REGISTRO</t>
  </si>
  <si>
    <t>FOLDER VARIOS-LEG-SUB-GEREN. DE COMPRAS</t>
  </si>
  <si>
    <t>GORRO C/ROJO RSE BORDADO POSTERIOR</t>
  </si>
  <si>
    <t>KIT DE BIENVENIDA TARJ. CRED. GOLD DORADA</t>
  </si>
  <si>
    <t>Kit</t>
  </si>
  <si>
    <t>KIT SILICONA P/CUERO C/PAÑO DE LIMPIEZA</t>
  </si>
  <si>
    <t>Kit's SEÑALISTICA LETREROS INT.Y EXT.AG. MULTIRED</t>
  </si>
  <si>
    <t>LA POSITIVA - POLIZA DE SEG. ONCOLOGICO</t>
  </si>
  <si>
    <t>LA POSITIVA-TRIPTICO SEG.PROTEC.TARJ.MULT. GLOBAL DÉBITO VISA BN</t>
  </si>
  <si>
    <t>LAPICERO DE PLASTICO-CRED. HIPOTECARIO</t>
  </si>
  <si>
    <t>LAPICERO ECOLOG.DOBLE AZUL Y NEGRO BN</t>
  </si>
  <si>
    <t>LAPICERO ECOLOG. DOBLE AZUL/ROJO BN</t>
  </si>
  <si>
    <t>LAPICERO USB CON PUNTA PARA PANTALLA TACTIL BN 4KB - 4GB</t>
  </si>
  <si>
    <t>LEJIA CONCENTRADA 7% x GAL. DARYZA</t>
  </si>
  <si>
    <t>LLAVEROS LINTERNA RESPONS. SOCIAL</t>
  </si>
  <si>
    <t>LONCHERAS BANCA PERSONAL - LA POSITIVA</t>
  </si>
  <si>
    <t>MINI BANNER AG.MULTIRED "PAGA AQUI S/COMISION"</t>
  </si>
  <si>
    <t>MINIBANNERS BIM "PROYEC.DE BILL.ELECTRONICA P/CAJERO BN</t>
  </si>
  <si>
    <t>MUG METÁLICO-NEGRO-PREST.MULTIRED BN</t>
  </si>
  <si>
    <t>MUG TERMICO C/TAPA BANCA PERS. LA POSITIVA</t>
  </si>
  <si>
    <t>PACIFICO-CONDIC.GRALES. SEGURO DESGRAV. INDIVIDUAL-FORM. 3164</t>
  </si>
  <si>
    <t>PACIFICO-SOLICITUD SEG.DESGRAV.INDIVIDUAL-FORM. 3165</t>
  </si>
  <si>
    <t>PACIFICO-SEG.DESGRAV.INDIVID.COND. PARTICULARES - FORM. 3166</t>
  </si>
  <si>
    <t>PACIFICO-S/VIDA-POLIZA INDIVIDUAL-COND.PARTICULARES</t>
  </si>
  <si>
    <t>PACIFICO-SOLICITUD INDIVID-SEG.DESGRAV.</t>
  </si>
  <si>
    <t>PAD MOUSE DEBER, SANCION, PROHIB.BN-CODIGO DE ETICA</t>
  </si>
  <si>
    <t>PAD MOUSE DENUNCIALO-CANALES DE ETICA</t>
  </si>
  <si>
    <t>PAPEL BOND MEMBRETADA GEREN.DE RR HH A-4</t>
  </si>
  <si>
    <t>PELOTITA ANTIESTRES BN-RESPONSAB. SOCIAL</t>
  </si>
  <si>
    <t>POLO BLANCO INSTITUCIONAL M/CORTA - CUELLO REDONDO</t>
  </si>
  <si>
    <t>POLO CAMISERO C/ ROJO-SIST DE INCENTIVOS P/ GEST. INTEG. RIESGOS</t>
  </si>
  <si>
    <t>POLO COLOR NEGRO 50 ANIVERSARIO</t>
  </si>
  <si>
    <t>POLO ROJO M/CORTA DE CABALLEROS-SABATINO</t>
  </si>
  <si>
    <t>PORTA TARJET. DE METAL Y BIOCUERO NEGRO</t>
  </si>
  <si>
    <t>PORTALAPICERO BLANCO GEST. RIESGO INTEGRA</t>
  </si>
  <si>
    <t>PW. BANK DE 2000 MAH-CARGADOR DE CELULAR-RIESGOS</t>
  </si>
  <si>
    <t>PW BANK DE 2200 MAH-CARG.DE CELULAR</t>
  </si>
  <si>
    <t>PW. BANK DE 30000 MAH - CARG.DE CELULAR</t>
  </si>
  <si>
    <t>RIMAC-SEGURO DESGRAV-CONDIC.PARTIC.PÓLIZA x 50 JGS</t>
  </si>
  <si>
    <t>RIMAC-SEG.DESGRAV.RESUMEN CONDIC.GRALES. x 6 HJS</t>
  </si>
  <si>
    <t>ROTAFOLIO "CLUB DEL AHORRO" X 7 PAG.</t>
  </si>
  <si>
    <t>SEPARAD.COLORCEL/BLAN/ROSAD 34x25 CMS (JUEGO x 6)</t>
  </si>
  <si>
    <t>SOBRE "B/VENIDO AL MUNDO DE LA TARJ.DEBITO VISA"</t>
  </si>
  <si>
    <t>SOBRE BLANCO T/BOLSA C/PITA-LOGO (38 x 25.1/2) PRESIDENCIA</t>
  </si>
  <si>
    <t>SOBRE MANILA C/LOGO (38X25)-PRESID. EJECUTIVA</t>
  </si>
  <si>
    <t>SOBRE MANILA C/LOGO 39.1/2 X 30 CMS</t>
  </si>
  <si>
    <t>SOBRE MANILA CENT. DE ADM.35 X 24.3 CMS C/VENTANA</t>
  </si>
  <si>
    <t>SOBRE MANILA PRESID. EJECUTIVA 35 X 24.8 CMS C/VENTANA</t>
  </si>
  <si>
    <t>SOBRE MEMBRET.C/VENTANA OFICIO S/DOMICILIO</t>
  </si>
  <si>
    <t>SOLICITUD CERT. DE SEG. D/CUOTA PROTEGIDA x 30 jgos.</t>
  </si>
  <si>
    <t>TABLE TENT MULTIRED CEL."LLEVA EL BN EN TUS MANOS"</t>
  </si>
  <si>
    <t>TAPA Y CONTRATAPA (CARATULA)-AUDITORIA</t>
  </si>
  <si>
    <t>TAPA Y CONTRAT. ASES.JURID.SUBGER.ASUNTOS PROCESALES</t>
  </si>
  <si>
    <t>TAPA Y CONTRAT. C/GUINDA-GER. DE NEGOCIOS</t>
  </si>
  <si>
    <t>TAPA Y CONTRAT.NARANJA-PROCESOS LABORALES - JUD. Y ADM.</t>
  </si>
  <si>
    <t>TAPA Y CONTRAT.PROCEDIMIENTO COACTIVO-GER. OPERACIONES</t>
  </si>
  <si>
    <t>TOMA TODO CON ASA BN</t>
  </si>
  <si>
    <t>Kilogramo</t>
  </si>
  <si>
    <t>TRIPTICO SEG.CUOTA PROTEGIDA P/PRESTAMOS</t>
  </si>
  <si>
    <t>VOLANTE "MAYOR COMOD. A LA VUELTA DE LA ESQUINA"</t>
  </si>
  <si>
    <t>VOLANTE "MAYOR COMOD.EN NUESTROS CAJEROS AUTOMATICOS"</t>
  </si>
  <si>
    <t>VOLANTE "MAYOR COMOD.EN OPER.POR INTERNET"</t>
  </si>
  <si>
    <t>TARJETERO DE ALUMINIO C/BIOCUERO - RIESGOS</t>
  </si>
  <si>
    <t>AFICHE CRED.HIPOTECARIO "EMPIEZA A ESCRIBIR UNA NUEVA HISTORIA"</t>
  </si>
  <si>
    <t>VOL.CRED.HIPOTECARIO "EMPIEZA A ESCRIBIR UNA NUEVA HISTORIA"</t>
  </si>
  <si>
    <t>BROCHURE ¿QUIERES TRAB. P/EL DESARROLLO DEL PERÚ?</t>
  </si>
  <si>
    <t>VOLANTE AG. MULTIRED "MAS CERCA, MAS RAPIDO"</t>
  </si>
  <si>
    <t>BROCHURE "GUIA RAPIDA DE TRANSACIONES"</t>
  </si>
  <si>
    <t>SOBRE KIT N°1 DE BIENVENIDA TARJ. DE CREDITO</t>
  </si>
  <si>
    <t>SOBRE KIT N°2 D/BIENVENIDA TARJ.DE CREDITO</t>
  </si>
  <si>
    <t>GUIA REMISION-REMITENTE-GPO. DESPACHO</t>
  </si>
  <si>
    <t>ACCESORIO DE IMP. BROTHER 8950-FUSER, LA</t>
  </si>
  <si>
    <t>ACRILICO HORARIO DE ATENCION P/PAGO DE CHEQUE P/PERSONA JURIDICA</t>
  </si>
  <si>
    <t>TARJETAS PESONALES</t>
  </si>
  <si>
    <t>VOL. "TE AYUDAMOS A CUMPLIR T/SUEÑOS" PM.</t>
  </si>
  <si>
    <t>BROCHURE¿SABES Q' HACEMOS P/LOGRAR LA INCLUSION FINANCIERA?</t>
  </si>
  <si>
    <t>AFICHE "PAGO MIN. TARJETA DE CREDITO MASTERCARD BN</t>
  </si>
  <si>
    <t>AFIC. INDIVIDUAL MULTIDESCUENTO CIAL 10%-BN</t>
  </si>
  <si>
    <t>VOLANTE "DISFRUTA AHORRANDO C/TUS TARJETAS DEL BN"</t>
  </si>
  <si>
    <t>BANNER "NVA. AG. EN SAN JUAN DE LURIGANCHO"</t>
  </si>
  <si>
    <t>CINTA DURAGARD OVERLAY</t>
  </si>
  <si>
    <t>PLUMON INDELEBLE C/NEG. GRUESO ARTLINE 109</t>
  </si>
  <si>
    <t>ZUNCHO D/POLIETILENO BLANCO 9.0 x 0.60 - 4000m</t>
  </si>
  <si>
    <t>TRIPTICO PAGOS ANTICIPADOS Y ADELANTO D/CUOTAS</t>
  </si>
  <si>
    <t>AFICHE "PROHIBIDO TODO TIPO DE DISCRIMINACION - LEY 27270</t>
  </si>
  <si>
    <t>AFICHE ORDENANZA MUNICIPAL 011-2019-MDB</t>
  </si>
  <si>
    <t>AFICHE ORDENANZA MUNICIPAL 015-2019-MDB</t>
  </si>
  <si>
    <t>AFICHE "ORDENANZA 501 - MSI</t>
  </si>
  <si>
    <t>BANNER DISFRUTA AHORRANDO C/TUS TARJETAS BN</t>
  </si>
  <si>
    <t>BOLSAS CAMBRELL C/NEGRO-LA POSITIVA</t>
  </si>
  <si>
    <t>LONCHERA C/NEGRO CON LOGO - RIESGOS</t>
  </si>
  <si>
    <t>AFICHE " ORDENANZA  MUNICIPAL  N° 2154"</t>
  </si>
  <si>
    <t>LONCHERA VISA</t>
  </si>
  <si>
    <t>PELOTAS INFABLES VISA</t>
  </si>
  <si>
    <t>CARTAPACIOS BIOCUERO C/BLOCK D/NOTAS RAYADO</t>
  </si>
  <si>
    <t>ZUNCHO D/POLIETILENO NEGRO MEDIDA/CINCO OCTAVOS - 4000m</t>
  </si>
  <si>
    <t>RIMAC-Manual de Uso Beneficio Desgravamen Premier</t>
  </si>
  <si>
    <t>RIMAC-Certificado Seguro Desgravamen Premier Part-1</t>
  </si>
  <si>
    <t>RIMAC-Certificado Seguro Desgravamen Premier Part-2</t>
  </si>
  <si>
    <t>VASO DESCARTABLE</t>
  </si>
  <si>
    <t>GRASA INDUSTRIAL X 16 KLS</t>
  </si>
  <si>
    <t>ACEITE 140</t>
  </si>
  <si>
    <t xml:space="preserve">ACEITE VARIADOR X 1 LITRO   </t>
  </si>
  <si>
    <t>THINNER</t>
  </si>
  <si>
    <t>PAPEL PARA FAX</t>
  </si>
  <si>
    <t>Aspiradora  Eléctrica</t>
  </si>
  <si>
    <t>Lustradora Eléctrica</t>
  </si>
  <si>
    <t>CINTA DE EMBALAJE (PARA CHEQUES)</t>
  </si>
  <si>
    <t>CABLE PATCH CORD, CINTILLOS</t>
  </si>
  <si>
    <t>CABLES DE INTERFACE PARA PIN PAD</t>
  </si>
  <si>
    <t>CABLE UTP</t>
  </si>
  <si>
    <t>CONECTORES RJ-45</t>
  </si>
  <si>
    <t>PLOMO RECIC.P.LINOTIPOx9.91 KLS.APX.</t>
  </si>
  <si>
    <t>Barril</t>
  </si>
  <si>
    <t>FLUORESCENTE PARA DETECTOR DE BILL.</t>
  </si>
  <si>
    <t>FLUORESCENTE PARA DETECTOR DE BILLETE</t>
  </si>
  <si>
    <t>CINTA CASSETTE PARA VIDEOGRABADORA</t>
  </si>
  <si>
    <t>Batidora/Amasadora</t>
  </si>
  <si>
    <t>Cámara de Refrigeración</t>
  </si>
  <si>
    <t>Cafetera Eléctrica</t>
  </si>
  <si>
    <t>Cámara Frigorífica</t>
  </si>
  <si>
    <t>Campana Extractora Eléctrica</t>
  </si>
  <si>
    <t>Cocina Otras</t>
  </si>
  <si>
    <t>Cocina a Gas</t>
  </si>
  <si>
    <t>Cortadora de Alimentos</t>
  </si>
  <si>
    <t>Estufa Eléctrica</t>
  </si>
  <si>
    <t>Freidora de Papas</t>
  </si>
  <si>
    <t>Hervidor Eléctrico</t>
  </si>
  <si>
    <t>Horno</t>
  </si>
  <si>
    <t>Horno Microondas</t>
  </si>
  <si>
    <t>Lava Vajilla</t>
  </si>
  <si>
    <t>Licuadora Eléctrica</t>
  </si>
  <si>
    <t>Marmita</t>
  </si>
  <si>
    <t>Sartén Volcable a Gas</t>
  </si>
  <si>
    <t>Peladora de Papas Industrial</t>
  </si>
  <si>
    <t>Mostrador de Metal</t>
  </si>
  <si>
    <t>Repostero de madera</t>
  </si>
  <si>
    <t>PELICULA ORTOCROMATICA 30X100PIES</t>
  </si>
  <si>
    <t>REVELADOR DE PLACAS</t>
  </si>
  <si>
    <t>REVELADOR DE PLACAS PRESENSIBILIZADAS</t>
  </si>
  <si>
    <t>CINTA PARA VHS SONY T-160ED MAX</t>
  </si>
  <si>
    <t>Butaca para Auditorio</t>
  </si>
  <si>
    <t>LIBRO DE CONTABILIDAD DE 4 COLUMNAS</t>
  </si>
  <si>
    <t>LIBRO RECEP.DIST.PAPEL.CONV.C/CELESTE</t>
  </si>
  <si>
    <t>LIBRO RECEP.DIST.PAPEL.CONV.C/ROJO</t>
  </si>
  <si>
    <t>LIBRO REGISTRO UNICO DE NOVEDADES</t>
  </si>
  <si>
    <t>ANILLO 9/16" COLOR AZUL</t>
  </si>
  <si>
    <t>ANILLO PLASTICO DE 1 3/4"DE COLORES</t>
  </si>
  <si>
    <t>ANILLO PLASTICO DE 3/8"</t>
  </si>
  <si>
    <t>ANILLO 7/16 AZUL</t>
  </si>
  <si>
    <t>ANILLO PLASTICO AZUL DE 5/16"</t>
  </si>
  <si>
    <t>ANILLO PLASTICO AZUL Y NEGRO 3/4"</t>
  </si>
  <si>
    <t>ANILLO PLASTICO AZUL DE 1/2"</t>
  </si>
  <si>
    <t>ANILLO PLASTICO COLOR NEGRO DE 5/8"</t>
  </si>
  <si>
    <t>ANILLO DE 1/2 AZUL</t>
  </si>
  <si>
    <t>CARTULINA BLANCA BRISTOL 180G 61x86</t>
  </si>
  <si>
    <t>CARTULINA BRISTOL AMARILLA 180 GR. 61X86</t>
  </si>
  <si>
    <t>CARTULINA BRISTOL CELESTE 180 GR. 61X86</t>
  </si>
  <si>
    <t>CARTULINA BRISTOL VERDE 180 GR. 61X86</t>
  </si>
  <si>
    <t>CARTULINA COLOR ROSADO 70X100</t>
  </si>
  <si>
    <t>CARTULINA BRISOL AMARILLA 150 GR. 61 X 86 CM</t>
  </si>
  <si>
    <t>CARTULINA BRISOL BLANCO 180GR 61 X 86 CM</t>
  </si>
  <si>
    <t>CARTULINA CELESTE BRISTOL 160 GRS 61x86</t>
  </si>
  <si>
    <t>CARTULINA BRISTOL ROSADA 180 GR. 61X86</t>
  </si>
  <si>
    <t>CONO HILO BLANCO N° 0</t>
  </si>
  <si>
    <t>HILO (500 Mts) N° 0</t>
  </si>
  <si>
    <t>Cono</t>
  </si>
  <si>
    <t>PERCALINA AZUL</t>
  </si>
  <si>
    <t>Metro</t>
  </si>
  <si>
    <t>PERCALINA NEGRO PLASTIFICADA</t>
  </si>
  <si>
    <t>PERCALINA VERDE PLASTIFICADA</t>
  </si>
  <si>
    <t>PERCALINA ROJA</t>
  </si>
  <si>
    <t>PERCALINA GUINDA</t>
  </si>
  <si>
    <t>MICA PLASTICA RED DE AGENCIAS</t>
  </si>
  <si>
    <t>CARTULINA DUPLEX 295 GRS.</t>
  </si>
  <si>
    <t>CARTULINA DUPLEX MAULE 260 GRS. 70X100 CM.</t>
  </si>
  <si>
    <t>CARTON GRIS N° 13 (70 X 100)</t>
  </si>
  <si>
    <t>CARTON GRIS N° 9 (70 X 100)</t>
  </si>
  <si>
    <t>CARTULINA OPALINA FINA 180 GRS. 70 X 100 CM.</t>
  </si>
  <si>
    <t>CARTULINA OPALINA FINA 180 GRS. 50 X 65CM.</t>
  </si>
  <si>
    <t>TAPA DE AGENDA BN-2008</t>
  </si>
  <si>
    <t>BROCHA Nª 3 PARA ENCOLADO</t>
  </si>
  <si>
    <t>CARTULINA FOLDCOTE 260 GRS.70X100CM</t>
  </si>
  <si>
    <t>CARTULINA TAG 180 GRS. 70X100 CMTS.</t>
  </si>
  <si>
    <t>CARTULINA TAG 148 GRS. 70 X 100 CMTS.</t>
  </si>
  <si>
    <t>CARTULINA FOLDCOTE 265 GRS.70X100CM</t>
  </si>
  <si>
    <t>CARTULINA FOLCOTE 296GRS 70 X 100 CMS</t>
  </si>
  <si>
    <t>REVELADOR DE PELICULA LITHO DUPONT</t>
  </si>
  <si>
    <t>REVELADOR DE PELÍCULA LITHO</t>
  </si>
  <si>
    <t>REVELADOR DE PELICULA</t>
  </si>
  <si>
    <t>TINTA AMARILLA DIN</t>
  </si>
  <si>
    <t>TINTA AMARILLA GESTETNER</t>
  </si>
  <si>
    <t>TINTA AMARILLA SECANTE</t>
  </si>
  <si>
    <t>Lata</t>
  </si>
  <si>
    <t>TINTA AMARILLO DIN 2.5</t>
  </si>
  <si>
    <t>TINTA ROJO ESP. C/SEC.P/MAQ.OFFS X 2.5 KLS</t>
  </si>
  <si>
    <t>TINTA AZUL BN C/SECANTE</t>
  </si>
  <si>
    <t>TINTA AZUL ESPECIAL BN X 2.5KGS.</t>
  </si>
  <si>
    <t>TINTA AZUL DIN ECOLCART S/SEC.</t>
  </si>
  <si>
    <t>TINTA AZUL MILORY S/SECANTE OFFSET</t>
  </si>
  <si>
    <t>TINTA BLANCA TRANSPARENTE SEGURIDAD</t>
  </si>
  <si>
    <t>TINTA BLANCO TRANSP. ECOLART C/SECANTE LTA X 2 KLS</t>
  </si>
  <si>
    <t>TINTA BLANCO TRANSPARENTE</t>
  </si>
  <si>
    <t>TINTA AMARILLO C/SECANTE</t>
  </si>
  <si>
    <t>TINTA MAGENTA DIN</t>
  </si>
  <si>
    <t>TINTA MAGENTA KODAK IGOLITH</t>
  </si>
  <si>
    <t>TINTA NEGRO BOND ECOLART C/SECANTE</t>
  </si>
  <si>
    <t>TINTA PLATA ESPECIAL</t>
  </si>
  <si>
    <t>TINTA CELESTE</t>
  </si>
  <si>
    <t>TINTA ROJO ESPECIAL BN OFFSET</t>
  </si>
  <si>
    <t>TINTA ROJA SALVIA ECOL CART</t>
  </si>
  <si>
    <t>TINTA TIPOGRAFICA ROJO SALVIA</t>
  </si>
  <si>
    <t>TINTA C/ROJO BN INSTITUCIONAL LTA X 1 KL</t>
  </si>
  <si>
    <t>TINTA NEGRO INTENSO LTA X 2.5 KL.</t>
  </si>
  <si>
    <t>TINTA CELESTE X 2.5KLS</t>
  </si>
  <si>
    <t>TINTA AZUL INSTITUCIONAL BN</t>
  </si>
  <si>
    <t>TINTA NEGRA S/SECANTE PMAQ.TIPOGRAFICA</t>
  </si>
  <si>
    <t>TINTA AMARILLO DE SEGURIDAD</t>
  </si>
  <si>
    <t>TINTA BLANCA CUBRIT.S/SEC.P/MAQ.OFFSET</t>
  </si>
  <si>
    <t>TINTA CELESTE C/SEC.P/MAQ.OFFSET</t>
  </si>
  <si>
    <t>TINTA CREMA P/CHQS.C/SEC.P/MAQ.OFFSET LTA X I KL.</t>
  </si>
  <si>
    <t>TINTA LILA P/CHEQS.S/SEC.P/MAQ.OFFEST</t>
  </si>
  <si>
    <t>TINTA MARRON P/CHEQS.S/SEC.P/MAQ.OFFSET</t>
  </si>
  <si>
    <t>TINTA ROSADA P/CHEQS.S/SEC.P/MAQ.OFFSET LTA X 1 KL.</t>
  </si>
  <si>
    <t>TINTA C/ROJO BN INSTITUCIONAL X 2.5 KLS</t>
  </si>
  <si>
    <t>TINTA VERDE LUSTRAL C/SECANTE 2.5 KLS</t>
  </si>
  <si>
    <t>TINTA VERDE LUSTRAL S/SECANTE</t>
  </si>
  <si>
    <t>TINTA CREMA C/SECECANTE 2.5 KLS</t>
  </si>
  <si>
    <t>TINTA VERDE LUSTRAL 2.5 KLS</t>
  </si>
  <si>
    <t>TINTA VERDE PANTONE E-303</t>
  </si>
  <si>
    <t>TINTA CELESTE PANTONE E-225</t>
  </si>
  <si>
    <t>TINTA AZUL PANTONE E-199-1</t>
  </si>
  <si>
    <t>TINTA DE SEGURIDAD ESPECIAL (CHEQUES)</t>
  </si>
  <si>
    <t>PAPEL BOND ALISADO DE 80 GRS ATLAS.</t>
  </si>
  <si>
    <t>PAPEL ATLAS CHECK 90 GRS. 42,5 CMS</t>
  </si>
  <si>
    <t>PAPEL ATLAS CHECK 90 GRS. 28 CM.</t>
  </si>
  <si>
    <t>PAPEL RECIBO CAJERO AUTOMATICO OLIVETTI CD 6400</t>
  </si>
  <si>
    <t>PAPEL AUDITOR CAJERO AUTOMATICO OLIVETTI 6400</t>
  </si>
  <si>
    <t>PAPEL MARFILEÑO DE 83 GR. EN RESMA DE 61 X 86 CM.</t>
  </si>
  <si>
    <t>Resma</t>
  </si>
  <si>
    <t>P. CONVALIDACION FF.CC.X2000 OP-331-A P/MANDATOS</t>
  </si>
  <si>
    <t>PAPEL RECIBO THERMICO CAJERO AUTOMATICO NCR 5870 CON IMPRESION</t>
  </si>
  <si>
    <t>PAPEL THERMICO PARA CAJERO MONEDERO</t>
  </si>
  <si>
    <t>PAPEL PARA CAJERO MULTITASAS OLIVETTI</t>
  </si>
  <si>
    <t>PAPEL DE SEGURIDAD 90GRS. X 31 CM.</t>
  </si>
  <si>
    <t>PAPEL PARA FOTOCOPIADORA A4</t>
  </si>
  <si>
    <t>NUMERADORAS PLANAS (HORIZONTALES)</t>
  </si>
  <si>
    <t>NUMERADORAS CONVEXAS (VERTICALES)</t>
  </si>
  <si>
    <t>Acumulador de energía equipo de UPS</t>
  </si>
  <si>
    <t>Cargador de Bateria en General</t>
  </si>
  <si>
    <t>Controlador Logico Programable</t>
  </si>
  <si>
    <t>Convertidor de corriente</t>
  </si>
  <si>
    <t>Divisor de Cuadros para Monitor</t>
  </si>
  <si>
    <t>Equipo de alarma y protección</t>
  </si>
  <si>
    <t>Equipo de iluminación de emergencia</t>
  </si>
  <si>
    <t>Equipo secuencial de 4 posiciones</t>
  </si>
  <si>
    <t>Estabilizador</t>
  </si>
  <si>
    <t>Fuente de alimentación</t>
  </si>
  <si>
    <t>Fuente de poder</t>
  </si>
  <si>
    <t>Grupo Electrogeno</t>
  </si>
  <si>
    <t>Lampara</t>
  </si>
  <si>
    <t>Supresor de voltaje transitorio-TVSS</t>
  </si>
  <si>
    <t>Tablero</t>
  </si>
  <si>
    <t>Torre metálica</t>
  </si>
  <si>
    <t>Transformador</t>
  </si>
  <si>
    <t>TARJETAS CONTROL VISIBLE</t>
  </si>
  <si>
    <t>TARJETA APERT.CTA.CTE.PROVEED.OP-369</t>
  </si>
  <si>
    <t>TARJETAS DE RED</t>
  </si>
  <si>
    <t>TARJETAS PARA ROUTER</t>
  </si>
  <si>
    <t>TARJETAS USB</t>
  </si>
  <si>
    <t>STICKERS "VISA"</t>
  </si>
  <si>
    <t>FORMAS CONTINUAS x 1000 AUTOCOPIATIVO</t>
  </si>
  <si>
    <t>P. CONVALIDACION OP-331 (2 HOJAS) X 1000 JGOS</t>
  </si>
  <si>
    <t>GUIA DE REMISION (50X3) F-AD-095-A</t>
  </si>
  <si>
    <t>AFILIACION CLAVE DE INTERNET OP-397</t>
  </si>
  <si>
    <t>LEGAJO DE ADQUISICIONES</t>
  </si>
  <si>
    <t>ENTREGA TELESISTEMAS M.N. OP-069</t>
  </si>
  <si>
    <t>CONTRATO PM OP-402 - V06 SSFF</t>
  </si>
  <si>
    <t>CARTILLA DE INFOR. CTA CTE OP-370A V03</t>
  </si>
  <si>
    <t>PAGO A CTA.CERTIF.JUDIC.ADM. OP-226</t>
  </si>
  <si>
    <t>SOLICITUD DE TELEGIROS FAJO X 1000 OP-389</t>
  </si>
  <si>
    <t>CARTILLA DE INFORMACION CTS</t>
  </si>
  <si>
    <t>CONTRATO CTS</t>
  </si>
  <si>
    <t>DEPOSITO DE DETRACCIONES X 1000 OP-412</t>
  </si>
  <si>
    <t>FORMATO SIS X 500 OP-413</t>
  </si>
  <si>
    <t>CARATULA DE LOTE PROVINCIA OP-347A</t>
  </si>
  <si>
    <t>CARTILLA DE INFORMACION DEP. OP-401A</t>
  </si>
  <si>
    <t>APERTURA DE CTA. DE DEP. OP-401</t>
  </si>
  <si>
    <t>RESUMEN PREST. PERSONAL OP-418B V02-SSFF</t>
  </si>
  <si>
    <t>PAGARE DESG. (POL.MAES.BN.ONP.SALUD) OP-379C</t>
  </si>
  <si>
    <t>CARATULA DE LOTE "LIMA"</t>
  </si>
  <si>
    <t>SERVICIO DE TARJETA MULTIRED OP-354</t>
  </si>
  <si>
    <t>CONTRATO DE AHORROS OP-374</t>
  </si>
  <si>
    <t>STOCK FORM ORIGINAL X 2,000HJS. PRO-0561</t>
  </si>
  <si>
    <t>CONTRATO DE CTA.CTE.OP-370</t>
  </si>
  <si>
    <t>PAGARE CLIENTE SECTOR PUBLICO IFIS OP-303</t>
  </si>
  <si>
    <t>DECLARACION PATRIMONIAL (PREST. Y GAR.) OP-394</t>
  </si>
  <si>
    <t>CARTA COMPROMISO OP-418D V01SSFF</t>
  </si>
  <si>
    <t>CARTA DE INSTRUCCION OP-418C V01-SSFF</t>
  </si>
  <si>
    <t>PRORROGA CARTA FIANZA OP-308</t>
  </si>
  <si>
    <t>ADENDA - CART. DE INF. AHORRO OP-374A V06</t>
  </si>
  <si>
    <t>ESTADO DE CTA.CTE.X 2000JGS. LIMA OP-234</t>
  </si>
  <si>
    <t>INFORME MINIMO PARA EL OTORGAMIENTO OP-395</t>
  </si>
  <si>
    <t>TERM. Y COND. GENER. TARJ.MULT. OP-396 V02</t>
  </si>
  <si>
    <t>FF.CC C/LOGO P/REP.FIN DIA-COFIX2000 AD-363-B</t>
  </si>
  <si>
    <t>CONSTANCIA NO ADEUDO PRESTAMO MULTIRED OP-388</t>
  </si>
  <si>
    <t>DECLA. JURADA CRED. SIST. FINAN. OP-405 V03-SSFF</t>
  </si>
  <si>
    <t>PAGARE P.M OP-379 V04-SSFF</t>
  </si>
  <si>
    <t>PAGARE PREST. DESCT. POR PLANILLA OP-418A V01-SSFF</t>
  </si>
  <si>
    <t>RESUMEN P.M X 100HJS OP-403 V03-SSFF</t>
  </si>
  <si>
    <t>CONTRATO HIPOT. V01-SSFF OP-415C</t>
  </si>
  <si>
    <t>PAGARE Y ANEXO OP-415A 415B V02</t>
  </si>
  <si>
    <t>CONTRATO PRESTAMO OP-418 V02-SSFF</t>
  </si>
  <si>
    <t>RESUMEN PTMO. EJERCITO V01 OP-419A</t>
  </si>
  <si>
    <t>CONTRATO PREST. DESC. PLAN. OP-418 V03 SSFF</t>
  </si>
  <si>
    <t>SOLICITUD DE PRESTAMO OP-423 V02</t>
  </si>
  <si>
    <t>CERT. ANTECEDENTES PENALES X 500 HJS.</t>
  </si>
  <si>
    <t>P. CONVALIDACION OP-331 (1 HOJA) X 1000 UND</t>
  </si>
  <si>
    <t>FORMULARIOS FONAVI X 500</t>
  </si>
  <si>
    <t>CONTRATO DEP. PLAZOS OP-401 V03</t>
  </si>
  <si>
    <t>ANTECEDENTES PENALES X 500</t>
  </si>
  <si>
    <t>CLAUSULAS GENERALES - PM OP 452-A-V03-GBDIF</t>
  </si>
  <si>
    <t>SOL. SEGURO DESGRAVAMEN PACIFICO</t>
  </si>
  <si>
    <t>CLAUSULAS ESP. CONTRATO PM OP-433B-V02-GBDIF</t>
  </si>
  <si>
    <t>SOL. AMPLIACION DE PRESTAMO OP-433G</t>
  </si>
  <si>
    <t>SOL. CANCELACIÓN PRÉSTAMO OP-433H</t>
  </si>
  <si>
    <t>SOLICITUD DE PRESTAMO OP-433D</t>
  </si>
  <si>
    <t>CONTRATO AGENTE MULTIRED Y ADENDA</t>
  </si>
  <si>
    <t>AFICHE "TU ERES EL ELEGIDO"</t>
  </si>
  <si>
    <t>MANUAL OPERATIVO AGENTE</t>
  </si>
  <si>
    <t>CONTRATO TARJ. CREDITO OP-429B</t>
  </si>
  <si>
    <t>CARTA DE INSTRUCCIONES OP-429D</t>
  </si>
  <si>
    <t>CONTRATO OPERACIONES PASIVAS OP-448 V06 GOPE</t>
  </si>
  <si>
    <t>COMPROBANTES DE PAGO PAQ X 50 HJS</t>
  </si>
  <si>
    <t>FORMATO AFPS 2005 DSEB - JGO</t>
  </si>
  <si>
    <t>P.DE CONVALIDACION (1HOJA) F-OP-331 X 1000 UND</t>
  </si>
  <si>
    <t>P.CONVALIDACION (2 HOJAS) F-OP-331 X 1000 JGS</t>
  </si>
  <si>
    <t>CONT. OPERACIONES PASIVAS OP-448-V06-DOPE</t>
  </si>
  <si>
    <t>CLAUSULAS GENERALES PRESTAMO MULT.F.OP-452-A-V02-GNEG</t>
  </si>
  <si>
    <t>CLAUSULA ESPECIFICA PRESTAMO MULT. F.OP 433-B-V02-GNEG</t>
  </si>
  <si>
    <t>CARTA DE INSTRUCCIONES PREST MULT F.OP 404-V03-DNEG</t>
  </si>
  <si>
    <t>PAGARE PRESTAMO MULT. F.OP.432--V03-GNEG (Orig-Cop)</t>
  </si>
  <si>
    <t>CONTRATO TARJETA DE CREDITO F.OP-429-B-V03-GBEM</t>
  </si>
  <si>
    <t>HOJA RESUMEN TARJETA DE CRED. F.OP 429-C-V04-GBEM</t>
  </si>
  <si>
    <t>CARTA INSTRUCCIONES F.OP 429-D-V01-DNEG</t>
  </si>
  <si>
    <t>DEPOSITO DE DETRACCIONES-OP-412 x 1000</t>
  </si>
  <si>
    <t>PAGARE CREDITO HIPOTECARIOS  F.OP-415-A-V02-DNEG</t>
  </si>
  <si>
    <t>INSTRUC P/LLENADO TITULO VALOR INCOMP. (Original-Banco) F.OP-415-B-V02-DNE</t>
  </si>
  <si>
    <t>INSTRUC. P/LLENADO TITULO VALOR INCOMP (Copia-Cliente) F.OP-415-B-V02-DNE</t>
  </si>
  <si>
    <t>PAPEL MEMBRETADO - GERENCIA RR. HH. SIN LOGO</t>
  </si>
  <si>
    <t>PAGO A CTA. CERTI/JUD ADM/JUD.-OP-226</t>
  </si>
  <si>
    <t>ENCUESTA DE SATISFACCION AD-457-V03DPYD</t>
  </si>
  <si>
    <t>SUGERENCIA ¿Cómo Califica nuestro servicio?</t>
  </si>
  <si>
    <t>CERTIFICADOS DE CAPACITACIÓN</t>
  </si>
  <si>
    <t>CONSTANCIA DE CAPACITACIÓN</t>
  </si>
  <si>
    <t>CERTIFICADO DE DEPOSITO EN CUSTODIA</t>
  </si>
  <si>
    <t>FORMATO AFP - 205-DSEB</t>
  </si>
  <si>
    <t>PAPEL FORMAS CONTINUAS - ORIGINAL</t>
  </si>
  <si>
    <t>PAPEL FORMAS CONTINUAS - AUTOCOPIATIVO</t>
  </si>
  <si>
    <t>P. CONVALIDACION FF.CC.OP-331-A P/MANDATOS (PROCONVA)</t>
  </si>
  <si>
    <t>STOCK FORM ORIGINAL C/LOGOTIPO AD362</t>
  </si>
  <si>
    <t>ESTADO CTA.CTE. PROV.  OP 234A</t>
  </si>
  <si>
    <t>ESTADO CTA. CTE. X 2000 JGOS. LIMA OP-234</t>
  </si>
  <si>
    <t>NOTAS C/A.CHIC.OP-262</t>
  </si>
  <si>
    <t>NOTAS C/A.GRANDE.OP-263</t>
  </si>
  <si>
    <t>FAJINES DOLARES</t>
  </si>
  <si>
    <t>FAJINES EUROS</t>
  </si>
  <si>
    <t>FAJINES SOLES (HERMES)</t>
  </si>
  <si>
    <t>FAJINES SOLES (PROSEGUR)</t>
  </si>
  <si>
    <t>REGLAMENTO INTERNO DE TRABAJO DEL BN</t>
  </si>
  <si>
    <t>REGLAMENTO DE SEG. Y SALUD  DEL BN</t>
  </si>
  <si>
    <t>LIBRO DE ACTAS SESIONES DE DIRECTORIO x 500 hjs</t>
  </si>
  <si>
    <t>LIBRO DE REGISTRO DE CHEQUES. X 100 hjs</t>
  </si>
  <si>
    <t>LIBRO DE REG. UNICO DE NOVEDADES X 100 hojas</t>
  </si>
  <si>
    <t>LIBRO DE ACTAS 400 FOLIOS</t>
  </si>
  <si>
    <t>LIBRO DE RECLAMACIONES AUTOCOPIATIVO</t>
  </si>
  <si>
    <t>CUADERNO ESPIRAL RAYADO/CUADRICULADO</t>
  </si>
  <si>
    <t>FOLDER MANILA</t>
  </si>
  <si>
    <t>RESOLUCIÓN ADMINISTRATIVA</t>
  </si>
  <si>
    <t>SOBRES PRESIDENCIA EJECUTIVA</t>
  </si>
  <si>
    <t>SOBRES CORRESPONDENCIA INTERNA</t>
  </si>
  <si>
    <t>SOBRES GERENCIA GENERAL</t>
  </si>
  <si>
    <t>SOBRES OFICO CON VENTANA C/MENBRETE</t>
  </si>
  <si>
    <t>SOBRES TIPO CARTERA</t>
  </si>
  <si>
    <t>SOBRE MANILA GRANDE C/MENBRETE</t>
  </si>
  <si>
    <t>SOBRE MANILA CHICO C/MENBRETE</t>
  </si>
  <si>
    <t>TAPAS Y CONTRATAPAS</t>
  </si>
  <si>
    <t>TARJETAS DE SALUDOS</t>
  </si>
  <si>
    <t>TARJETAS PERSONALES GERENTE GENERAL</t>
  </si>
  <si>
    <t>TARJETAS PERSONALES PRESIDENTE EJECUTIVO</t>
  </si>
  <si>
    <t>FOLDER VARIOS</t>
  </si>
  <si>
    <t>SOBRES VARIOS</t>
  </si>
  <si>
    <t>PAPEL TERMICO P/CAJERO DIEBOLD OPTEVA 520/562/522</t>
  </si>
  <si>
    <t>PAPEL TERMICO P/CAJERO DIEBOLD OPTEVA 500</t>
  </si>
  <si>
    <t>PAPEL RECIBO THERMICO CAJERO AUT. NCR 5870</t>
  </si>
  <si>
    <t>PAPEL THERMICO P/IMPRESORAS HIBRIDAS</t>
  </si>
  <si>
    <t>CARTILLA DE INFO. FOP-448-LV05 GOPE</t>
  </si>
  <si>
    <t>ANEXO DE INFO. ADIC. P/PASIVOS FOP-421 V08 GOPE</t>
  </si>
  <si>
    <t>CONSTANCIA D/PAGO ONP F.OP-448-ONP-V01-GOPE</t>
  </si>
  <si>
    <t>SOBRE MANILA TAMAÑO A-3</t>
  </si>
  <si>
    <t>FOLDER PORTADOCUMENTOS</t>
  </si>
  <si>
    <t>PRODUC. AHORROS-SEC. PUBLICO-PERSONA NATURAL¿MN</t>
  </si>
  <si>
    <t>RESUMEN TARJ. CREDITO OP-429-C-V8 GPIF</t>
  </si>
  <si>
    <t>CONTRATO TC_OP 429 B-V08-GPIF</t>
  </si>
  <si>
    <t>PAPEL AUTOCOPIATIVO CF 57GRS X 87 KGS</t>
  </si>
  <si>
    <t>PAPEL AUTOCOPIATIVO CFB 53GRS. C/BLANCO X 81KGS.</t>
  </si>
  <si>
    <t>PAPEL AUTOCOPIATIVO CF 56GR X 118 KGS.</t>
  </si>
  <si>
    <t>PAPEL AUTOCOPIATIVO CB 54GR X 113KGS.</t>
  </si>
  <si>
    <t>PAPEL AUTOCOPIATIVO CF 56GRS.</t>
  </si>
  <si>
    <t>PAPEL AUTOCOPIATIVO CB 53GRS.</t>
  </si>
  <si>
    <t>ALCOHOL MEDICINAL</t>
  </si>
  <si>
    <t>GEL EN ALCOHOL ANTIBACTERIAL</t>
  </si>
  <si>
    <t>ALCOHOL EN GEL ETILICO TRANSPARENTE 1L.</t>
  </si>
  <si>
    <t>BOLSA DE POLIETILENO 26x40x7</t>
  </si>
  <si>
    <t>BOLSA DE POLIETILENO 19x33x6</t>
  </si>
  <si>
    <t>BOLSA DE POLIETILENO 8X12X4</t>
  </si>
  <si>
    <t>BOLSA POLIET.25.5X50CM X4 C/NARANJA</t>
  </si>
  <si>
    <t>BOLSA POLIET.35X75CM X6C/NARANJA</t>
  </si>
  <si>
    <t>BOLSA POLIETILENO 23.5 x 35.5 x 1.5</t>
  </si>
  <si>
    <t>BOLSA DE POLIETILENO 14 x 20</t>
  </si>
  <si>
    <t>BOLSA DE POLIETILENO 8 x 12</t>
  </si>
  <si>
    <t>GRAPAS LATA 5/8</t>
  </si>
  <si>
    <t>CINTA PLASTICA P/EMPAQUETAR RAFIA 120 GRS</t>
  </si>
  <si>
    <t>CINTA DE EMPALMES PARA CHEQUES 3M</t>
  </si>
  <si>
    <t>CARTON CORRUGADO</t>
  </si>
  <si>
    <t>CAJA DE CARTON DUPLEX</t>
  </si>
  <si>
    <t>CAJAS DE CARTON</t>
  </si>
  <si>
    <t>CAJA DE CARTON TROQUELADO P/ARCHIVO (TIPO COFRE)</t>
  </si>
  <si>
    <t>Central del sistema de monitores</t>
  </si>
  <si>
    <t>Densitometro</t>
  </si>
  <si>
    <t>Electrocardiógrafo</t>
  </si>
  <si>
    <t>Equipo certificador de cableado estructu</t>
  </si>
  <si>
    <t>Esterilizador</t>
  </si>
  <si>
    <t>Microscopio (otros)</t>
  </si>
  <si>
    <t>Pantoscopio</t>
  </si>
  <si>
    <t>Registrador de lente</t>
  </si>
  <si>
    <t>Resucitador</t>
  </si>
  <si>
    <t>Transfusor</t>
  </si>
  <si>
    <t>Balon de Oxigeno</t>
  </si>
  <si>
    <t>Biombo de metal</t>
  </si>
  <si>
    <t>Camilla de metal</t>
  </si>
  <si>
    <t>Mesa (divan) para examenes y curaciones</t>
  </si>
  <si>
    <t>Mesa de noche</t>
  </si>
  <si>
    <t>Mesa Metálica Rodable</t>
  </si>
  <si>
    <t>Negatoscopio</t>
  </si>
  <si>
    <t>Silla de ruedas metálica</t>
  </si>
  <si>
    <t>Amperimetro</t>
  </si>
  <si>
    <t>Asonizador</t>
  </si>
  <si>
    <t>Balanza - (otras)</t>
  </si>
  <si>
    <t>Balanza de pie con tallímetro</t>
  </si>
  <si>
    <t>Balanza de plataforma</t>
  </si>
  <si>
    <t>Bomba de succión</t>
  </si>
  <si>
    <t>Contador (Otros)</t>
  </si>
  <si>
    <t>Densimetro</t>
  </si>
  <si>
    <t>Manometro</t>
  </si>
  <si>
    <t>Medidor (otros)</t>
  </si>
  <si>
    <t>Megóhmetro</t>
  </si>
  <si>
    <t>Multimetro - multitester</t>
  </si>
  <si>
    <t>Osciloscopio</t>
  </si>
  <si>
    <t>Pinza Amperimetrica</t>
  </si>
  <si>
    <t>Tacómetro Digital</t>
  </si>
  <si>
    <t>Telurómetro Digital</t>
  </si>
  <si>
    <t>Tensiometro</t>
  </si>
  <si>
    <t>Termómetro de máximo y mínimo</t>
  </si>
  <si>
    <t>BANDEJA PLASTICA CUENTA MONEDA (INVENTARIO)</t>
  </si>
  <si>
    <t>BANDEJA ACRILICA</t>
  </si>
  <si>
    <t>Bomba de Agua</t>
  </si>
  <si>
    <t>Carretilla hidráulica</t>
  </si>
  <si>
    <t>Compresora de aire</t>
  </si>
  <si>
    <t>DETECTOR DE BILLETES FALSOS (INVENTARIO)</t>
  </si>
  <si>
    <t>Detector (otros)</t>
  </si>
  <si>
    <t>Electrobomba</t>
  </si>
  <si>
    <t>Equipo Hidroneumatico</t>
  </si>
  <si>
    <t>Esmeril Eléctrico</t>
  </si>
  <si>
    <t>Extractor</t>
  </si>
  <si>
    <t>Gatas en general</t>
  </si>
  <si>
    <t>Motocicleta</t>
  </si>
  <si>
    <t>Lámpara tipo petromax</t>
  </si>
  <si>
    <t>Lectora (otros)</t>
  </si>
  <si>
    <t>Motobomba</t>
  </si>
  <si>
    <t>Motores estacionarios y Marinos</t>
  </si>
  <si>
    <t>Pistola Eléctrica para soldar</t>
  </si>
  <si>
    <t>Pistola para sincronizar motores</t>
  </si>
  <si>
    <t>Sargenta</t>
  </si>
  <si>
    <t>Selladora de tapas</t>
  </si>
  <si>
    <t>Taladro Electrico Portatil</t>
  </si>
  <si>
    <t>Tecle</t>
  </si>
  <si>
    <t>Tornillo de banco</t>
  </si>
  <si>
    <t>Plataforma tipo carreta</t>
  </si>
  <si>
    <t>Tanque  ablandador de agua</t>
  </si>
  <si>
    <t>Tanque de salmuera</t>
  </si>
  <si>
    <t>Cámara fotomecánica</t>
  </si>
  <si>
    <t>Máquina Estampadora para marcar tela</t>
  </si>
  <si>
    <t>Linotipia</t>
  </si>
  <si>
    <t>Máquina cortadora (otras)</t>
  </si>
  <si>
    <t>Maquina de coser recta industrial</t>
  </si>
  <si>
    <t>Máquina  empacadora</t>
  </si>
  <si>
    <t>Máquina encuadernadora</t>
  </si>
  <si>
    <t>Máquina Ensunchadora</t>
  </si>
  <si>
    <t>Máquina franqueadora</t>
  </si>
  <si>
    <t>Maquina, guillotina para carton</t>
  </si>
  <si>
    <t>Máquina entercaladora de papel</t>
  </si>
  <si>
    <t>Máquina para imprenta en general</t>
  </si>
  <si>
    <t>Maquina Rectificadora</t>
  </si>
  <si>
    <t>Maquina Separadora de Espinas</t>
  </si>
  <si>
    <t>Maquina Tipografica</t>
  </si>
  <si>
    <t>Prensa</t>
  </si>
  <si>
    <t>Sierra Circular</t>
  </si>
  <si>
    <t>Soldadura de rueda guia motriz</t>
  </si>
  <si>
    <t>Torno (otros)</t>
  </si>
  <si>
    <t>Triturador de Desperdicios</t>
  </si>
  <si>
    <t>Carretilla en general</t>
  </si>
  <si>
    <t>Chibalete - Archivador de caracteres</t>
  </si>
  <si>
    <t>Puerta de bóveda</t>
  </si>
  <si>
    <t>Rack</t>
  </si>
  <si>
    <t>Rack para radio, tv, luces, y telecine</t>
  </si>
  <si>
    <t>Trípode metálico</t>
  </si>
  <si>
    <t>Yunque</t>
  </si>
  <si>
    <t>Automóvil</t>
  </si>
  <si>
    <t>Camión (otros)</t>
  </si>
  <si>
    <t>Camioneta</t>
  </si>
  <si>
    <t>Montacarga</t>
  </si>
  <si>
    <t>Omnibus</t>
  </si>
  <si>
    <t>Trailer</t>
  </si>
  <si>
    <t>ASSY TRACTOR Y CABLE COD..02114741TAB</t>
  </si>
  <si>
    <t>BELT TRACTOR FAJA ORRUGA COD. 2742060</t>
  </si>
  <si>
    <t>CINTA NYLON 18 1/2x 25 Y.TROY 40C</t>
  </si>
  <si>
    <t>CINTA NYLON P/MAQUINA PRINTONIX</t>
  </si>
  <si>
    <t>CINTA MIRC P/MAQ.TROY 5.5X200 METROS</t>
  </si>
  <si>
    <t>LENG ENGRAVED ON LINE OFF LINE 3700</t>
  </si>
  <si>
    <t>LENG ENGRAVED READY ALARM RESET 370</t>
  </si>
  <si>
    <t>LENG ENGRAVED TOP OFF FORM COD. 3700</t>
  </si>
  <si>
    <t>NICK WANNER MODULE COD.40000004001</t>
  </si>
  <si>
    <t>POWER SUPPLY 12.1.5AC COD.510003202</t>
  </si>
  <si>
    <t>POWER SUPPLY 5 LINEAR COD.51000330</t>
  </si>
  <si>
    <t>SW ON/OFF COD.7000126002</t>
  </si>
  <si>
    <t>SW. NON-SINGLE LAMP COD.70001280018</t>
  </si>
  <si>
    <t>EXTRACTOR PARA FAJA CON ORUGA CF040C</t>
  </si>
  <si>
    <t>CINTA ENGOMADA DE PAPEL KRAF 3/4"</t>
  </si>
  <si>
    <t>CINTA ENGOMADA DE PAPEL KRAFF DE 2"</t>
  </si>
  <si>
    <t>CINTA PLAST. P/EMBALAJE 3" X 110 YADS</t>
  </si>
  <si>
    <t>FLEJE PLASTICO COLOR NEGRO</t>
  </si>
  <si>
    <t>ROLLO PARA EMBALAJE PLASTIFILM</t>
  </si>
  <si>
    <t>FLEJE PLASTICO COLOR BLANCO</t>
  </si>
  <si>
    <t>ETIQUETA ADHESIVA P/DISKETT(BOLSAx12)</t>
  </si>
  <si>
    <t>ETIQUETA ADHESIVA TRANSP.P/CERT.CHEQ</t>
  </si>
  <si>
    <t>ETIQUETAS PLATEADAS 1.5 X 4.5</t>
  </si>
  <si>
    <t>GOMA LIQ.ENVASADA CON CHUPON 3 ONZ.</t>
  </si>
  <si>
    <t>ARCHIVADOR DE PALANCA STANDARD</t>
  </si>
  <si>
    <t>SIN STOCK - FOLDER COLGANTE CON VARILLA</t>
  </si>
  <si>
    <t>PESTAÑA PARA FOLDER COLGANTE</t>
  </si>
  <si>
    <t>FOLDER JUICIO DE ALIMENTOS</t>
  </si>
  <si>
    <t>FOLDER ADMINISTRACION DE CONTRATOS</t>
  </si>
  <si>
    <t>FOLDER PLASTICO TAMANO CARTA</t>
  </si>
  <si>
    <t>FOLDER OFICIO C/ROJO RED AGENCIAS</t>
  </si>
  <si>
    <t>FOLDER CON CEJA</t>
  </si>
  <si>
    <t>SOBRE TIPO BOLSA AD-954</t>
  </si>
  <si>
    <t>SOBRE C/VENTANA T.OFICIO MEMBRETADO</t>
  </si>
  <si>
    <t>SOBRE MANILA GRANDE C/MEMBRETE   </t>
  </si>
  <si>
    <t>BORRADOR DE GOMA - BLANCO</t>
  </si>
  <si>
    <t>CORRECTOR LIQUIDO TIPO LAPICERO</t>
  </si>
  <si>
    <t>BORRADOR P/MAQ.ESC.E/HJ.X20(BORDEX)</t>
  </si>
  <si>
    <t>CINTA P/IMP.DE CARACT. INVISIBLE.</t>
  </si>
  <si>
    <t>CINTA P/MAQ.OLYMPIA MOD. CARRERA</t>
  </si>
  <si>
    <t>CINTA P/MAQ.ESC.IBM 1136108-3121</t>
  </si>
  <si>
    <t>RIELES PARA ARCHIVADOR</t>
  </si>
  <si>
    <t>CINTA CARBONICADA PARA MAQ. TOWA</t>
  </si>
  <si>
    <t>CINTA P/MAQ. ESC.TRIUMPH IBM 1299095-1136395</t>
  </si>
  <si>
    <t>CINTA POLIE.OLYMPIA ASTROTYPE-SPRIN</t>
  </si>
  <si>
    <t>TONER DC-1655 MARCA MITA</t>
  </si>
  <si>
    <t>TONER P/FOT.OLIV.MOD.COP.9017</t>
  </si>
  <si>
    <t>RODILLO DE TRANSF.P/IMP.LEXMARK OPTRA W810</t>
  </si>
  <si>
    <t>FOTOCONDUCTOR P/IMP.LEXMARK OPTRA</t>
  </si>
  <si>
    <t>BASE ACRILICA PARA TACO EXFOLIADOR</t>
  </si>
  <si>
    <t>PORTASELLO</t>
  </si>
  <si>
    <t>REGLA DE 30 CM. DE PLASTICO</t>
  </si>
  <si>
    <t>DISKETERA 3.5 NEC</t>
  </si>
  <si>
    <t>LAPIZ DE CARBON COLOR NEGRO N0 2</t>
  </si>
  <si>
    <t>NUMERADORA HORIZONTAL DE 9 DIGITOS</t>
  </si>
  <si>
    <t>PLUMON IND. PTA FINA (AZUL,ROJO,NEGRO Y VERDE)</t>
  </si>
  <si>
    <t>PLUMON DESC.PTA.REDOND.DELG.C.NEGRO</t>
  </si>
  <si>
    <t>PLUMON DESC.PTA.REDOND.DELG.C.ROJO</t>
  </si>
  <si>
    <t>PLUMON NEGRO N° 47</t>
  </si>
  <si>
    <t>PLUMON RESALTAD.D/TEXTO C.AMARILLO</t>
  </si>
  <si>
    <t>SELLO FECHADOR DE FIANCE</t>
  </si>
  <si>
    <t>TAMPON DACTILAR P/HUELLA DIGITAL</t>
  </si>
  <si>
    <t>TINTA P/MAQ.NUMER.Y/O PROTECTOGRAFO</t>
  </si>
  <si>
    <t>TINTA P/PROTEC.DE CHEQUES X 6 ONZAS</t>
  </si>
  <si>
    <t>TINTA ROJA P/MAQ.TIMBRADORA HASLER</t>
  </si>
  <si>
    <t>BLOCK RAYADO T/OFICIO</t>
  </si>
  <si>
    <t>PAPEL AUDITORA P/CAJERO AUT. OLIVETTI COD.6200</t>
  </si>
  <si>
    <t>PAPEL THERMICO P/CAJERO DIEBOLD OPTEVA 520 / 562 / 522 CON IMPRESION</t>
  </si>
  <si>
    <t>CUADERNO DOBLE ANILLO DE 56 GRS T/A4 X 100 HOJAS</t>
  </si>
  <si>
    <t>CUADERNO ALF. C/INDICE EMPAST. DE 56 GRS T/ A5 X 100 HJS</t>
  </si>
  <si>
    <t>LIBRETA IMPRESA P/CARGO X 100 HOJAS</t>
  </si>
  <si>
    <t>PAPEL BOND 75 GRS/MT2 EN BOB. 44 CMS.</t>
  </si>
  <si>
    <t>PAPEL BOND BLANCO 120 GR. 61 X 86 CM.</t>
  </si>
  <si>
    <t>PAPEL BOND BLANCO 44 CM. 56 GRS/M2.</t>
  </si>
  <si>
    <t>PAPEL BOND BLANCO 75GRS EN BOB,26 CMS ANC</t>
  </si>
  <si>
    <t>PAPEL BOND DE 56GRS/MT2 EN BOB.26CMS</t>
  </si>
  <si>
    <t>PAPEL BOND DE 56GRS/MT2 EN BOB.30CMS</t>
  </si>
  <si>
    <t>PAPEL BOND DE 75 GRS/MT2 EN BOB.31CMS</t>
  </si>
  <si>
    <t>PAPEL BOND 75GRS/MT2 EN BOB 30CMS</t>
  </si>
  <si>
    <t>PAPEL KRAFF 85 GRS. (121 X 155 CMS.)</t>
  </si>
  <si>
    <t>PAPEL KRAFF 80 GRS. (1.20X0.75 MTS)</t>
  </si>
  <si>
    <t>BANDAS DE JEBE EN ENVASE DE 1 LIBRA</t>
  </si>
  <si>
    <t>ROTOWASH 40 B20 POR 5 GALONES</t>
  </si>
  <si>
    <t>COLA ELASTICA X 4KGS.</t>
  </si>
  <si>
    <t>Balde</t>
  </si>
  <si>
    <t>COLA REHUMECTABLE KLEBER x 4KLS</t>
  </si>
  <si>
    <t>COLA SINTETICA DE 4 KILOS POLYCOL P-200</t>
  </si>
  <si>
    <t>SILICONA SPRITE</t>
  </si>
  <si>
    <t>LOTITEC (PEGAMENTO P/USO GRAL. DE MAQUINARIA)</t>
  </si>
  <si>
    <t>AFLOJATODO EN SPRITE</t>
  </si>
  <si>
    <t>COLA SINTETICA X 50 KLS</t>
  </si>
  <si>
    <t>COLA SINTETICA</t>
  </si>
  <si>
    <t>Cajero automático</t>
  </si>
  <si>
    <t>Capturador de imagen -scanner</t>
  </si>
  <si>
    <t>Computadora personal portátil</t>
  </si>
  <si>
    <t>Concentrador de red</t>
  </si>
  <si>
    <t>Convertidor de señal</t>
  </si>
  <si>
    <t>DISCO DURO QUANTUM C/CABLE DE CONEX</t>
  </si>
  <si>
    <t>Equipo de autoservicio</t>
  </si>
  <si>
    <t>Equipo de comunicación lan</t>
  </si>
  <si>
    <t>Equipo de comunicación wan</t>
  </si>
  <si>
    <t>Manejador de voz - conmutador de voz</t>
  </si>
  <si>
    <t>Grabadora de disco compacto (CD ROM)</t>
  </si>
  <si>
    <t>Impresora (otras) estampadora al calor</t>
  </si>
  <si>
    <t>Impresora de inyección de tinta</t>
  </si>
  <si>
    <t>Impresora de código de barras</t>
  </si>
  <si>
    <t>Impresora de etiquetas y tickets</t>
  </si>
  <si>
    <t>Impresora láser</t>
  </si>
  <si>
    <t>Gabinete Metal p/redes</t>
  </si>
  <si>
    <t>Impresora de matriz de punto</t>
  </si>
  <si>
    <t>Impresora de Planos Plotter</t>
  </si>
  <si>
    <t>Kiosco multimedia</t>
  </si>
  <si>
    <t>Lectora de Cinta Magnética</t>
  </si>
  <si>
    <t>Lectora de código de barras</t>
  </si>
  <si>
    <t>Lectora de Tarjeta con cinta Magnetica</t>
  </si>
  <si>
    <t>Lectora de tarjeta con cinta magnética</t>
  </si>
  <si>
    <t>Lectora Grabadora de discos opticos</t>
  </si>
  <si>
    <t>Maq Personalizadora Embosadora</t>
  </si>
  <si>
    <t>Modem</t>
  </si>
  <si>
    <t>Monitor a color</t>
  </si>
  <si>
    <t>Monitor monocromático</t>
  </si>
  <si>
    <t>Ruteador de red - router</t>
  </si>
  <si>
    <t>Computador Central</t>
  </si>
  <si>
    <t>Servidor</t>
  </si>
  <si>
    <t>Servidor de Impresión para red</t>
  </si>
  <si>
    <t>Sistema de almacenamiento de discos externos</t>
  </si>
  <si>
    <t>Sistema de administración de colas</t>
  </si>
  <si>
    <t>Sistema Deteccion de intrusos</t>
  </si>
  <si>
    <t>Sistema Proteccion y Seguridad</t>
  </si>
  <si>
    <t>Teclado - Keyboar</t>
  </si>
  <si>
    <t>Teclado Otros</t>
  </si>
  <si>
    <t>Tecl p/Numero de iden personal</t>
  </si>
  <si>
    <t>Terminal de Consulta Infopoint</t>
  </si>
  <si>
    <t>Unidad central de proceso - CPU</t>
  </si>
  <si>
    <t>Unidad para copia de seguridad</t>
  </si>
  <si>
    <t>Video Camara para computadora</t>
  </si>
  <si>
    <t>Video cámara para computadora</t>
  </si>
  <si>
    <t>Agenda Electrónica</t>
  </si>
  <si>
    <t>Calculadora cientifica</t>
  </si>
  <si>
    <t>Calculadora eléctrica</t>
  </si>
  <si>
    <t>Calculadora electrónica</t>
  </si>
  <si>
    <t>Cámara fotográfica digital</t>
  </si>
  <si>
    <t>Contador  electrónico de billetes</t>
  </si>
  <si>
    <t>Contador electrónico de monedas</t>
  </si>
  <si>
    <t>Desglosadora de papel continuo</t>
  </si>
  <si>
    <t>Destructora de documentos</t>
  </si>
  <si>
    <t>Detector de metal tipo arco</t>
  </si>
  <si>
    <t>Detector manual de metales</t>
  </si>
  <si>
    <t>Eq.Multifunc.FotocFaxImp</t>
  </si>
  <si>
    <t>Fotocopiadora en general</t>
  </si>
  <si>
    <t>Guillotina</t>
  </si>
  <si>
    <t>Lectora de cheques</t>
  </si>
  <si>
    <t>Maquina Anilladora</t>
  </si>
  <si>
    <t>Anilladora</t>
  </si>
  <si>
    <t>Máquina Compaginadora</t>
  </si>
  <si>
    <t>Máquina de escribir electrica</t>
  </si>
  <si>
    <t>Maquina de escribir electrónica</t>
  </si>
  <si>
    <t>Maquina  de escribir mecánica</t>
  </si>
  <si>
    <t>Maquina Espiraladora</t>
  </si>
  <si>
    <t>Máquina Registradora</t>
  </si>
  <si>
    <t>Máquina Sumadora</t>
  </si>
  <si>
    <t>Protectografo</t>
  </si>
  <si>
    <t>Protectora de cheques</t>
  </si>
  <si>
    <t>Reloj (otros)</t>
  </si>
  <si>
    <t>Reloj marcador fechador electrónico</t>
  </si>
  <si>
    <t>Retroproyecto de transparencias</t>
  </si>
  <si>
    <t>Archivador de madera</t>
  </si>
  <si>
    <t>Archivador de melamina</t>
  </si>
  <si>
    <t>Archivador de metal</t>
  </si>
  <si>
    <t>Archivador de metal y melamina</t>
  </si>
  <si>
    <t>Armario de madera</t>
  </si>
  <si>
    <t>Armario de melamina</t>
  </si>
  <si>
    <t>Armario de metal</t>
  </si>
  <si>
    <t>Atril (otros)</t>
  </si>
  <si>
    <t>Banca (otros)</t>
  </si>
  <si>
    <t>Banca de madera</t>
  </si>
  <si>
    <t>Biblioteca de madera</t>
  </si>
  <si>
    <t>CAJA DE METAL PARA TRANSP. DINERO (INVENTARIO)</t>
  </si>
  <si>
    <t>Caja de Metal</t>
  </si>
  <si>
    <t>Caja de Seguridad</t>
  </si>
  <si>
    <t>Caja fuerte</t>
  </si>
  <si>
    <t>Carpeta de metal unipersonal</t>
  </si>
  <si>
    <t>Carro Transportador</t>
  </si>
  <si>
    <t>Casillero de madera</t>
  </si>
  <si>
    <t>Casillero de Metal Locker</t>
  </si>
  <si>
    <t>Cenicero de pie</t>
  </si>
  <si>
    <t>Cintoteca</t>
  </si>
  <si>
    <t>Comoda (otros)</t>
  </si>
  <si>
    <t>Credenza de madera</t>
  </si>
  <si>
    <t>Credenza de Melamina</t>
  </si>
  <si>
    <t>Credenza de metal</t>
  </si>
  <si>
    <t>Credenza de metal y melamina</t>
  </si>
  <si>
    <t>Escalera de madera</t>
  </si>
  <si>
    <t>Escritorio de madera</t>
  </si>
  <si>
    <t>Escritorio de metal</t>
  </si>
  <si>
    <t>Escritorio de metal y melamina</t>
  </si>
  <si>
    <t>Estante Archivador de Melamine</t>
  </si>
  <si>
    <t>Estante de madera</t>
  </si>
  <si>
    <t>Estante de Melamine</t>
  </si>
  <si>
    <t>Estante de Metal</t>
  </si>
  <si>
    <t>Estante de metal y melamina</t>
  </si>
  <si>
    <t>Fichero de Metal</t>
  </si>
  <si>
    <t>Gabinete de madera</t>
  </si>
  <si>
    <t>Gabinete de melamina</t>
  </si>
  <si>
    <t>Gabinete de metal para redes</t>
  </si>
  <si>
    <t>Librero de madera</t>
  </si>
  <si>
    <t>Librero de melamina</t>
  </si>
  <si>
    <t>Mesa(otras)</t>
  </si>
  <si>
    <t>Mesa de formularios</t>
  </si>
  <si>
    <t>Mesa de melanine</t>
  </si>
  <si>
    <t>Mesa de metal</t>
  </si>
  <si>
    <t>Mesa de metal para dibujo</t>
  </si>
  <si>
    <t>Mesa de Centro</t>
  </si>
  <si>
    <t>Mesa madera para maquina de escribir</t>
  </si>
  <si>
    <t>Mesa de madera para teléfono</t>
  </si>
  <si>
    <t>Mesita de metal y melamina</t>
  </si>
  <si>
    <t>Mesa de metal para maquina de escribir</t>
  </si>
  <si>
    <t>Mesa de metal para teléfono</t>
  </si>
  <si>
    <t>Modulo de Computo(otros)</t>
  </si>
  <si>
    <t>Módulo de madera</t>
  </si>
  <si>
    <t>Módulo de madera para microcomputadora</t>
  </si>
  <si>
    <t>Módulo de melamina</t>
  </si>
  <si>
    <t>Módulo de melamina para computadora</t>
  </si>
  <si>
    <t>Módulo de metal para microcomputadora</t>
  </si>
  <si>
    <t>Mostrador de madera</t>
  </si>
  <si>
    <t>Mueble Bar</t>
  </si>
  <si>
    <t>Mueble Casillero de segur. bancario</t>
  </si>
  <si>
    <t>Pantalla ecran</t>
  </si>
  <si>
    <t>ORDENADOR DE FILA (INVENTARIO)</t>
  </si>
  <si>
    <t>PERCHERO DE PIE (INVENTARIO)</t>
  </si>
  <si>
    <t>Perchero de metal</t>
  </si>
  <si>
    <t>Pizarra Acrilica</t>
  </si>
  <si>
    <t>Repisa</t>
  </si>
  <si>
    <t>Ropero</t>
  </si>
  <si>
    <t>Silla fija de madera</t>
  </si>
  <si>
    <t>Silla fija de metal</t>
  </si>
  <si>
    <t>Silla giratoria de madera</t>
  </si>
  <si>
    <t>Silla giratoria de metal</t>
  </si>
  <si>
    <t>Sillon Cama</t>
  </si>
  <si>
    <t>Sillón fijo de madera</t>
  </si>
  <si>
    <t>Sillón fijo de metal</t>
  </si>
  <si>
    <t>Silla Otros(Cuero)</t>
  </si>
  <si>
    <t>Sillon giratorio de madera</t>
  </si>
  <si>
    <t>Sillón giratorio de metal</t>
  </si>
  <si>
    <t>Sofá de madera</t>
  </si>
  <si>
    <t>Sofa de metal</t>
  </si>
  <si>
    <t>Surtidor de agua electrico - Dispensador electrico</t>
  </si>
  <si>
    <t>Surtido de Agua Electrico-Dispensador</t>
  </si>
  <si>
    <t>Tablero Digital</t>
  </si>
  <si>
    <t>Taburete fijo de metal</t>
  </si>
  <si>
    <t>Vitrina (otras)</t>
  </si>
  <si>
    <t>DISKETTE DE 3.5 2S/HD (CAJA X 10U.)</t>
  </si>
  <si>
    <t>CD REGRABABLE IMATION 700MB CD-RW</t>
  </si>
  <si>
    <t>ROLLO TERMICO IMPRESORA HIBRIDA</t>
  </si>
  <si>
    <t>TONER LEXMARK WOPTRA 810</t>
  </si>
  <si>
    <t>TAMBOR P/IMPRESORA BROTHER DR 520</t>
  </si>
  <si>
    <t>TONER P/IMP. LASER HP P2015/2727NF</t>
  </si>
  <si>
    <t>TONER ORIGINAL P/IMP.HEWLWTT 92295A</t>
  </si>
  <si>
    <t>TONER P/IMP.LASER HP 9050</t>
  </si>
  <si>
    <t>P. CONVALIDACION  01 HOJA F-OP-331-A</t>
  </si>
  <si>
    <t>TONER P/IMP.LASER INFOPRINT 32 IBM</t>
  </si>
  <si>
    <t>TONER IMPRESORA KYOCERA FS-9100/9520 DN</t>
  </si>
  <si>
    <t>TONER KYOCERA TK 172 FS1370 DN</t>
  </si>
  <si>
    <t>TAMBOR KYOCERA FS-1370 TK-172</t>
  </si>
  <si>
    <t>TAMBOR LASER HP P2015/2727NF</t>
  </si>
  <si>
    <t>TONER BROTHER MFC 7220 TN 350</t>
  </si>
  <si>
    <t>TONER KONICA MINOLTA T1390</t>
  </si>
  <si>
    <t>TAMBOR BROTHER MFC 8950 DR720</t>
  </si>
  <si>
    <t>TONER KYOCERA TASKALFA 3510i  TK-7207</t>
  </si>
  <si>
    <t>P. CONVALIDACION AUTOCOPIATIVO 01 HOJA F-OP-331-B</t>
  </si>
  <si>
    <t>CARTUCHO P/IMPRESORA CANON COLOR NEGRO</t>
  </si>
  <si>
    <t>CARTUCHO PARA FAX OLIVETTI</t>
  </si>
  <si>
    <t>CARTUCHO PARA IMPRESORA CANON COLOR CYAN</t>
  </si>
  <si>
    <t>CARTUCHO TINTA BX-3 PARA FAX CANON</t>
  </si>
  <si>
    <t>CARTUCHO TINTA NEGRA P/FAX SAMSUNG</t>
  </si>
  <si>
    <t>CARTUCHO TINTA NEGRA P/IMP.EPSON880</t>
  </si>
  <si>
    <t>CARTUCHO TINTA NEGRO P/FAX CANON</t>
  </si>
  <si>
    <t>CARTUCHO TINTA P/IMP.Y/O FAX CANON</t>
  </si>
  <si>
    <t>CARTUCHO PARA IMPRESORA CANON COLOR MAGENTA</t>
  </si>
  <si>
    <t>CARTUCHO PARA IMPRESORA CANON COLOR AMARILLO</t>
  </si>
  <si>
    <t>DATA CARTRIDGE IMATION DC 3590</t>
  </si>
  <si>
    <t>DATA TAPE IMATION</t>
  </si>
  <si>
    <t>DATA CARTRIDGE IAMTION ULTRIUM II</t>
  </si>
  <si>
    <t>CARTUCHO P/FAX CANON PG40</t>
  </si>
  <si>
    <t>CARTUCHO TINTA MAGENTA - FAX BROTHER</t>
  </si>
  <si>
    <t>CARTUCHO TINTA CYAN - FAX BROTHER</t>
  </si>
  <si>
    <t>CARTUCHO TINTA YELLOW  - FAX BROTHER</t>
  </si>
  <si>
    <t>CARTUCHO TINTA BLACK - FAX BROTHER</t>
  </si>
  <si>
    <t>CINTA EPSON ERC - 31B - IMP. HIBRIDA</t>
  </si>
  <si>
    <t>CINTA P/IMPRESORA DFX 5000/9000</t>
  </si>
  <si>
    <t>CINTA P/IMPRESORA DFX 5000/8000</t>
  </si>
  <si>
    <t>CINTA MARCA OKIDATA 320/321/420/421</t>
  </si>
  <si>
    <t>CINTAS P/TERMO IMPRESORAS DATACARD</t>
  </si>
  <si>
    <t>CINTA P/IMPRESORA PRINTRONIX MD P8220</t>
  </si>
  <si>
    <t>KIT DE MANT.P/IMP.LASER IBM INFOPRINT</t>
  </si>
  <si>
    <t>KIT DE LIMPIEZA P/IMPRESORA PRINTRONIX P5215</t>
  </si>
  <si>
    <t>KIT MANTENIMIENTO XEROX 5500/5550</t>
  </si>
  <si>
    <t>KIT PARA IMPRESORA KYOCERA FS-9520DN</t>
  </si>
  <si>
    <t>ALMOHADILLA PARA IMPRESORA EPSON</t>
  </si>
  <si>
    <t>CARRUAJE PARA IMPRESORA EPSON</t>
  </si>
  <si>
    <t>ENGRANAJE DE ARRASTRE EPSON</t>
  </si>
  <si>
    <t>JACK RJ-45, FACE PLATE</t>
  </si>
  <si>
    <t>WALLBOX</t>
  </si>
  <si>
    <t>CABEZAL P/IMP. EPSON FX-1170</t>
  </si>
  <si>
    <t>CABEZAL P/IMP. EPSON FX-1050</t>
  </si>
  <si>
    <t>CABEZAL P/IMP.EPSON FX 870</t>
  </si>
  <si>
    <t>BANDEJA DE PAPEL P/IMP. EPSON</t>
  </si>
  <si>
    <t>CABEZALES DE LECTORA PARA PIN PAD</t>
  </si>
  <si>
    <t>CABEZALES DE IMPRESORA OKI 320</t>
  </si>
  <si>
    <t>CABLE FLAT P/IMP. EPSON  880</t>
  </si>
  <si>
    <t>LECTORA DE CD</t>
  </si>
  <si>
    <t>MAINBOARD PARA CPU</t>
  </si>
  <si>
    <t>MAINBOARD P/IMPRESORA EPSON</t>
  </si>
  <si>
    <t>MASCARA DE CINTA EPSON</t>
  </si>
  <si>
    <t>PALANCA SELECTORA DE PAPEL</t>
  </si>
  <si>
    <t>SOPORTE GUIA DE PAPEL P/IMP. EPSON</t>
  </si>
  <si>
    <t>TAPA ACRILICA P/IMP. EPSON</t>
  </si>
  <si>
    <t>TENSORES P/IMP. EPSON</t>
  </si>
  <si>
    <t>DISCO DURO</t>
  </si>
  <si>
    <t>MEMORIAS</t>
  </si>
  <si>
    <t>LICENCIAS</t>
  </si>
  <si>
    <t>FUSOR P/IMP.LEXMARK OPTRA 810</t>
  </si>
  <si>
    <t>CINTA FOUR COLOR YMCKT (806124-106)</t>
  </si>
  <si>
    <t>CINTAS DURAGAD CODIGO 557171-001</t>
  </si>
  <si>
    <t>RIBBON GRAPHICS BLACK</t>
  </si>
  <si>
    <t>CLEANING TAPE GRAPHICS</t>
  </si>
  <si>
    <t>CARD GARD</t>
  </si>
  <si>
    <t>TAPE DURAGARD OVERLAY 0.5 MM</t>
  </si>
  <si>
    <t>CLEANING ROLLER  (JGO. X 2 RODILLOS)</t>
  </si>
  <si>
    <t>INDENT RIBBON BLACK</t>
  </si>
  <si>
    <t>HEAD ASSY READ/WRITE, IAT HICO</t>
  </si>
  <si>
    <t>RIBBON GRAPHICS COLOR YMCK CODIGO 552854-502</t>
  </si>
  <si>
    <t>OVERLAY 0.5 mm. CÓDIGO 562750-001</t>
  </si>
  <si>
    <t>RIBBON GRAPHICS COLOR YMCK CODIGO 806124-102</t>
  </si>
  <si>
    <t>OVERLAY 0.5 mm. CODIGO 557171-001</t>
  </si>
  <si>
    <t>INFILL RIBBON BLACK</t>
  </si>
  <si>
    <t>TERMAL PRINT HEAD</t>
  </si>
  <si>
    <t>RIBBON GRAPHICS COLOR YMCKT 806124-104</t>
  </si>
  <si>
    <t>PRINT HEAD COLOR 569110-999</t>
  </si>
  <si>
    <t>PRINT HEAD COLOR 549325-999</t>
  </si>
  <si>
    <t>THERMAL PRINT HEAD BLACK</t>
  </si>
  <si>
    <t>CLEANING CARD OVERLAY</t>
  </si>
  <si>
    <t>FUNDA PLAST.P/TARJETA DE AHORRO</t>
  </si>
  <si>
    <t>Bicicleta</t>
  </si>
  <si>
    <t>Escopeta</t>
  </si>
  <si>
    <t>Revolver</t>
  </si>
  <si>
    <t>Chaleco Antibalas</t>
  </si>
  <si>
    <t>Detector de Humo</t>
  </si>
  <si>
    <t>Extintor</t>
  </si>
  <si>
    <t>Sistema de Detección contra Incendios</t>
  </si>
  <si>
    <t>TRAPO INDUSTRIAL</t>
  </si>
  <si>
    <t>TINTA NEGRO INTENSO OFFSET LATA X 2.5 KL</t>
  </si>
  <si>
    <t>LLANTA 700 X 15 -10PLY CHASQUI G.Y</t>
  </si>
  <si>
    <t>Amplificador de audio</t>
  </si>
  <si>
    <t>Analizadores (otros)</t>
  </si>
  <si>
    <t>Antena (otras)</t>
  </si>
  <si>
    <t>Antena de transmisión</t>
  </si>
  <si>
    <t>Audifonos</t>
  </si>
  <si>
    <t>Caja Acustica</t>
  </si>
  <si>
    <t>Cámara de video</t>
  </si>
  <si>
    <t>Cámara de video digital</t>
  </si>
  <si>
    <t>Central telefónica</t>
  </si>
  <si>
    <t>Central Telefonica</t>
  </si>
  <si>
    <t>Circuito cerrado de video</t>
  </si>
  <si>
    <t>Concentrador de comunicaciones</t>
  </si>
  <si>
    <t>Consola para atención de llamadas telef</t>
  </si>
  <si>
    <t>Consola Equipo de Grabacion Telefonica</t>
  </si>
  <si>
    <t>Conversor Analogico Digital</t>
  </si>
  <si>
    <t>Convertidor (otros)</t>
  </si>
  <si>
    <t>Detector de Interferencias Telefonicas</t>
  </si>
  <si>
    <t>Dictafono</t>
  </si>
  <si>
    <t>Duplicadora de microfilm</t>
  </si>
  <si>
    <t>Equipo de Audioconferencia</t>
  </si>
  <si>
    <t>Equipo de Sistema Inversor</t>
  </si>
  <si>
    <t>Equipo multiplexor</t>
  </si>
  <si>
    <t>Escaner de Red</t>
  </si>
  <si>
    <t>Facsímil</t>
  </si>
  <si>
    <t>Filmadora</t>
  </si>
  <si>
    <t>Filmadora procesadora de microfichas</t>
  </si>
  <si>
    <t>Generador de tonos y sonda digital</t>
  </si>
  <si>
    <t>Grabadora digital</t>
  </si>
  <si>
    <t>Grabadora para cinta de sonido</t>
  </si>
  <si>
    <t>Intercomunicador</t>
  </si>
  <si>
    <t>Micrófono (otros)</t>
  </si>
  <si>
    <t>Lectora Microfichas</t>
  </si>
  <si>
    <t>Megafono</t>
  </si>
  <si>
    <t>Minicomponente</t>
  </si>
  <si>
    <t>Minigrabadora para cinta de sonido</t>
  </si>
  <si>
    <t>Monitor(otros)</t>
  </si>
  <si>
    <t>PANEL DE CONTROL EPSON FX-880</t>
  </si>
  <si>
    <t>Panel solar</t>
  </si>
  <si>
    <t>Pararrayos</t>
  </si>
  <si>
    <t>Probador de circuitos eléctricos</t>
  </si>
  <si>
    <t>Probador de Fibra Optica</t>
  </si>
  <si>
    <t>probador de señales digitales</t>
  </si>
  <si>
    <t>procesador otros</t>
  </si>
  <si>
    <t>Procesador de peliculas</t>
  </si>
  <si>
    <t>Proyector</t>
  </si>
  <si>
    <t>Punto de Acceso Inalambrico</t>
  </si>
  <si>
    <t>Radio receptor</t>
  </si>
  <si>
    <t>Radio transmisor receptor</t>
  </si>
  <si>
    <t>Radiograbadora</t>
  </si>
  <si>
    <t>Reproductor de Disco Digital</t>
  </si>
  <si>
    <t>Reproductor grabador de DVD - DVD grabador</t>
  </si>
  <si>
    <t>Grabador DVD Writer</t>
  </si>
  <si>
    <t>Scanner de Comunicaciones</t>
  </si>
  <si>
    <t>Sistema de proyección multimedia</t>
  </si>
  <si>
    <t>Sistema de Videoconferencia</t>
  </si>
  <si>
    <t>Teléfono</t>
  </si>
  <si>
    <t>Teléfono celular</t>
  </si>
  <si>
    <t>Televisor a color</t>
  </si>
  <si>
    <t>Televisor con videograbadora</t>
  </si>
  <si>
    <t>Terminal de datos</t>
  </si>
  <si>
    <t>Terminal de línea</t>
  </si>
  <si>
    <t>Equipo Transmisor Receptor</t>
  </si>
  <si>
    <t>Videograbadora</t>
  </si>
  <si>
    <t>Visualizador _ viewfinder</t>
  </si>
  <si>
    <t>POLO C/BLANCO "PIDE TU TARJETA DE CREDITO"</t>
  </si>
  <si>
    <t>PAN DE ORO</t>
  </si>
  <si>
    <t>SUMINISTRO E INSTALACION DE EQUIPO DE AIRE ACONDICIONADO</t>
  </si>
  <si>
    <t>REPARACION DE AIRE ACONDICIONADO</t>
  </si>
  <si>
    <t>REPARACION Y MANTENIMIENTO DE EQUIPOS DE AIRE ACONDICIONADO</t>
  </si>
  <si>
    <t>ALQUILER DE EQUIPO AIRE ACONDICIONADO</t>
  </si>
  <si>
    <t>MANTENIMIENTO DE EQUIPO DE AIRE ACONDICIONADO</t>
  </si>
  <si>
    <t>CAMBIO DE EQUIPO DE AIRE ACONDICIONADO</t>
  </si>
  <si>
    <t>REUBICACION DE EQUIPO DE AIRE ACONDICIONADO</t>
  </si>
  <si>
    <t>INSTALACION DE EQUIPO DE AIRE ACONDICIONADO</t>
  </si>
  <si>
    <t>TRASLADO DE EQUIPO DE AIRE ACONDICIONADO</t>
  </si>
  <si>
    <t>IMPLEMENTACION DE SISTEMA DE AIRE ACONDICIONADO</t>
  </si>
  <si>
    <t>REPARACION DE EQUIPO FRIOBAR</t>
  </si>
  <si>
    <t>MANTENIMIENTO DE EQUIPO DE FRIOBAR</t>
  </si>
  <si>
    <t>REUBICACION DE EQUIPO DE FRIOBAR</t>
  </si>
  <si>
    <t>REPARACION  DE EQUIPO EXTRACTOR DE AIRE</t>
  </si>
  <si>
    <t>INSTALACION DE EXTRACTOR DE AIRE</t>
  </si>
  <si>
    <t>INSTALACION DE DUCTOS DE AIRE ACONDICIONADO</t>
  </si>
  <si>
    <t>EQUIPO DE REFRIGERACIÓN</t>
  </si>
  <si>
    <t>SUMINISTRO E INSTALACION DE GRUPO ELECTROGENO</t>
  </si>
  <si>
    <t>REPARACION Y MANTENIMIENTO DE GRUPO ELECTROGENO</t>
  </si>
  <si>
    <t>REPARACION DE GRUPO ELECTROGENO</t>
  </si>
  <si>
    <t>MANTENIMIENTO DE GRUPO ELECTROGENO</t>
  </si>
  <si>
    <t>INSTALACION DE GRUPO ELECTROGENO</t>
  </si>
  <si>
    <t>TRASLADO DE GRUPO ELECTROGENO</t>
  </si>
  <si>
    <t>REUBICACION DE GRUPO ELECTROGENO</t>
  </si>
  <si>
    <t>CAMBIO DE GRUPO ELECTROGENO</t>
  </si>
  <si>
    <t>ALQUILER DE GRUPO ELECTROGENO</t>
  </si>
  <si>
    <t>BALANCEO DE CARGA ELECTRICA</t>
  </si>
  <si>
    <t>SUMINISTRO E INSTALACION DE TABLEROS DE TRANFERENCIA DE G.E.</t>
  </si>
  <si>
    <t>REPARACION DE TABLERO DE TRANSFERENCIA DE G.E.</t>
  </si>
  <si>
    <t>MANTENIMIENTO DE TABLERO DE TRANFERENCIA DE G.E.</t>
  </si>
  <si>
    <t>INSTALACION DE TABLERO DE TRANSFERENCIA DE G.E.</t>
  </si>
  <si>
    <t>REUBICACION DE TABLERO DE TRANSFERENCIA DE G.E.</t>
  </si>
  <si>
    <t>DESCARBONIZADO DE GRUPO ELECTROGENO</t>
  </si>
  <si>
    <t>PINTADO DE GRUPO ELECTROGENO</t>
  </si>
  <si>
    <t>SUMINISTRO E INSTALACION DE EQUIPO UPS</t>
  </si>
  <si>
    <t>REPARACION Y MANTENIMIENTO DE EQUIPO UPS</t>
  </si>
  <si>
    <t>REPARACION DE EQUIPO UPS</t>
  </si>
  <si>
    <t>MANTENIMIENTO DE EQUIPO UPS</t>
  </si>
  <si>
    <t>INSTALACION DE EQUIPO UPS</t>
  </si>
  <si>
    <t>TRASLADO DE EQUIPO UPS</t>
  </si>
  <si>
    <t>REUBICACION DE EQUIPO UPS</t>
  </si>
  <si>
    <t>CAMBIO DE EQUIPO UPS</t>
  </si>
  <si>
    <t>ALQUILER DE EQUIPO UPS</t>
  </si>
  <si>
    <t>REPARACION Y MANTENIMIENTO DE REPRODUCTORES DE VIDEO</t>
  </si>
  <si>
    <t>REPARACION DE REPRODUCTORES DE VIDEO</t>
  </si>
  <si>
    <t>MANTENIMIENTO DE REPRODUCTORES DE VIDEO</t>
  </si>
  <si>
    <t>REPARACION Y MANTENIMIENTO DE COMPUTADORAS PC</t>
  </si>
  <si>
    <t>REPARACION DE COMPUTADORAS PC</t>
  </si>
  <si>
    <t>MANTENIMIENTO DE COMPUTADORAS PC</t>
  </si>
  <si>
    <t>ALQUILER DE COMPUTADORAS PC</t>
  </si>
  <si>
    <t>REPARACION Y MANTENIMIENTO DE IMPRESORAS</t>
  </si>
  <si>
    <t>REPARACION DE IMPRESORAS</t>
  </si>
  <si>
    <t>MANTENIMIENTO DE IMPRESORAS</t>
  </si>
  <si>
    <t>ALQUILER DE IMPRESORAS</t>
  </si>
  <si>
    <t>REPARACION Y MANTENIMIENTO DE EQUIPOS DE COMPUTO</t>
  </si>
  <si>
    <t>REPARACION DE EQUIPOS DE COMPUTO</t>
  </si>
  <si>
    <t>MANTENIMIENTO DE EQUIPOS DE COMPUTO</t>
  </si>
  <si>
    <t>ARRENDAMIENTO DE BIENES</t>
  </si>
  <si>
    <t>ARRENDAMIENTO A PLAZO FIJO DE MÁQUINAS Y EQUIPOS DE COMPUTO</t>
  </si>
  <si>
    <t>MANTENIMIENTO DE SOFTWARE</t>
  </si>
  <si>
    <t>MANTENIMIENTO DE TERMOIMPRESORAS</t>
  </si>
  <si>
    <t>TRANSPORTE DE MENSAJES ELECTRÓNICOS DE LA RED .</t>
  </si>
  <si>
    <t>REPARACION Y MANTENIMIENTO DE MAQUINAS DE OFICINA</t>
  </si>
  <si>
    <t>REPARACION DE MAQUINAS DE OFICINA</t>
  </si>
  <si>
    <t>MANTENIMIENTO DE MAQUINAS DE OFICINA</t>
  </si>
  <si>
    <t>ARRENDAMIENTO A PLAZO FIJO DE MÁQUINAS DE OFICINA</t>
  </si>
  <si>
    <t>REPARACION Y MANTENIMIENTO DE MAQUINA DE ESCRIBIR</t>
  </si>
  <si>
    <t>REPARACION DE MAQUINA DE ESCRIBIR ELECTRONICA</t>
  </si>
  <si>
    <t>MANTENIMIENTO DE MAQUINA DE ESCRIBIR ELECTRONICA</t>
  </si>
  <si>
    <t>REPARACION DE MAQUINA DE ESCRIBIR ELECTRICA</t>
  </si>
  <si>
    <t>MANTENIMIENTO DE MAQUINA DE ESCRIBIR ELECTRICA</t>
  </si>
  <si>
    <t>REPARACION DE MAQUINA DE ESCRIBIR MECANICA</t>
  </si>
  <si>
    <t>MANTENIMIENTO DE MAQUINA DE ESCRIBIR MECANICA</t>
  </si>
  <si>
    <t>REPARACION Y MANTENIMIENTO DE EQUIPOS DE KITCHEN</t>
  </si>
  <si>
    <t>REPARACION DE EQUIPOS DE KITCHEN</t>
  </si>
  <si>
    <t>MANTENIMIENTO DE EQUIPOS DE KITCHEN</t>
  </si>
  <si>
    <t>REUBICACIÓN DE EQUIPOS DE KITCHEN</t>
  </si>
  <si>
    <t>REPARACION Y MANTENIMIENTO DE TELEVISOR</t>
  </si>
  <si>
    <t>REPARACION DETELEVISOR</t>
  </si>
  <si>
    <t>MANTENIMIENTO DE TELEVISOR</t>
  </si>
  <si>
    <t>REPARACION Y MANTENIMIENTO DE DVD</t>
  </si>
  <si>
    <t>REPARACION DE DVD</t>
  </si>
  <si>
    <t>MANTENIMIENTO DE DVD</t>
  </si>
  <si>
    <t>REPARACION Y MANTENIMIENTO DE EQUIPOS DE VIDEO</t>
  </si>
  <si>
    <t>REPARACION DE EQUIPOS DE VIDEO</t>
  </si>
  <si>
    <t>MANTENIMIENTO DE EQUIPOS DE VIDEO</t>
  </si>
  <si>
    <t>ALQUILER DE EQUIPOS DE VIDEO</t>
  </si>
  <si>
    <t>ALQUILER DE TELEVISOR</t>
  </si>
  <si>
    <t>ALQUILER DE DVD</t>
  </si>
  <si>
    <t>INSTALACION DE RACK PARA EQUIDOS DE VIDEO</t>
  </si>
  <si>
    <t>REPARACION Y MANTENIMIENTO DE DISPENSADOR DE TICKET'S</t>
  </si>
  <si>
    <t>REPARACION DE DISPENSADOR DE TICKET'S</t>
  </si>
  <si>
    <t>MANTENIMIENTO DE DISPENSADOR DE TICKET'S</t>
  </si>
  <si>
    <t>SUMINISTRO E INSTALACION DE DISPENSADOR DE TICKETS</t>
  </si>
  <si>
    <t>INSTALACION DE DISPENSADOR DE TICKETS</t>
  </si>
  <si>
    <t>REUBICACCIÓN DE DISPENSADOR DE TICKETS</t>
  </si>
  <si>
    <t>REPARACION Y MANTENIMIENTO DE CAJAS DE SEGURIDAD</t>
  </si>
  <si>
    <t>REPARACION DE CAJAS DE SEGURIDAD</t>
  </si>
  <si>
    <t>MANTENIMIENTO DE CAJAS DE SEGURIDAD</t>
  </si>
  <si>
    <t>TRASLADO DE CAJAS DE SEGURIDAD</t>
  </si>
  <si>
    <t>REUBICACION DE CAJAS DE SEGURIDAD</t>
  </si>
  <si>
    <t>REPARACION Y MANTENIMIENTO DE CRONOMETRO DE TIEMPO -CS.</t>
  </si>
  <si>
    <t>SUMINISTRO E INSTALACION DE CRONOMETROS DE TIEMPO  - CS.</t>
  </si>
  <si>
    <t>REPARACION Y MANTENIMIENTO DE PUERTAS DE BOVEDA</t>
  </si>
  <si>
    <t>REPARACION DE PUERTAS DE BOVEDA</t>
  </si>
  <si>
    <t>MANTENIMIENTO DE PUERTAS DE BOVEDA</t>
  </si>
  <si>
    <t>INSTALACION DE PUERTAS DE BÓVEDA</t>
  </si>
  <si>
    <t>TRASLADO DE PUERTA DE BOVEDA</t>
  </si>
  <si>
    <t>SUMINISTRO E INSTALACION DE PUERTA DE BOVEDA</t>
  </si>
  <si>
    <t>REPARACION Y MANTENIMIENTO DE COMPRENSOR DE AIRE</t>
  </si>
  <si>
    <t>REPARACION DE COMPRENSOR DE AIRE</t>
  </si>
  <si>
    <t>MANTENIMIENTO DE COMPRENSOR DE AIRE</t>
  </si>
  <si>
    <t>TRASLADO DE COMPRENSOR DE AIRE</t>
  </si>
  <si>
    <t>ALQUILER DE COMPRENSOR DE AIRE</t>
  </si>
  <si>
    <t>REPARACION Y MANTENIMIENTO DE TRANSFORMADOR</t>
  </si>
  <si>
    <t>REPARACION DE TRANSFORMADOR</t>
  </si>
  <si>
    <t>MANTENIMIENTO DE TRANSFORMADOR</t>
  </si>
  <si>
    <t>SUMINISTRO E INSTALACION DE TRANSFORMADOR</t>
  </si>
  <si>
    <t>ALQUILER DE TRASNFORMADOR</t>
  </si>
  <si>
    <t>REPARACION Y MANTENIMIENTO DE ESTABILIZADOR</t>
  </si>
  <si>
    <t>REPARACION DE ESTABILIZADOR</t>
  </si>
  <si>
    <t>MANTENIMIENTO DE ESTABILIZADOR</t>
  </si>
  <si>
    <t>SUMINISTRO E INSTALACION DE ESTABILIZADOR</t>
  </si>
  <si>
    <t>ALQUILER DE ESTABILIZADOR</t>
  </si>
  <si>
    <t>REPARACION Y MANTENIMIENTO DE BALANZA</t>
  </si>
  <si>
    <t>REPARACION DE BALANZA</t>
  </si>
  <si>
    <t>MANTENIMIENTO DE BALANZA</t>
  </si>
  <si>
    <t>REPARACION Y MANTENIMIENTO DE BOMBA DE AGUA</t>
  </si>
  <si>
    <t>REPARACION DE BOMBA DE AGUA</t>
  </si>
  <si>
    <t>MANTENIMIENTO DE BOMBA DE AGUA</t>
  </si>
  <si>
    <t>SUMINISTRO E INSTALACION DE BOMBA DE AGUA</t>
  </si>
  <si>
    <t>REPARACION Y MANTENIMIENTO DE CAJEROS AUTOMATICOS</t>
  </si>
  <si>
    <t>MANTENIMIENTO DE CAJERO AUTOMATICO</t>
  </si>
  <si>
    <t>PINTADO DE CAJERO AUTOMATICO</t>
  </si>
  <si>
    <t>TRASLADO DE CAJERO AUTOMATICO</t>
  </si>
  <si>
    <t>ANCLAJE DE CAJERO AUTOMATICO</t>
  </si>
  <si>
    <t>PINTADO DE MASCARA DE CAJERO AUTOMATICO</t>
  </si>
  <si>
    <t>MANTENIMIENTO DE MANIJAS</t>
  </si>
  <si>
    <t>MANTENIMIENTO DE CIERRA PUERTAS</t>
  </si>
  <si>
    <t>CAJEROS AUTOMATICOS</t>
  </si>
  <si>
    <t>CAJEROS MULTITASAS</t>
  </si>
  <si>
    <t>REPARACION DE VENTILADOR ELECTRICO PARA MESA O DE PIE</t>
  </si>
  <si>
    <t>MANTENIMIENTO DE VENTILADOR ELECTRICO PARA MESA O DE PIE</t>
  </si>
  <si>
    <t>REPARACION DE VENTILADOR ELECTRICO PARA PARED</t>
  </si>
  <si>
    <t>MANTENIMIENTO DE VENTILADOR ELECTRICO PARA PARED</t>
  </si>
  <si>
    <t>REPARACION DE VENTILADOR ELECTRICO TIPO COLUMNA O TORRE</t>
  </si>
  <si>
    <t>MANTENIMIENTO DE VENTILADOR ELECTRICO TIPO COLUMNA O TORRE</t>
  </si>
  <si>
    <t>REPARACION DE VENTILADOR ELECTRICO INDUSTRIAL</t>
  </si>
  <si>
    <t>MANTENIMIENTO DE VENTILADOR ELECTRICO INDUSTRIAL</t>
  </si>
  <si>
    <t>REPARACION DE VENTILADOR ELECTRICO PARA TECHO</t>
  </si>
  <si>
    <t>MANTENIMIENTO DE VENTILADOR ELECTRICO PARA TECHO</t>
  </si>
  <si>
    <t>INSTALACION DE VENTILADOR ELECTRICO TIPO COLUMNA O TORRE</t>
  </si>
  <si>
    <t>REPARACION DE THERMA A GAS</t>
  </si>
  <si>
    <t>MANTENIMIENTO DE THERMA A GAS</t>
  </si>
  <si>
    <t>REPARACION DE THERMA ELECTRICA</t>
  </si>
  <si>
    <t>MANTENIMIENTIO DE THERMA ELECTRICA</t>
  </si>
  <si>
    <t>ACONDICIONAMIENTO DE THERMA OTRAS</t>
  </si>
  <si>
    <t>REPARACION DE DESHUMEDECEDORES</t>
  </si>
  <si>
    <t>MANTENIMIENTO DE DESHUMEDECEDORES PARA AMBIENTE TIPO COMERCIAL</t>
  </si>
  <si>
    <t>REPARACION DE DESHUMEDECEDORES PARA AMBIENTE TIPO INDUSTRIAL</t>
  </si>
  <si>
    <t>MANTENIMIENTO DE DESHUMEDECEDORES PARA AMBIENTE TIPO INDUSTRIAL</t>
  </si>
  <si>
    <t>INSTALACION DE DESHUMEDECEDORES PARA AMBIENTE TIPO COMERCIAL</t>
  </si>
  <si>
    <t>ACONDICIONAMIENTO DE DESHUMEDECEDORES PARA AMBIENTE TIPO INDUSTRIAL</t>
  </si>
  <si>
    <t>REPARACION DE MAQUINAS FOTOCOPIADORAS</t>
  </si>
  <si>
    <t>MANTENIMIENTO DE MAQUINAS FOTOCOPIADORAS</t>
  </si>
  <si>
    <t>MANTENIMIENTO  Y REPARACION  DE  RELOJES DE  PARED</t>
  </si>
  <si>
    <t>MANTENIMIENTO DE DESTRUCTORA DE PAPEL</t>
  </si>
  <si>
    <t>MANTENIMIENTO DE ENESERES DE CRISTAL</t>
  </si>
  <si>
    <t>MANTENIMIENTO DE ENSERES DE METAL</t>
  </si>
  <si>
    <t>MANTENIMIENTO DE EQUIPOS DE RELOJERIA</t>
  </si>
  <si>
    <t>MANTENIMIENTO DE EQUIPOS FONOTECNICOS</t>
  </si>
  <si>
    <t>MANTENIMIENTO DE FACSIMIL</t>
  </si>
  <si>
    <t>MANTENIMIENTO DE MAQUINAS DE ESCRIBIR EN GENERAL</t>
  </si>
  <si>
    <t>MANTENIMIENTO DE RELOJ TARJETERO DE ASISTENCIA</t>
  </si>
  <si>
    <t>MANTENIMIENTO Y RAPARACION DE RELOJ ESTAMPADOR</t>
  </si>
  <si>
    <t>MANTENIMIENTO DE RELOJ CONTROL ASISTENCIA</t>
  </si>
  <si>
    <t>MANT. Y REPAR. DE MAQUINA DE ESCRIBIR ELECTRICA Y ELECTRONICA</t>
  </si>
  <si>
    <t>REPARACIÒN DE MAQUINAS CONTADORAS DE BILLETES</t>
  </si>
  <si>
    <t>MANTENIMIENTO DE CONTADORAS DE BILLETES</t>
  </si>
  <si>
    <t>REPARACION DE MAQUINA CALCULADORA ELECTRONICA</t>
  </si>
  <si>
    <t>MANTENIMIENTO DE MAQUINA CALCULADORA ELECTRONICA</t>
  </si>
  <si>
    <t>MANTENIMIENTO DE MAQUINA ATM WATCH</t>
  </si>
  <si>
    <t>INSTALACIÓN DE MAQUINAS ATM WATCH</t>
  </si>
  <si>
    <t>INSTALACION DE CENTRAL TELEFONICA- LINEAS Y ANEXOS</t>
  </si>
  <si>
    <t>INSTALACION DE EQUIPOS DE TELECOMUNICACION</t>
  </si>
  <si>
    <t>INSTALACION Y CABLEADO DE RED Y CENTRAL TELEFONICA</t>
  </si>
  <si>
    <t>INSTALACION Y CABLEADO DE RED TELEFONICA IP</t>
  </si>
  <si>
    <t>INSTALACION DE TELEFONOS</t>
  </si>
  <si>
    <t>INSTALACION DE FAX</t>
  </si>
  <si>
    <t>SERVICIO DE CONEXION DE TRONCALES Y PROGRAMACION DE ANEXOS</t>
  </si>
  <si>
    <t>INSTALACION DE OTROS EQS.DE TELECOMUNICACIONES</t>
  </si>
  <si>
    <t>INSTALACION DE CENTRALES DE COMUNICACION</t>
  </si>
  <si>
    <t>MANT. DE  AMPLIFICADOR (OTROS) PARA TELECOMUNCACIONES</t>
  </si>
  <si>
    <t>MANT. DE  AMPLIFICADOR DE AUDIO PARA TELECOMUNCACIONES</t>
  </si>
  <si>
    <t>MANT. DE AMPLIFICADOR DE RADIOFRECUENCIA PARA TELECOMUNCACIONES</t>
  </si>
  <si>
    <t>MANT. DE AMPLIFICADOR MEZCLADOR PARA TELECOMUNCACIONES</t>
  </si>
  <si>
    <t>MANT. DE AMPLIFICADOR TELEFONICO PARA TELECOMUNCACIONES</t>
  </si>
  <si>
    <t>MANTENIMIENTO DE ANALIZADOR DE COMUNICACION DIGITAL PARA TELECOMUNCACIONES</t>
  </si>
  <si>
    <t>MANTENIMIENTO DE ANALIZADOR DE ENERGIA ELECTROSTATICA PARA TELECOMUNCACIONES</t>
  </si>
  <si>
    <t>MANTENIMIENTO DE ANALIZADOR DE ESPECTROS PARA TELECOMUNCACIONES</t>
  </si>
  <si>
    <t>MANTENIMIENTO DE ANALIZADOR DE FIBRA OPTICA - ANALIZADOR DE RED PARA TELECOMUNCACIONES</t>
  </si>
  <si>
    <t>MANTENIMIENTO DE ANALIZADOR DE INTENSIDAD DE CAMPO DE RADIOFRECUENCIA PARA TELECOMUNCACIONES</t>
  </si>
  <si>
    <t>MANTENIUMIENTO DE ANALIZADOR DE PROTOCOLOS PARA TELECOMUNCACIONES</t>
  </si>
  <si>
    <t>MANTENIMIENTO DE ANALIZADOR DE RADIOCOMUNICACIONES PARA TELECOMUNCACIONES</t>
  </si>
  <si>
    <t>MANTENIMIENTO DE ANALIZADOR DE SEÑALES DE TELEVISION PARA TELECOMUNCACIONES</t>
  </si>
  <si>
    <t>MANTENIMIENTO DE ANALIZADOR DE SISTEMA PARA MICROONDAS PARA TELECOMUNCACIONES</t>
  </si>
  <si>
    <t>MANTENIMIENTO DE ANALIZADOR DE TELEFONO PARA TELECOMUNCACIONES</t>
  </si>
  <si>
    <t>MANTENIMIENTO DE ANALIZADOR INTEGRADO DE RED RDSI - ISDN PARA TELECOMUNCACIONES</t>
  </si>
  <si>
    <t>MANTENIMIENTO DE ANALIZADOR LOGICO DE SEÑAL DIGITAL PARA TELECOMUNCACIONES</t>
  </si>
  <si>
    <t>MANTENIMIENTO DE ANALIZADORES (OTROS) PARA TELECOMUNCACIONES</t>
  </si>
  <si>
    <t>MANTENUIMIENTO DE  ANTENA FANTASMA CON DISIPADOR PARA TELECOMUNCACIONES</t>
  </si>
  <si>
    <t>MANTENIMIENTO DE  ANTENA PARABOLICA PARA TELECOMUNCACIONES</t>
  </si>
  <si>
    <t>MANTENIMIENTO DE ANTENA (OTRAS)  PARA TELECOMUNCACIONES</t>
  </si>
  <si>
    <t>MANTENIMIENTO DE ANTENA BANDA ANCHA HF PARA TELECOMUNCACIONES</t>
  </si>
  <si>
    <t>MANTENIMIENTO DE ANTENA BASE OMNIDIRECCIONAL PARA TELECOMUNCACIONES</t>
  </si>
  <si>
    <t>MANTENIMIENTO DE ANTENA BRAKER PARA TELECOMUNCACIONES</t>
  </si>
  <si>
    <t>MANTENIMIENTO DE ANTENA DE RADAR PARA TELECOMUNCACIONES</t>
  </si>
  <si>
    <t>MANTENIMIENTO DE ANTENA DE SUPERFICIE PARA TELECOMUNCACIONES</t>
  </si>
  <si>
    <t>MANTENIMIENTO DE ANTENA DE TRANSMISION PARA TELECOMUNCACIONES</t>
  </si>
  <si>
    <t>MANTENIMIENTO DE ANTENA DIPOLO PARA TELECOMUNCACIONES</t>
  </si>
  <si>
    <t>MANTENIMIENTO DE ANTENA DIRECCIONAL PARA TELECOMUNCACIONES</t>
  </si>
  <si>
    <t>MANTENIMIENTO DE ANTENA EMISORA DE RADIO PARA TELECOMUNCACIONES</t>
  </si>
  <si>
    <t>MANTENIMIENTO DE ANTENA MOVIL HF PARA TELECOMUNCACIONES</t>
  </si>
  <si>
    <t>MANTENIMIENTO DE ANTENA MOVIL MAXRAD PARA TELECOMUNCACIONES</t>
  </si>
  <si>
    <t>MANTENIMIENTO DE ANTENA MULTIBANDA PARA TELECOMUNCACIONES</t>
  </si>
  <si>
    <t>MANTENIMIENTO DE TORRE VENTADA</t>
  </si>
  <si>
    <t>MANTENIMIENTO DE  CENTRAL DE BUSCA PERS. - CENTRAL DE BEEPER P/TELECOMUNCACIONES</t>
  </si>
  <si>
    <t>MANTENIMIENTO DE CENTRAL DE COMUNICACIONES PARA TELECOMUNCACIONES</t>
  </si>
  <si>
    <t>MANTENIMIENTO DE CENTRAL DE INTERCOMUNICADORES PARA TELECOMUNCACIONES</t>
  </si>
  <si>
    <t>MANTENIMIENTO DE CENTRAL TELEFONICA PARA TELECOMUNCACIONES</t>
  </si>
  <si>
    <t>MANTENIMIENTO DE CENTRAL TELEFONICA- LINEAS Y ANEXOS  PARA TELECOMUNCACIONES</t>
  </si>
  <si>
    <t>MANTENIMIENTO Y REPARACION DE  REDES DE TELECOMUNICACION</t>
  </si>
  <si>
    <t>REPARACION Y MANTENIMIENTO DEL SISTEMA ELECTRICO</t>
  </si>
  <si>
    <t>REPARACION DEL SISTEMA ELECTRICO</t>
  </si>
  <si>
    <t>MANTENIMIENTO DEL SISTEMA ELECTRICO</t>
  </si>
  <si>
    <t>REVISION DEL SISTEMA ELECTRICO</t>
  </si>
  <si>
    <t>IMPLEMENTACION DEL SISTEMA ELECTRICO</t>
  </si>
  <si>
    <t>SUMINISTRO E INSTALACION DE TOMACORRIENTES DOBLES  UNIVERSALES</t>
  </si>
  <si>
    <t>SUMINISTRO  E INSTALACION  DE TOMACORRIENTES DOBLES CON LINEA A TIERRA</t>
  </si>
  <si>
    <t>REUBICACION DE TOMACORRIENTES DOBLES UNIVERSALES</t>
  </si>
  <si>
    <t>REUBICACION DE TOMACORRIENTES DOBLES CON LINEA A TIERRA</t>
  </si>
  <si>
    <t>SUMINISTRO  E INSTALACION  DE LLAVE TERMICA</t>
  </si>
  <si>
    <t>SUMINISTRO  E INSTALACION  DE LLAVES TERMOMAGNETICA</t>
  </si>
  <si>
    <t>SUMINISTRO E INSTALACION DE SEDAL DE RIESGO ELECTRICO</t>
  </si>
  <si>
    <t>SUMIINISTRO E INSTALACION DE INTERRUPTOR DIFERENCIAL</t>
  </si>
  <si>
    <t>INSTALACIÓN DE NOMENCLATURA DE IDENTIFICACION DE CIRCUITOS</t>
  </si>
  <si>
    <t>BALANCEO DE CARGAS</t>
  </si>
  <si>
    <t>SISTEMA ELECTRICO</t>
  </si>
  <si>
    <t>REVISION DEL SISTEMA DE ILUMINACION</t>
  </si>
  <si>
    <t>REPARACION DEL SISTEMA DE ILUMINACION</t>
  </si>
  <si>
    <t>MANTENIMIENTO DEL SISTEMA DE ILUMINACION</t>
  </si>
  <si>
    <t>SUMINISTRO E INSTALACION DE EQUIPOS LUMINARIAS</t>
  </si>
  <si>
    <t>REUBICACION DE EQUIPOS LUMINARIAS</t>
  </si>
  <si>
    <t>SUMINISTRO E INSTALACION DE REFLECTOR CON SOPORTE</t>
  </si>
  <si>
    <t>SISTEMA DE ILUMINACIÓN</t>
  </si>
  <si>
    <t>REPARACION Y MANTENIMIENTO DEL SISTEMA HIDRONEUMATICO</t>
  </si>
  <si>
    <t>REPARACION DEL SISTEMA HIDRONEUMATICO</t>
  </si>
  <si>
    <t>MANTENIMIENTO DEL SISTEMA HIDRONEUMATICO</t>
  </si>
  <si>
    <t>IMPLEMENTACION DEL SISTEMA HIDRONEUMATICO</t>
  </si>
  <si>
    <t>SISTEMA HIDRONEUMATICO</t>
  </si>
  <si>
    <t>REPARACION Y MANTENIMIENTO DEL SISTEMA POZO SEPTICO</t>
  </si>
  <si>
    <t>LIMPIEZA DEL POZO SEPTICO</t>
  </si>
  <si>
    <t>MANTENIMIENTO DEL POZO SEPTICO</t>
  </si>
  <si>
    <t>SISTEMA DE EVACUACIÓN</t>
  </si>
  <si>
    <t>REPARACION Y MANTENIMIENTO DE ASCENSOR</t>
  </si>
  <si>
    <t>MANTENIMIENTO DE ASCENSOR</t>
  </si>
  <si>
    <t>INSTALACION DE ASCENSOR</t>
  </si>
  <si>
    <t>SISTEMA DE ASCENSORES</t>
  </si>
  <si>
    <t>INSTALACION DE SISTEMA DE PUESTA A TIERRA</t>
  </si>
  <si>
    <t>REPARACION Y MANTENIMIENTO DE POZO A TIERRA</t>
  </si>
  <si>
    <t>REPARACION DE POZO A TIERRA</t>
  </si>
  <si>
    <t>MANTENIMIENTO DE POZO A TIERRA</t>
  </si>
  <si>
    <t>MEDICION DE POZO A TIERRA</t>
  </si>
  <si>
    <t>CONSTRUCCION DE POZO A TIERRA</t>
  </si>
  <si>
    <t>SISTEMA DE PUESTA A TIERRA</t>
  </si>
  <si>
    <t>EVALUACIÓN E INFORME DEL SISTEMA DE PUESTA A TIERRA</t>
  </si>
  <si>
    <t>SUMINISTRO E INSTALACION DE SISTEMA DE PARARAYOS</t>
  </si>
  <si>
    <t>MANTENIMIENTO DEL SISTEMA DE PARARAYOS</t>
  </si>
  <si>
    <t>REUBICACION DEL SISTEMA DE PARARAYOS</t>
  </si>
  <si>
    <t>IMPLEMENTACION DE SISTEMA DE PARARAYOS</t>
  </si>
  <si>
    <t>SISTEMA DE PARARAYOS</t>
  </si>
  <si>
    <t>SUMINISTRO E INSTALACION DE SISTEMA DE ALARMA</t>
  </si>
  <si>
    <t>SUMINISTRO E INSTALACION DE SISTEMA DE ALERTA POLCIAL</t>
  </si>
  <si>
    <t>SUMINISTRO E INSTALACION DE ACCESORIOS PARA EL SISTEMA DE ALARMA</t>
  </si>
  <si>
    <t>SUMINISTRO E INSTALACION DE ACCESORIOS PARA EL SISTEMA DE ALERTA POLICIAL</t>
  </si>
  <si>
    <t>MANTENIMIENTO Y REPARACION DEL SISTEMA DE ALARMA Y ALERTA POLICIAL</t>
  </si>
  <si>
    <t>MANTENIMIENTO DEL SISTEMA DE ALARMA Y ALERTA POLICIAL</t>
  </si>
  <si>
    <t>MANTENIMIENTO DEL SISTEMA DE ALARMA</t>
  </si>
  <si>
    <t>MANTENIMIENTO DEL SISTEMA DE ALERTA POLICIAL</t>
  </si>
  <si>
    <t>REPARACION DEL SISTEMA DE ALARMA</t>
  </si>
  <si>
    <t>REPARACION DEL SISTEMA DE ALERTA POLICIAL</t>
  </si>
  <si>
    <t>REPARACION DEL SISTEMA DE ALARMA Y ALERTA POLICIAL</t>
  </si>
  <si>
    <t>TRASLADO DEL SISTEMA DE ALARMA, ALERTA POLICIAL Y CCTV</t>
  </si>
  <si>
    <t>TRASLADO DEL SISTEMA DE ALARMA Y ALERTA POLICIAL</t>
  </si>
  <si>
    <t>TRASLADO DEL SISTEMA DE ALARMA</t>
  </si>
  <si>
    <t>REINSTALACION DEL SISTEMA DE ALARMA ,ALERTA POLICIAL Y CCTV</t>
  </si>
  <si>
    <t>REINSTALACION DEL SISTEMA DE ALERTA POLICIAL</t>
  </si>
  <si>
    <t>REINSTALACION DEL SISTEMA DE ALARMA</t>
  </si>
  <si>
    <t>REUBICACION DEL SISTEMA DE ALARMA Y ALERTA POLICIAL</t>
  </si>
  <si>
    <t>REUBICACION DEL SISTEMA DE ALARMA</t>
  </si>
  <si>
    <t>REUBICACION DEL SISTEMA ALERTA POLICIAL</t>
  </si>
  <si>
    <t>SUMINISTRO E INSTALACION DE SISTEMA CCTV</t>
  </si>
  <si>
    <t>SUMINISTRO E INSTALACION DE ACCESORIOS PARA EL SISTEMA CCTV</t>
  </si>
  <si>
    <t>MANTENIMIENTO DEL SISTEMA CCTV</t>
  </si>
  <si>
    <t>REPARACION DEL SISTEMA CCTV</t>
  </si>
  <si>
    <t>TRASLADO DEL SISTEMA CCTV</t>
  </si>
  <si>
    <t>REINSTALACION DEL SISTEMA CCTV</t>
  </si>
  <si>
    <t>REUBICACION DEL SISTEMA CCTV</t>
  </si>
  <si>
    <t>CONFECION DE FOTOCHEK PARA ACCESO A ZONA DE SEGURIDAD</t>
  </si>
  <si>
    <t>SISTEMA DE ALARMA</t>
  </si>
  <si>
    <t>PINTADO DE MUROS  (INTERIOR Y EXTERIOR)</t>
  </si>
  <si>
    <t>PINTADO DE TECHOS</t>
  </si>
  <si>
    <t>PINTADO DE REJAS PERIMETRICAS DE METAL</t>
  </si>
  <si>
    <t>PINTADO DE PUERTAS DE METAL</t>
  </si>
  <si>
    <t>PINTADO PUERTAS DE MADERA</t>
  </si>
  <si>
    <t>PINTADO DE ZONA DE SEGURIDAD</t>
  </si>
  <si>
    <t>LAQUEADO DE PUERTAS DE MADERA</t>
  </si>
  <si>
    <t>SUMINISTRO E INSTALACION DE TABIQUERIAS DE MADERA</t>
  </si>
  <si>
    <t>LAQUEADO DE TABIQUERIA DE MADERA</t>
  </si>
  <si>
    <t>SUMINISTRO E INSTALACIÓN DE REJA PERIMETRICA</t>
  </si>
  <si>
    <t>SUMINISTRO E INSTALACIÓN DE REJA PROTECTORA PARA SUMINISTRO ELECTRICO</t>
  </si>
  <si>
    <t>SUMINISTRO E INSTALACIÓN DE REJA PROTECTORA PARA PUERTA</t>
  </si>
  <si>
    <t>SUMINISTRO E INSTALACIÓN DE REJA PROTECTORA PARA VENTANA</t>
  </si>
  <si>
    <t>SUMINISTRO E INSTALACIÓN DE TABIQUERIA DE ALUMINIO</t>
  </si>
  <si>
    <t>SUMINISTRO E INSTALACION DE PUERTAS DE ALUMINIO</t>
  </si>
  <si>
    <t>SUMINISTRO E INSTALACION DE PERSIANAS VERTICALES</t>
  </si>
  <si>
    <t>MANTENIMIENTO DE PERSIANAS VERTICALES</t>
  </si>
  <si>
    <t>CAMBIO DE PERSIANAS VERTICALES</t>
  </si>
  <si>
    <t>SUMINISTRO E INSTALACION DE CORTINAS</t>
  </si>
  <si>
    <t>MANTENIMIENTO DE CORTINAS</t>
  </si>
  <si>
    <t>CAMBIO DE CORTINAS</t>
  </si>
  <si>
    <t>SUMINISTRO E INSTALACION DE ALFOMBRA</t>
  </si>
  <si>
    <t>CAMBIO DE ALFOMBRA</t>
  </si>
  <si>
    <t>INSTALACION DE PISO VINILICO</t>
  </si>
  <si>
    <t>REPARACION DE PISO VINILICO</t>
  </si>
  <si>
    <t>INSTALACION DE PISO DE PARQUET</t>
  </si>
  <si>
    <t>REPARACION DE PISO DE PARQUET</t>
  </si>
  <si>
    <t>REPARACION DE PISO</t>
  </si>
  <si>
    <t>SUMINISTRO E INSTALACION DE MAMPARAS DE VIDRIO</t>
  </si>
  <si>
    <t>REPARACION DE VENTANAS</t>
  </si>
  <si>
    <t>SUMIINISTRO E INSTALACIÓN DE VIDRIO TEMPLADO</t>
  </si>
  <si>
    <t>SUMINSTRO E INSTALACIÓN DE SISTEMA VITROVEN</t>
  </si>
  <si>
    <t>AREAS VERDES</t>
  </si>
  <si>
    <t>LIMPIEZA Y DESINFECCION</t>
  </si>
  <si>
    <t>DESRATIZACION</t>
  </si>
  <si>
    <t>FUMIGACION</t>
  </si>
  <si>
    <t>REPARACION Y MANTENIMIENTO DE  INSTALACIONES SANITARIAS</t>
  </si>
  <si>
    <t>VIDRIOS</t>
  </si>
  <si>
    <t>ACONDICIONAMIENTO DE AMBIENTES OTROS</t>
  </si>
  <si>
    <t>ACONDICIONAMIENTO DE OFICINAS  CON TABIQUERIAS</t>
  </si>
  <si>
    <t>ACONDICIONAMIENTO DE PAREDES</t>
  </si>
  <si>
    <t>ACONDICIONAMIENTO DE TECHOS</t>
  </si>
  <si>
    <t>ACONDICIONAMIENTO DE AMBIENTE PARA BÓVEDA</t>
  </si>
  <si>
    <t>ACONDICIONAMIENTO DE OFICINA</t>
  </si>
  <si>
    <t>ACONDICIONAMIENTO DE PISO</t>
  </si>
  <si>
    <t>ACONDICIONAMIENTO DE PUERTA DE ALUMINIO</t>
  </si>
  <si>
    <t>ACONDICIONAMIENTO DE SOTANO  REFORZAMIENTO DE ESTRUCTURA</t>
  </si>
  <si>
    <t>REACONDICIONAMIENTO DE LOCAL</t>
  </si>
  <si>
    <t>MANTENIMIENTO DE LOCAL</t>
  </si>
  <si>
    <t>OTRAS REMODELACIONES DE OFICINAS</t>
  </si>
  <si>
    <t>REMODELACION DE AMBIENTES DE OFICINAS</t>
  </si>
  <si>
    <t>REMODELACION  DE PAREDES DE OFICINAS</t>
  </si>
  <si>
    <t>REMODELACION  DE TECHOS  DE OFICINAS</t>
  </si>
  <si>
    <t>REMODELACION DE LOCALES</t>
  </si>
  <si>
    <t>REMODELACION DEL SISTEMA ELECTRICO DE LA SEDE CENTRAL</t>
  </si>
  <si>
    <t>REMODELACIONES</t>
  </si>
  <si>
    <t>INSTALACION DE ALFOMBRAS DE ALTO TRANSITO</t>
  </si>
  <si>
    <t>INSTALACION DE ALFOMBRAS EN GENERAL</t>
  </si>
  <si>
    <t>INSTALACION DE ALFOMBRAS PELO ALTO</t>
  </si>
  <si>
    <t>INSTALACION DE ALFOMBRAS PELO CORTO</t>
  </si>
  <si>
    <t>INSTALACION DE ALFOMBRAS Y TAPIZONES</t>
  </si>
  <si>
    <t>INSTALACION DE TAPIZON SIMPLE</t>
  </si>
  <si>
    <t>INSTALACION DE TAPIZONES EN GENERAL</t>
  </si>
  <si>
    <t>INSTALCION DE TAPIZONES DE ALTO TRANSITO</t>
  </si>
  <si>
    <t>REPARACION DE PERSIANAS VERTICALES</t>
  </si>
  <si>
    <t>INSTALACION DE PERSIANAS VERTICALES</t>
  </si>
  <si>
    <t>REPARACION Y MANTENIMIENTO DE EXTINTORES</t>
  </si>
  <si>
    <t>RECARGA DE EXTINTORES</t>
  </si>
  <si>
    <t>REPARACION Y MANTENIMIENTO MANGUERAS CONTRA INCENDIO</t>
  </si>
  <si>
    <t>SUMINISTRO E INSTALACION DE CERCO ELECTRICO</t>
  </si>
  <si>
    <t>SUMINISTRO E INSTALCION DE CERCO PERIMETRICO DE METAL</t>
  </si>
  <si>
    <t>SEGURIDAD LOCAL</t>
  </si>
  <si>
    <t>TRASLADO DE VALORES Y DINERO</t>
  </si>
  <si>
    <t>SERVICIO LAVADO Y LIMPIEZA PISCINAS</t>
  </si>
  <si>
    <t>SERVICIO DE MANTENIMIENTO DE PISCINAS</t>
  </si>
  <si>
    <t>SERVICIO DESINFECCION DE PISCINAS</t>
  </si>
  <si>
    <t>SERVICIO  DE LIMPIEZA Y MANTENIMIENTO DE LOCALES</t>
  </si>
  <si>
    <t>SERVICIO LIMPIEZA Y MANTENIMIENTO DE OFICINAS ADMINISTRATIVAS.</t>
  </si>
  <si>
    <t>SERVICIO DE LIMPIEZA INTEGRAL PARA LAS DEPEDENCIAS DE LA INSTITUCION</t>
  </si>
  <si>
    <t>SERVICIO DE LIMPIEZA Y MANTENIMIENTO DEL LOCAL INSTITUCIONAL</t>
  </si>
  <si>
    <t>SERVICIOS LIMPIEZA</t>
  </si>
  <si>
    <t>SERVICIO DE LAVADO Y LIMPIEZA DE VIDRIOS Y VENTANAS</t>
  </si>
  <si>
    <t>SERVICIO DE DESINFECCION DE BAÑOS</t>
  </si>
  <si>
    <t>SERVICIO DE LIMPIEZA EN LAS PAREDES EXTERNAS DE EDIFICACIONES</t>
  </si>
  <si>
    <t>SERVICIO DE LIMPIEZA PUBLICA, PARQUES, JARDINES Y SERENAZGO</t>
  </si>
  <si>
    <t>SERVICIOS DE DESINFECCION DE LOCALES</t>
  </si>
  <si>
    <t>CONSTRUCCIONES DE EDIFICIOS</t>
  </si>
  <si>
    <t>OBRAS CIVILES</t>
  </si>
  <si>
    <t>REPARACION Y MANTENIMIENTO DE ESCRITORIO DE MADERA</t>
  </si>
  <si>
    <t>REPARACION DE ESCRITORIO DE MADERA</t>
  </si>
  <si>
    <t>MANTENIMIENTO DE ESCRITORIO DE MADERA</t>
  </si>
  <si>
    <t>REPARACION DE MESA PARA PC DE MADERA</t>
  </si>
  <si>
    <t>MANTENIMIENTO DE MESA PARA PC DE MADERA</t>
  </si>
  <si>
    <t>REPARACION DE MESA DE TRABAJO</t>
  </si>
  <si>
    <t>MANTENIMIENTO DE MESA DE TRABAJO</t>
  </si>
  <si>
    <t>REPARACION Y MANTENIMIENTO DE ARCHIVADOR DE MADERA</t>
  </si>
  <si>
    <t>REPARACION DE ARCHIVADOR DE MADERA</t>
  </si>
  <si>
    <t>REPARACION Y MANTENIMIENTO  ARMARIO DE MADERA</t>
  </si>
  <si>
    <t>REPARACION DE ARMARIO DE MADERA</t>
  </si>
  <si>
    <t>MANTENIMIENTO DE ARMARIO DE MADERA</t>
  </si>
  <si>
    <t>REPARACION Y MANTENIMIENTO DE CREDENSA DE MADERA</t>
  </si>
  <si>
    <t>REPARACION DE CREDENSA DE MADERA</t>
  </si>
  <si>
    <t>MANTENIMIENTO DE CREDENSA DE MADERA</t>
  </si>
  <si>
    <t>REPARACION Y MANTENIMIENTO DE ANAQUEL DE MADERA</t>
  </si>
  <si>
    <t>REPARACION DE ANAQUEL DE MADERA</t>
  </si>
  <si>
    <t>MANTENIMIENTO DE ANAQUEL DE MADERA</t>
  </si>
  <si>
    <t>REPARACION DE MODULOS DE MELAMINE</t>
  </si>
  <si>
    <t>MANTENIMIENTO DE MODULOS DE MELAMINE</t>
  </si>
  <si>
    <t>REPARACION Y MANTENIMIENTO DE MESA DE TRABAJO</t>
  </si>
  <si>
    <t>REPARACION Y MANTENIMIENTO DE MUEBLES DE MADERA</t>
  </si>
  <si>
    <t>REPARACION Y MANTENIMIENTO DE ESCRITORIO DE METAL</t>
  </si>
  <si>
    <t>REPARACION DE ESCRITORIO DE METAL</t>
  </si>
  <si>
    <t>MANTENIMIENTO DE ESCRITORIO DE METAL</t>
  </si>
  <si>
    <t>REPARACION Y MANTENIMIENTO DE MESA PARA PC</t>
  </si>
  <si>
    <t>REPARACION Y MANTENIMIENTO DE SILLON TIPO EJECUTIVO</t>
  </si>
  <si>
    <t>REPARACION DE SILLON TIPO EJECUTIVO</t>
  </si>
  <si>
    <t>MANTENIMIENTO DE SILLON TIPO EJECUTIVO</t>
  </si>
  <si>
    <t>REPARACION Y MANTENIMIENTO DE SILLA GIRATORIA</t>
  </si>
  <si>
    <t>REPARACION DE SILLA GIRATORIA</t>
  </si>
  <si>
    <t>MANTENIMIENTO DE SILLA GIRATORIA</t>
  </si>
  <si>
    <t>REPARACION Y MANTENIMIENTO DE ARCHIVADOR DE METAL</t>
  </si>
  <si>
    <t>REPARACION DE ARCHIVADOR DE METAL</t>
  </si>
  <si>
    <t>REPARACION Y MANTENIMIENTO  ARMARIO DE METAL</t>
  </si>
  <si>
    <t>REPARACION DE ARMARIO DE METAL</t>
  </si>
  <si>
    <t>MANTENIMIENTO DE ARMARIO DE METAL</t>
  </si>
  <si>
    <t>REPARACION Y MANTENIMIENTO DE CREDENSA DE METAL</t>
  </si>
  <si>
    <t>REPARACION DE CREDENSA DE METAL</t>
  </si>
  <si>
    <t>MANTENIMIENTO DE CREDENSA DE METAL</t>
  </si>
  <si>
    <t>REPARACION Y MANTENIMIENTO DE ANAQUEL DE METAL</t>
  </si>
  <si>
    <t>REPARACION DE ANAQUEL DE METAL</t>
  </si>
  <si>
    <t>MANTENIMIENTO DE ANAQUEL DE METAL</t>
  </si>
  <si>
    <t>REPARACION DE SILLA TRINEO SIN BRAZO</t>
  </si>
  <si>
    <t>REPARACION DE SILLA TRINEO CON BRAZO</t>
  </si>
  <si>
    <t>REPARACION Y MANTENIMIENTO DE MUEBLES DE METAL</t>
  </si>
  <si>
    <t>SEGURO UNIDADES DE TRANSPORTES</t>
  </si>
  <si>
    <t>SEGURO INMUEBLES, MAQUINARIAS Y EQUIPOS</t>
  </si>
  <si>
    <t>SEGURO ASALTO Y ROBO</t>
  </si>
  <si>
    <t>SEGURO INCENDIOS</t>
  </si>
  <si>
    <t>SEGURO MEDICO FAMILIAR</t>
  </si>
  <si>
    <t>SEGURO VARIOS</t>
  </si>
  <si>
    <t>LAVADO DE CORTINAS</t>
  </si>
  <si>
    <t>LAVADO DE MANTELES</t>
  </si>
  <si>
    <t>LAVADO DE CHALECOS ANTIBALAS</t>
  </si>
  <si>
    <t>LAVADO DE BANDERAS</t>
  </si>
  <si>
    <t>LAVADO DE PRENDAS DE TELA DE SANIDAD</t>
  </si>
  <si>
    <t>LAVADO DE SABANAS DE SANIDAD</t>
  </si>
  <si>
    <t>LAVADO DE FUNDAS DE SANIDAD</t>
  </si>
  <si>
    <t>LAVADO DE CUBRECAMAS DE SANIDAD</t>
  </si>
  <si>
    <t>MANTENIMIENTO DE SURTIDORES Y BEBEDORES DE AGUA</t>
  </si>
  <si>
    <t>MANTENIMIENTO DE DOSIFICADORES DE JABON LIQUIDO</t>
  </si>
  <si>
    <t>SUMINISTRO DE JABON LIQUIDO</t>
  </si>
  <si>
    <t>MANTENIMIENTO DE DOSIFICADORES Y SUMINISTRO DE JABON LIQUIDO</t>
  </si>
  <si>
    <t>VIATICOS POR MANTENIMIENTO DE EQUIPOS ADQUIRIDOS MEDIANTE  LICITACIÓN PÚBLICA</t>
  </si>
  <si>
    <t>MICROFILMACIÓN DE ESTADOS DE CUENTA</t>
  </si>
  <si>
    <t>SUMINISTRO DE PASAJES AEREOS NACIONALES E INTERNACIONALES</t>
  </si>
  <si>
    <t>DIGITACION FORMULARIOS SUNAT</t>
  </si>
  <si>
    <t>COMUNICACIÓN DE DATOS POR MERCADOS FINANCIEROS</t>
  </si>
  <si>
    <t>ACTUALIZACIÓN DE NORMAS LEGALES</t>
  </si>
  <si>
    <t>COMUNICACIÓN VÍA SATELITE PARA TRANSMISIÓN DE DATOS</t>
  </si>
  <si>
    <t>CONSECIONARIO DE ALIMENTOS</t>
  </si>
  <si>
    <t>ALQUILER DE UNIDAD DE TRANSPORTE TURISTICO</t>
  </si>
  <si>
    <t>APOYO DE MOVILIDAD</t>
  </si>
  <si>
    <t>ALQUILER DE SILLAS UNIPERSONALES</t>
  </si>
  <si>
    <t>SERVICIOS DE REPRODUCCION (FOTOCOPIAS, REVELADOS DE FOTOS)</t>
  </si>
  <si>
    <t>TRABAJOS DE CERRAJERIA</t>
  </si>
  <si>
    <t>SUMINISTRO E INSTALACION DE REJAS PROTECTORAS DE FIERRO</t>
  </si>
  <si>
    <t>APOYO DESCERRAJE - DILIGENCIA JUDICIAL</t>
  </si>
  <si>
    <t>CONCERJERIA</t>
  </si>
  <si>
    <t>MENSAJERIA</t>
  </si>
  <si>
    <t>ALQUILER INMUEBLES</t>
  </si>
  <si>
    <t>ALQUILER VARIOS</t>
  </si>
  <si>
    <t>EVENTOS</t>
  </si>
  <si>
    <t>FILMACION DE EVENTOS</t>
  </si>
  <si>
    <t>GRABACION DE COMERCIALES</t>
  </si>
  <si>
    <t>SPOT PUBLICITARIOS</t>
  </si>
  <si>
    <t>ELABORACION DE ESTUDIOS PARA PUBLICIDAD</t>
  </si>
  <si>
    <t>FOROS</t>
  </si>
  <si>
    <t>EXPOSICIONES</t>
  </si>
  <si>
    <t>PUBLICACIONES</t>
  </si>
  <si>
    <t>RELACIONES PUBLICACIONES</t>
  </si>
  <si>
    <t>DIGITADOR</t>
  </si>
  <si>
    <t>SERVICIO DE REVISION DE PROCESOS Y SOPORTE TECNOLÒGICO</t>
  </si>
  <si>
    <t>SERVICIOS NO PERSONALES - SNP VARIOS</t>
  </si>
  <si>
    <t>SERVICIO DE CONDUCION DE VEHICULO</t>
  </si>
  <si>
    <t>SERVICIO DE TAXIS</t>
  </si>
  <si>
    <t>CARGA</t>
  </si>
  <si>
    <t>TURISTICO</t>
  </si>
  <si>
    <t>APOYO DE MOBILIDAD</t>
  </si>
  <si>
    <t>TRASLADO DE PERSONAL</t>
  </si>
  <si>
    <t>TRASLADO DE MUEBLES Y EQUIPOS DE OFICINA</t>
  </si>
  <si>
    <t>POLARIZACION DE VIDRIOS Y MICAS</t>
  </si>
  <si>
    <t>POLARIZADO DE VIDRIOS Y MICAS DE OFICINAS</t>
  </si>
  <si>
    <t>POLARIZADO DE VIDRIOS Y MICAS PARA TALLERES</t>
  </si>
  <si>
    <t>SERVICIO DE POLARIZACION DE VIDRIOS</t>
  </si>
  <si>
    <t>POLARIZADO DE VIDRIOS Y MICAS DE VEHICULOS</t>
  </si>
  <si>
    <t>POLARIZADO DE VIDRIOS Y MICAS PARA MAQUINARIA PESADA</t>
  </si>
  <si>
    <t>POLARIZADO DE VIDRIOS Y MICAS PARA OMNIBUS</t>
  </si>
  <si>
    <t>POLARIZADO DE VIDRIOS Y MICAS PARA MUEBLES</t>
  </si>
  <si>
    <t>POLARIZADO DE VIDRIOS Y MICAS PARA ENSERES</t>
  </si>
  <si>
    <t>CAPACITACION MODALIDAD INTERNA - PERSONA NATURAL</t>
  </si>
  <si>
    <t>CAPACITACION MODALIDAD INTERNA - PERSONA JURIDICA</t>
  </si>
  <si>
    <t>CAPACITACION MODALIDAD EXTERNA - PERSONA JURIDICA</t>
  </si>
  <si>
    <t>CAPACITACION MODALIDAD EXTERNA - PERSONA NATURAL</t>
  </si>
  <si>
    <t>CAPACITACION - REFRIGERIO</t>
  </si>
  <si>
    <t>CAPACITACION - ALIMENTACION</t>
  </si>
  <si>
    <t>CAPACITACION - HOSPEDAJE</t>
  </si>
  <si>
    <t>CAPACITACION - ALQUILER EQUIPOS</t>
  </si>
  <si>
    <t>CAPACITACION - ALQUILER  OTROS</t>
  </si>
  <si>
    <t>CAPACITACION - ALQUILER SALA DE CONFERENCIAS</t>
  </si>
  <si>
    <t>CAPACITACION - ALQUILER VEHICULOS</t>
  </si>
  <si>
    <t>SERVICIOS DE ASESORIA</t>
  </si>
  <si>
    <t>ASESORAMIENTO Y CONSULTAS SOBRE ARBITRAJE EN MATERIA DE ADQUISICIONES Y CONTRATACIONES</t>
  </si>
  <si>
    <t>ASESORIA EXTERNA A LA PRESIDENCIA EJECUTIVA</t>
  </si>
  <si>
    <t>ASESORIA A LA GERENCIA GENERAL</t>
  </si>
  <si>
    <t>ASESORIA TECNICA ADMINISTRATIVA ESPECIALIZADA</t>
  </si>
  <si>
    <t>ASESORIA LEGAL ESPECIALIZADA</t>
  </si>
  <si>
    <t>ASESORIA DE PAGO DE TRIBUTOS</t>
  </si>
  <si>
    <t>SERVICIOS DE CONSULTORIA</t>
  </si>
  <si>
    <t>SERVICIOS DE CONSULTORIA PARA EVALUACIÓN DE SISTEMAS ELÉCTRICOS</t>
  </si>
  <si>
    <t>CONSULTORIA DE OBRAS</t>
  </si>
  <si>
    <t>ORGANIZACION DE ESPECTACULOS</t>
  </si>
  <si>
    <t>CONDUCCION DE EVENTOS DEPORTIVOS</t>
  </si>
  <si>
    <t>CONDUCCION DE EVENTOS RECREACIONALES</t>
  </si>
  <si>
    <t>CONDUCCION DE ESPECTACULOS</t>
  </si>
  <si>
    <t>ESTUDIO, ANALISIS DE MERCADO, PRODUCTO Y PROVEEDORES PARA LOS PROCESOS DE SELECCIÓN</t>
  </si>
  <si>
    <t>ESTUDIO PARA LA INSTALACIÓN DE SISTEMAS DE AIRE ACONDICIONADO</t>
  </si>
  <si>
    <t>ESTUDIO PARA LA INSTALACIÓN PARA INSTALACIÓN DE GRUPOS ELECTROGENOS</t>
  </si>
  <si>
    <t>ESTUDIO PARA LA INSTALACIÓN DE EQUIPOS UPS</t>
  </si>
  <si>
    <t>ESTUDIO PARA IMPLEMENTACIÓN DE OFICINAS</t>
  </si>
  <si>
    <t>ESTUDIO DE FACTIBILIDAD</t>
  </si>
  <si>
    <t>APOYO TECNICO</t>
  </si>
  <si>
    <t>APOYO ADMINISTRATIVO Y LEGAL EN TEMAS REFERENTES A LAS CONTRATACIONES Y ADQUISICIONES DEL ESTADO</t>
  </si>
  <si>
    <t>APOYO EN LA SIMPLIFICACIÓN  DE PROCESOS OPERATIVOS Y DE GESTIÓN</t>
  </si>
  <si>
    <t>APOYO EN LA RECUPERACIÓN DE CREDITOS MULTIRED</t>
  </si>
  <si>
    <t>APOYO ADMINISTRATIVO</t>
  </si>
  <si>
    <t>APOYO LEGAL</t>
  </si>
  <si>
    <t>CONTROL ESTADISTICO DE PROCESOS</t>
  </si>
  <si>
    <t>CONTROL DE CALIDAD EN LA PRODUCCIÓN DE NUEVAS TARJETAS MULTIRED</t>
  </si>
  <si>
    <t>DESARROLLO DE APLICATIVOS</t>
  </si>
  <si>
    <t>SISTEMA DE ALIMENTACION DE COMBUSTIBLE</t>
  </si>
  <si>
    <t>AFINAMIENTO DE MOTOR</t>
  </si>
  <si>
    <t>MANTENIMIENTO DE AUTOMOVIL</t>
  </si>
  <si>
    <t>MANTENIMIENTO DE BASE DE BARRA DE TORSION</t>
  </si>
  <si>
    <t>MANTENIMIENTO DE CAMION (OTROS)</t>
  </si>
  <si>
    <t>MANTENIMIENTO DE CAMION FURGON</t>
  </si>
  <si>
    <t>MANTENIMIENTO DE CAMION GRUA</t>
  </si>
  <si>
    <t>MANTENIMIENTO DE CAMIONETA</t>
  </si>
  <si>
    <t>MANTENIMIENTO DE OMNIBUS</t>
  </si>
  <si>
    <t>MANTENIMIENTO DE SUSPENSION DELANTERA</t>
  </si>
  <si>
    <t>MANTENIMIENTO CORRECTIVO DE AUTOMOVIL</t>
  </si>
  <si>
    <t>MANTENIMIENTO DE VEHICULO (REPUESTOS Y LUBRICANTES)</t>
  </si>
  <si>
    <t>MANTENIMIENTO DE VEHICULOS EN GENERAL</t>
  </si>
  <si>
    <t>MANTENIMIENTO GENERAL  DE VEHICULOS LIVIANOS</t>
  </si>
  <si>
    <t>MANTENIMIENTO MECANICO DE  VEHICULOS HI LUX TOYOTA</t>
  </si>
  <si>
    <t>MANTENIMIENTO MECANICO DE VEHICULOS DE TRANSPORTE PESADO</t>
  </si>
  <si>
    <t>MANTENIMIENTO MECANICO DEL VEHICULO NISSAN</t>
  </si>
  <si>
    <t>MANTENIMIENTO MECANICO DEL VEHICULO TOYOTA  SEDAN</t>
  </si>
  <si>
    <t>MANTENIMIENTO Y REPARACION DE AIRE ACONDICIONADO EN VEHICULOS</t>
  </si>
  <si>
    <t>MANTENIMIENTO Y REPARACION DE VEHICULOS</t>
  </si>
  <si>
    <t>MANTENIMIENTO Y/O REPARACION DE AUTOMOVIL</t>
  </si>
  <si>
    <t>REPARACION DE FRENOS DE VEHICULO</t>
  </si>
  <si>
    <t>REPARACION DE VEHICULO</t>
  </si>
  <si>
    <t>REPARACION DE VEHICULO (PLANCHADO, PINTURA , TAPIZADO )</t>
  </si>
  <si>
    <t>REPARACION E INSTALACIONES ELECTRICAS EN VEHICULOS</t>
  </si>
  <si>
    <t>SERVICIO AL SISTEMA DE AIRE ACONDICIONADO</t>
  </si>
  <si>
    <t>SERVICIO AL SISTEMA DE ARRANQUE</t>
  </si>
  <si>
    <t>SERVICIO AL SISTEMA DE CARGA</t>
  </si>
  <si>
    <t>SERVICIO AL SISTEMA DE DIRECCION</t>
  </si>
  <si>
    <t>SERVICIO AL SISTEMA DE FRENOS</t>
  </si>
  <si>
    <t>SERVICIO AL SISTEMA DE SUSPENCION</t>
  </si>
  <si>
    <t>SERVICIO DE LAVADO Y ENGRASE DE VEHICULOS</t>
  </si>
  <si>
    <t>SERVICIO DE PINTADO DE VEHICULOS</t>
  </si>
  <si>
    <t>SERVICIO DE PLANCHADO Y PINTADO DE VEHICULOS</t>
  </si>
  <si>
    <t>SERVICIO DE TAPIZADO DE VEHICULO</t>
  </si>
  <si>
    <t>SERVICIOS ADICIONALES</t>
  </si>
  <si>
    <t>SERVICIO DE LAVADO DE VEHICULOS (SALON)</t>
  </si>
  <si>
    <t>MANTENIMIENTO DE VEHICULO 5,000 KM.</t>
  </si>
  <si>
    <t>MANTENIMIENTO DE MOTORES ELECTRICOS</t>
  </si>
  <si>
    <t>4211010101</t>
  </si>
  <si>
    <t>4211020101</t>
  </si>
  <si>
    <t>4211030101</t>
  </si>
  <si>
    <t>4211040101</t>
  </si>
  <si>
    <t>4211090101</t>
  </si>
  <si>
    <t>4211090102</t>
  </si>
  <si>
    <t>4211090201</t>
  </si>
  <si>
    <t>4212010101</t>
  </si>
  <si>
    <t>4212020101</t>
  </si>
  <si>
    <t>4212020102</t>
  </si>
  <si>
    <t>4212030101</t>
  </si>
  <si>
    <t>4212030201</t>
  </si>
  <si>
    <t>421203020201</t>
  </si>
  <si>
    <t>421203020202</t>
  </si>
  <si>
    <t>421203020301</t>
  </si>
  <si>
    <t>421203020302</t>
  </si>
  <si>
    <t>4212040101</t>
  </si>
  <si>
    <t>4212040102</t>
  </si>
  <si>
    <t>4212040104</t>
  </si>
  <si>
    <t>4212050101</t>
  </si>
  <si>
    <t>4212060101</t>
  </si>
  <si>
    <t>4212060202</t>
  </si>
  <si>
    <t>COMISIONES POR CL-BN CAJEROS F LOCAL</t>
  </si>
  <si>
    <t>4212060203</t>
  </si>
  <si>
    <t>COMISIONES POR CL-BN CAJEROS F INTERNACIONAL</t>
  </si>
  <si>
    <t>4212060216</t>
  </si>
  <si>
    <t>4212060302</t>
  </si>
  <si>
    <t>COM DE INTERCAMBIO POR USO ATMS FLOCAL POR CLBN</t>
  </si>
  <si>
    <t>4212060305</t>
  </si>
  <si>
    <t>4212060316</t>
  </si>
  <si>
    <t>4212060401</t>
  </si>
  <si>
    <t>4212060402</t>
  </si>
  <si>
    <t>4212060403</t>
  </si>
  <si>
    <t>4212060410</t>
  </si>
  <si>
    <t>4212060602</t>
  </si>
  <si>
    <t>4212080101</t>
  </si>
  <si>
    <t>4212090101</t>
  </si>
  <si>
    <t>4212090201</t>
  </si>
  <si>
    <t>4212090202</t>
  </si>
  <si>
    <t>4212090203</t>
  </si>
  <si>
    <t>4212090205</t>
  </si>
  <si>
    <t>4212090209</t>
  </si>
  <si>
    <t>4212290101</t>
  </si>
  <si>
    <t>4212290102</t>
  </si>
  <si>
    <t>OP X LIQ MULTIRED CAJEROS CORRESPONSALIA</t>
  </si>
  <si>
    <t>4212290103</t>
  </si>
  <si>
    <t>4212290104</t>
  </si>
  <si>
    <t>4212290105</t>
  </si>
  <si>
    <t>4212290106</t>
  </si>
  <si>
    <t>4212290107</t>
  </si>
  <si>
    <t>4212290108</t>
  </si>
  <si>
    <t>4212290109</t>
  </si>
  <si>
    <t>4212290110</t>
  </si>
  <si>
    <t>4212290111</t>
  </si>
  <si>
    <t>4212290112</t>
  </si>
  <si>
    <t>4212290113</t>
  </si>
  <si>
    <t>4212290115</t>
  </si>
  <si>
    <t>421229011801</t>
  </si>
  <si>
    <t>421229011802</t>
  </si>
  <si>
    <t>421229011803</t>
  </si>
  <si>
    <t>421229011804</t>
  </si>
  <si>
    <t>4212290119</t>
  </si>
  <si>
    <t>4212290120</t>
  </si>
  <si>
    <t>4212290123</t>
  </si>
  <si>
    <t>4212290124</t>
  </si>
  <si>
    <t>4212290125</t>
  </si>
  <si>
    <t>4212290126</t>
  </si>
  <si>
    <t>4212290128</t>
  </si>
  <si>
    <t>4212290129</t>
  </si>
  <si>
    <t>4212290130</t>
  </si>
  <si>
    <t>4212290131</t>
  </si>
  <si>
    <t>4212290133</t>
  </si>
  <si>
    <t>4212290134</t>
  </si>
  <si>
    <t>4212290135</t>
  </si>
  <si>
    <t>4212290136</t>
  </si>
  <si>
    <t>4212290137</t>
  </si>
  <si>
    <t>4212290138</t>
  </si>
  <si>
    <t>4212290140</t>
  </si>
  <si>
    <t>4212290144</t>
  </si>
  <si>
    <t>4212290146</t>
  </si>
  <si>
    <t>421229014801</t>
  </si>
  <si>
    <t>421229014802</t>
  </si>
  <si>
    <t>421229014901</t>
  </si>
  <si>
    <t>421229014902</t>
  </si>
  <si>
    <t>421229015001</t>
  </si>
  <si>
    <t>421229015002</t>
  </si>
  <si>
    <t>421229015101</t>
  </si>
  <si>
    <t>421229015102</t>
  </si>
  <si>
    <t>421229015201</t>
  </si>
  <si>
    <t>421229015202</t>
  </si>
  <si>
    <t>421229015501</t>
  </si>
  <si>
    <t>421229015502</t>
  </si>
  <si>
    <t>421229015601</t>
  </si>
  <si>
    <t>421229015602</t>
  </si>
  <si>
    <t>421229015701</t>
  </si>
  <si>
    <t>421229015702</t>
  </si>
  <si>
    <t>421229015801</t>
  </si>
  <si>
    <t>421229015802</t>
  </si>
  <si>
    <t>421229015901</t>
  </si>
  <si>
    <t>421229015902</t>
  </si>
  <si>
    <t>4212290164</t>
  </si>
  <si>
    <t>4212290165</t>
  </si>
  <si>
    <t>4212290166</t>
  </si>
  <si>
    <t>4212290167</t>
  </si>
  <si>
    <t>4212290168</t>
  </si>
  <si>
    <t>421229016901</t>
  </si>
  <si>
    <t>421229016903</t>
  </si>
  <si>
    <t>4212290170</t>
  </si>
  <si>
    <t>421229017101</t>
  </si>
  <si>
    <t>4212290172</t>
  </si>
  <si>
    <t>OTROS SERV CALL CENTER</t>
  </si>
  <si>
    <t>4212290173</t>
  </si>
  <si>
    <t>OTROS SERV SOPORTE Y MONITOREO PLATAFORMAS TD / CIBERSOC</t>
  </si>
  <si>
    <t>4212290174</t>
  </si>
  <si>
    <t>OTROS SERV BIOMETRIA Y TESORO PUBLICO</t>
  </si>
  <si>
    <t>421229017501</t>
  </si>
  <si>
    <t>421229017502</t>
  </si>
  <si>
    <t>421229017503</t>
  </si>
  <si>
    <t>421229017504</t>
  </si>
  <si>
    <t>421229017505</t>
  </si>
  <si>
    <t>421229017506</t>
  </si>
  <si>
    <t>421229017601</t>
  </si>
  <si>
    <t>4212290401</t>
  </si>
  <si>
    <t>4221010101</t>
  </si>
  <si>
    <t>4221020101</t>
  </si>
  <si>
    <t>4221030101</t>
  </si>
  <si>
    <t>4221040101</t>
  </si>
  <si>
    <t>4221090101</t>
  </si>
  <si>
    <t>4221090102</t>
  </si>
  <si>
    <t>4221090201</t>
  </si>
  <si>
    <t>4222010101</t>
  </si>
  <si>
    <t>4222020101</t>
  </si>
  <si>
    <t>4222020102</t>
  </si>
  <si>
    <t>4222030101</t>
  </si>
  <si>
    <t>4222040101</t>
  </si>
  <si>
    <t>4222040102</t>
  </si>
  <si>
    <t>4222040104</t>
  </si>
  <si>
    <t>4222050101</t>
  </si>
  <si>
    <t>4222060216</t>
  </si>
  <si>
    <t>4222060217</t>
  </si>
  <si>
    <t>4222060301</t>
  </si>
  <si>
    <t>4222060302</t>
  </si>
  <si>
    <t>COM DE INTERCAMBIO POR USO ATMS VISA LOCAL</t>
  </si>
  <si>
    <t>4222060303</t>
  </si>
  <si>
    <t>4222060304</t>
  </si>
  <si>
    <t>COMISIONES POR CLTESBN CAJEROS F INTERN</t>
  </si>
  <si>
    <t>4222060305</t>
  </si>
  <si>
    <t>4222060306</t>
  </si>
  <si>
    <t>4222060307</t>
  </si>
  <si>
    <t>4222060308</t>
  </si>
  <si>
    <t>4222060309</t>
  </si>
  <si>
    <t>4222060310</t>
  </si>
  <si>
    <t>4222060311</t>
  </si>
  <si>
    <t>4222060312</t>
  </si>
  <si>
    <t>4222060313</t>
  </si>
  <si>
    <t>4222060401</t>
  </si>
  <si>
    <t>4222060402</t>
  </si>
  <si>
    <t>4222060403</t>
  </si>
  <si>
    <t>4222060404</t>
  </si>
  <si>
    <t>4222060405</t>
  </si>
  <si>
    <t>COMISEMISOR-VENTANILLA EXTERIOR</t>
  </si>
  <si>
    <t>4222060410</t>
  </si>
  <si>
    <t>4222060601</t>
  </si>
  <si>
    <t>4222060602</t>
  </si>
  <si>
    <t>4222060603</t>
  </si>
  <si>
    <t>4222060701</t>
  </si>
  <si>
    <t>4222080101</t>
  </si>
  <si>
    <t>4222290101</t>
  </si>
  <si>
    <t>4222290104</t>
  </si>
  <si>
    <t>4222290111</t>
  </si>
  <si>
    <t>4222290112</t>
  </si>
  <si>
    <t>4222290137</t>
  </si>
  <si>
    <t>4222290138</t>
  </si>
  <si>
    <t>4222290172</t>
  </si>
  <si>
    <t>4222290173</t>
  </si>
  <si>
    <t>4222290174</t>
  </si>
  <si>
    <t>4222290401</t>
  </si>
  <si>
    <t>4511010101</t>
  </si>
  <si>
    <t>4511010102</t>
  </si>
  <si>
    <t>4511010103</t>
  </si>
  <si>
    <t>4511010104</t>
  </si>
  <si>
    <t>4511010105</t>
  </si>
  <si>
    <t>4511010106</t>
  </si>
  <si>
    <t>4511010107</t>
  </si>
  <si>
    <t>4511010201</t>
  </si>
  <si>
    <t>4511010202</t>
  </si>
  <si>
    <t>4511010203</t>
  </si>
  <si>
    <t>4511010204</t>
  </si>
  <si>
    <t>4511010205</t>
  </si>
  <si>
    <t>4511010206</t>
  </si>
  <si>
    <t>4511010207</t>
  </si>
  <si>
    <t>4511010301</t>
  </si>
  <si>
    <t>4511010302</t>
  </si>
  <si>
    <t>4511010303</t>
  </si>
  <si>
    <t>4511010401</t>
  </si>
  <si>
    <t>4511010402</t>
  </si>
  <si>
    <t>4511010403</t>
  </si>
  <si>
    <t>4511010404</t>
  </si>
  <si>
    <t>4511010405</t>
  </si>
  <si>
    <t>4511010406</t>
  </si>
  <si>
    <t>4511010407</t>
  </si>
  <si>
    <t>4511010408</t>
  </si>
  <si>
    <t>PRODUCTIV GERENCIAL  ASIST Y PUNTUALIDAD</t>
  </si>
  <si>
    <t>4511010409</t>
  </si>
  <si>
    <t xml:space="preserve">PRODUCTIVIDAD CONVENIO ASIST Y PUNTUALIDAD </t>
  </si>
  <si>
    <t>4511010410</t>
  </si>
  <si>
    <t>4511010411</t>
  </si>
  <si>
    <t>4511010413</t>
  </si>
  <si>
    <t>4511010414</t>
  </si>
  <si>
    <t>4511010415</t>
  </si>
  <si>
    <t>4511010501</t>
  </si>
  <si>
    <t>4511010601</t>
  </si>
  <si>
    <t>4511010609</t>
  </si>
  <si>
    <t>4511010901</t>
  </si>
  <si>
    <t>4511020101</t>
  </si>
  <si>
    <t>4511030101</t>
  </si>
  <si>
    <t>4511040101</t>
  </si>
  <si>
    <t>4511050101</t>
  </si>
  <si>
    <t>4511060101</t>
  </si>
  <si>
    <t>4511060102</t>
  </si>
  <si>
    <t>4511070101</t>
  </si>
  <si>
    <t>4511080101</t>
  </si>
  <si>
    <t>4511090101</t>
  </si>
  <si>
    <t>4511090102</t>
  </si>
  <si>
    <t>4511090103</t>
  </si>
  <si>
    <t>4511090201</t>
  </si>
  <si>
    <t>4511090301</t>
  </si>
  <si>
    <t>4511090401</t>
  </si>
  <si>
    <t>4511090402</t>
  </si>
  <si>
    <t>4511090501</t>
  </si>
  <si>
    <t>4511090502</t>
  </si>
  <si>
    <t>4511090601</t>
  </si>
  <si>
    <t>4511090701</t>
  </si>
  <si>
    <t>4511090702</t>
  </si>
  <si>
    <t>4511090703</t>
  </si>
  <si>
    <t>4511090704</t>
  </si>
  <si>
    <t>4511090901</t>
  </si>
  <si>
    <t>4511090902</t>
  </si>
  <si>
    <t>4511090903</t>
  </si>
  <si>
    <t>4511090904</t>
  </si>
  <si>
    <t>4511090905</t>
  </si>
  <si>
    <t>4511090906</t>
  </si>
  <si>
    <t>4511090907</t>
  </si>
  <si>
    <t>4511090908</t>
  </si>
  <si>
    <t>4511090909</t>
  </si>
  <si>
    <t>4511090910</t>
  </si>
  <si>
    <t>4511090911</t>
  </si>
  <si>
    <t>4511090912</t>
  </si>
  <si>
    <t>4511090913</t>
  </si>
  <si>
    <t>4511090914</t>
  </si>
  <si>
    <t>4512010101</t>
  </si>
  <si>
    <t>4512020101</t>
  </si>
  <si>
    <t>4512030101</t>
  </si>
  <si>
    <t>4512090101</t>
  </si>
  <si>
    <t>4513010101</t>
  </si>
  <si>
    <t>4513010102</t>
  </si>
  <si>
    <t>4513010201</t>
  </si>
  <si>
    <t>4513010202</t>
  </si>
  <si>
    <t>MUEBLES  MAQUINARIA Y EQUIPOS</t>
  </si>
  <si>
    <t>4513010203</t>
  </si>
  <si>
    <t>4513010204</t>
  </si>
  <si>
    <t>4513010205</t>
  </si>
  <si>
    <t>4513010206</t>
  </si>
  <si>
    <t>451301020801</t>
  </si>
  <si>
    <t>451301020802</t>
  </si>
  <si>
    <t>451301020803</t>
  </si>
  <si>
    <t>451301020804</t>
  </si>
  <si>
    <t>451301020805</t>
  </si>
  <si>
    <t>451301020901</t>
  </si>
  <si>
    <t>451301020902</t>
  </si>
  <si>
    <t>451301020903</t>
  </si>
  <si>
    <t>451301020904</t>
  </si>
  <si>
    <t>451301020905</t>
  </si>
  <si>
    <t>4513010301</t>
  </si>
  <si>
    <t>4513010302</t>
  </si>
  <si>
    <t>4513010401</t>
  </si>
  <si>
    <t>4513010501</t>
  </si>
  <si>
    <t>4513010502</t>
  </si>
  <si>
    <t>4513010503</t>
  </si>
  <si>
    <t>4513010601</t>
  </si>
  <si>
    <t>4513010602</t>
  </si>
  <si>
    <t>4513010701</t>
  </si>
  <si>
    <t>4513010702</t>
  </si>
  <si>
    <t>CABLES TELEX Y FAX</t>
  </si>
  <si>
    <t>4513010703</t>
  </si>
  <si>
    <t>4513010704</t>
  </si>
  <si>
    <t>4513010705</t>
  </si>
  <si>
    <t>4513010801</t>
  </si>
  <si>
    <t>4513010802</t>
  </si>
  <si>
    <t>4513010901</t>
  </si>
  <si>
    <t>4513010902</t>
  </si>
  <si>
    <t>4513010903</t>
  </si>
  <si>
    <t>4513010904</t>
  </si>
  <si>
    <t>4513010905</t>
  </si>
  <si>
    <t>4513010909</t>
  </si>
  <si>
    <t>45130110</t>
  </si>
  <si>
    <t>4513011001</t>
  </si>
  <si>
    <t>4513011002</t>
  </si>
  <si>
    <t>4513011003</t>
  </si>
  <si>
    <t>4513011004</t>
  </si>
  <si>
    <t>4513011005</t>
  </si>
  <si>
    <t>4513011006</t>
  </si>
  <si>
    <t>4513011007</t>
  </si>
  <si>
    <t>4513011009</t>
  </si>
  <si>
    <t>4513011101</t>
  </si>
  <si>
    <t>4513011102</t>
  </si>
  <si>
    <t>4513011103</t>
  </si>
  <si>
    <t>REPUESTOS Y MATERIALES - MUEBLES  MAQUINARIAS Y EQUIPOS</t>
  </si>
  <si>
    <t>4513011104</t>
  </si>
  <si>
    <t>4513011105</t>
  </si>
  <si>
    <t>4513011106</t>
  </si>
  <si>
    <t>4513011107</t>
  </si>
  <si>
    <t>4513011108</t>
  </si>
  <si>
    <t>4513011109</t>
  </si>
  <si>
    <t>4513011110</t>
  </si>
  <si>
    <t>4513011111</t>
  </si>
  <si>
    <t>4513011112</t>
  </si>
  <si>
    <t>4513011113</t>
  </si>
  <si>
    <t>4513011114</t>
  </si>
  <si>
    <t>4513011115</t>
  </si>
  <si>
    <t>4513011119</t>
  </si>
  <si>
    <t>4513011121</t>
  </si>
  <si>
    <t>4513011124</t>
  </si>
  <si>
    <t>4513011125</t>
  </si>
  <si>
    <t>4513011126</t>
  </si>
  <si>
    <t>4513011201</t>
  </si>
  <si>
    <t>4513011301</t>
  </si>
  <si>
    <t>PROTESTO  LEGALIZACION Y REGISTRO</t>
  </si>
  <si>
    <t>4513011401</t>
  </si>
  <si>
    <t>4513011402</t>
  </si>
  <si>
    <t>4513011501</t>
  </si>
  <si>
    <t>DIARIOS  LIBROS Y REVISTAS</t>
  </si>
  <si>
    <t>4513011502</t>
  </si>
  <si>
    <t>4513011601</t>
  </si>
  <si>
    <t>4513011701</t>
  </si>
  <si>
    <t>4513011801</t>
  </si>
  <si>
    <t>4513011802</t>
  </si>
  <si>
    <t>4513011804</t>
  </si>
  <si>
    <t>4513011901</t>
  </si>
  <si>
    <t>4513012001</t>
  </si>
  <si>
    <t>4513012002</t>
  </si>
  <si>
    <t>4513012101</t>
  </si>
  <si>
    <t>4513012201</t>
  </si>
  <si>
    <t>4513012202</t>
  </si>
  <si>
    <t>4513012203</t>
  </si>
  <si>
    <t>4513012301</t>
  </si>
  <si>
    <t>4513012401</t>
  </si>
  <si>
    <t>4513012901</t>
  </si>
  <si>
    <t>4513012902</t>
  </si>
  <si>
    <t>4513012903</t>
  </si>
  <si>
    <t>4513012904</t>
  </si>
  <si>
    <t>TRASLADO RECUENTO Y EMBOLSADO DE VALORES</t>
  </si>
  <si>
    <t>4513012905</t>
  </si>
  <si>
    <t>4513012906</t>
  </si>
  <si>
    <t>4513012907</t>
  </si>
  <si>
    <t>FONDO DE EMPLEADOS DS 487-85 ART 16 INC</t>
  </si>
  <si>
    <t>4513012908</t>
  </si>
  <si>
    <t>4513012909</t>
  </si>
  <si>
    <t>4513012910</t>
  </si>
  <si>
    <t>4513012920</t>
  </si>
  <si>
    <t>4513012921</t>
  </si>
  <si>
    <t>4513012922</t>
  </si>
  <si>
    <t>4513012923</t>
  </si>
  <si>
    <t>4513012924</t>
  </si>
  <si>
    <t>4513012925</t>
  </si>
  <si>
    <t>4513012926</t>
  </si>
  <si>
    <t>APERTPUERTA ATM POR EMPRESAS ABATECEDORAS</t>
  </si>
  <si>
    <t>4513012927</t>
  </si>
  <si>
    <t>4513012929</t>
  </si>
  <si>
    <t>4513012930</t>
  </si>
  <si>
    <t>4513012931</t>
  </si>
  <si>
    <t>CONSULTA EN LINEA UTILIZ L/ DIGITAL RENIEC -BN</t>
  </si>
  <si>
    <t>4513012932</t>
  </si>
  <si>
    <t>4513012933</t>
  </si>
  <si>
    <t>4513012934</t>
  </si>
  <si>
    <t>4513012935</t>
  </si>
  <si>
    <t>4513012936</t>
  </si>
  <si>
    <t>4513012937</t>
  </si>
  <si>
    <t>4513012938</t>
  </si>
  <si>
    <t>4513012939</t>
  </si>
  <si>
    <t>4513012940</t>
  </si>
  <si>
    <t>4513012946</t>
  </si>
  <si>
    <t>4513020501</t>
  </si>
  <si>
    <t>4513020801</t>
  </si>
  <si>
    <t>4513022909</t>
  </si>
  <si>
    <t>4513022910</t>
  </si>
  <si>
    <t>4513022911</t>
  </si>
  <si>
    <t>4513022912</t>
  </si>
  <si>
    <t>4513022913</t>
  </si>
  <si>
    <t>4513022914</t>
  </si>
  <si>
    <t>4513022915</t>
  </si>
  <si>
    <t>4513022916</t>
  </si>
  <si>
    <t>4513022917</t>
  </si>
  <si>
    <t>4514010101</t>
  </si>
  <si>
    <t>4514020101</t>
  </si>
  <si>
    <t>4514030101</t>
  </si>
  <si>
    <t>4514030102</t>
  </si>
  <si>
    <t>4514030103</t>
  </si>
  <si>
    <t>4514030104</t>
  </si>
  <si>
    <t>4514030105</t>
  </si>
  <si>
    <t>4514040101</t>
  </si>
  <si>
    <t>4514090101</t>
  </si>
  <si>
    <t>4514090201</t>
  </si>
  <si>
    <t>4514090302</t>
  </si>
  <si>
    <t>4514090303</t>
  </si>
  <si>
    <t>4514090304</t>
  </si>
  <si>
    <t>4514090305</t>
  </si>
  <si>
    <t>4514090306</t>
  </si>
  <si>
    <t>4514090501</t>
  </si>
  <si>
    <t>4514090601</t>
  </si>
  <si>
    <t>CodigoUOR</t>
  </si>
  <si>
    <t>Coordinador</t>
  </si>
  <si>
    <t>Organo de Control Institucional</t>
  </si>
  <si>
    <t>Auditoria Interna</t>
  </si>
  <si>
    <t>Prevencion Lavado de Activos y Financiamiento del Terrorismo</t>
  </si>
  <si>
    <t>Cumplimiento Normativo y Conducta de Mercado</t>
  </si>
  <si>
    <t>Riesgos</t>
  </si>
  <si>
    <t>Comunicaciones y Relaciones Institucionales</t>
  </si>
  <si>
    <t>Legal</t>
  </si>
  <si>
    <t>Planeamiento y Control de Gestion</t>
  </si>
  <si>
    <t>Finanzas y Tesoreria</t>
  </si>
  <si>
    <t>Recursos Humanos y Cultura</t>
  </si>
  <si>
    <t>Innovacion y Transformacion Digital</t>
  </si>
  <si>
    <t>Banca Digital</t>
  </si>
  <si>
    <t>Tecnologias de Informacion</t>
  </si>
  <si>
    <t>Operaciones</t>
  </si>
  <si>
    <t>Productos e Inclusion Financiera</t>
  </si>
  <si>
    <t>Red de Agencias</t>
  </si>
  <si>
    <t>Macro Region Lima</t>
  </si>
  <si>
    <t>Macro Region I Piura</t>
  </si>
  <si>
    <t>Macro Region II Trujillo</t>
  </si>
  <si>
    <t>Macro Region III Huancayo</t>
  </si>
  <si>
    <t>Macro Region IV Cusco</t>
  </si>
  <si>
    <t>Macro Region V Arequipa</t>
  </si>
  <si>
    <t>Macro Region VI Iquitos</t>
  </si>
  <si>
    <t>Almacen</t>
  </si>
  <si>
    <t>Tramite Documentario</t>
  </si>
  <si>
    <t>Marcelino Nicanor Lipa Hancco</t>
  </si>
  <si>
    <t>Miguel Jacinto Casma Salcedo</t>
  </si>
  <si>
    <t>Gilda Cecilia Consiglieri Francia</t>
  </si>
  <si>
    <t>Domingo Alberto Rubio Vargas</t>
  </si>
  <si>
    <t>Luis Rodolfo Rebatta Trujillo</t>
  </si>
  <si>
    <t>Hector Danilo Bocanegra Tubilla</t>
  </si>
  <si>
    <t>Kathery Roxana Grande Arroyo</t>
  </si>
  <si>
    <t>Luis Eduardo Salazar Flores</t>
  </si>
  <si>
    <t>Leonardo Raul Miranda Candelario</t>
  </si>
  <si>
    <t>Edhit Cecilia Segura Cayetano</t>
  </si>
  <si>
    <t>Victor Raul Amez Angeles</t>
  </si>
  <si>
    <t>Hector David Poma Valdivieso</t>
  </si>
  <si>
    <t>Jessica Roxana Camacho Medina</t>
  </si>
  <si>
    <t>Raquel Elizabeth Vargas Rios</t>
  </si>
  <si>
    <t>Daniel Christian Vega Lazo</t>
  </si>
  <si>
    <t>Felipe Segundo Alvarado Balarezo</t>
  </si>
  <si>
    <t>Alberto Daniel Romero Gil</t>
  </si>
  <si>
    <t>David Martin Quiroz Cupen</t>
  </si>
  <si>
    <t>Gissela Lizbeth Sinarahua Greifo</t>
  </si>
  <si>
    <t>Merly Alison Portocarrero Acuña</t>
  </si>
  <si>
    <t>Roxana Elizabeth Loaiza Carrasco</t>
  </si>
  <si>
    <t>Rocio del Pilar Chirinos Vela</t>
  </si>
  <si>
    <t>Corey Loreta Pastor Warcheloviski</t>
  </si>
  <si>
    <t xml:space="preserve">Dino Eduardo Aguilar Saldaña </t>
  </si>
  <si>
    <t>Cristian Adrian Chirinos Meza</t>
  </si>
  <si>
    <t>Rigoberto Teodoro Rivas Palomino</t>
  </si>
  <si>
    <t>Luis Bernardo Soto Zavala</t>
  </si>
  <si>
    <t>Roberto Carlos Cuzcano Allauca</t>
  </si>
  <si>
    <t>Elena Margarita Alarcon Ledesma</t>
  </si>
  <si>
    <t>Jorge Manuel Chu Kuzan</t>
  </si>
  <si>
    <t>988 893 830</t>
  </si>
  <si>
    <t>977 918 950</t>
  </si>
  <si>
    <t>981 028 332</t>
  </si>
  <si>
    <t>993 544 991</t>
  </si>
  <si>
    <t>988 464 890</t>
  </si>
  <si>
    <t>949 405 851</t>
  </si>
  <si>
    <t>996 355 898</t>
  </si>
  <si>
    <t>948 122 836</t>
  </si>
  <si>
    <t>957 349 520</t>
  </si>
  <si>
    <t>997 291 949</t>
  </si>
  <si>
    <t>920 420 991</t>
  </si>
  <si>
    <t>992 673 708</t>
  </si>
  <si>
    <t>999 633 500</t>
  </si>
  <si>
    <t>999 778 024</t>
  </si>
  <si>
    <t>975 488 713</t>
  </si>
  <si>
    <t>969 521 216</t>
  </si>
  <si>
    <t>948 581 243</t>
  </si>
  <si>
    <t>915 152 200</t>
  </si>
  <si>
    <t>984 398 659</t>
  </si>
  <si>
    <t>998 040 058</t>
  </si>
  <si>
    <t>921 837 189</t>
  </si>
  <si>
    <t>944 209 389</t>
  </si>
  <si>
    <t>997 465 405</t>
  </si>
  <si>
    <t>979 277 238</t>
  </si>
  <si>
    <t>999 631 390</t>
  </si>
  <si>
    <t>936 759 028</t>
  </si>
  <si>
    <t>949 245 917</t>
  </si>
  <si>
    <t>958 685 691</t>
  </si>
  <si>
    <t>Contacto</t>
  </si>
  <si>
    <t>Asignado</t>
  </si>
  <si>
    <t>No Asignado</t>
  </si>
  <si>
    <t>CRP</t>
  </si>
  <si>
    <t>Monto Anual1</t>
  </si>
  <si>
    <t>OTRAS CONTINGENCIAS</t>
  </si>
  <si>
    <t>MANTENIMIENTO CUENTAS CORRIENTES</t>
  </si>
  <si>
    <t>COBRANZAS VALORES PROPIOS</t>
  </si>
  <si>
    <t>COBRANZAS VALORES DE TERCEROS</t>
  </si>
  <si>
    <t>CUSTODIA DE VALORES</t>
  </si>
  <si>
    <t>ALQUILER BOVEDA CUSTODIA BCRP-BN HERMES</t>
  </si>
  <si>
    <t>ALQUILER BOVEDA CUSTODIA BCRP-BN PROSEGUR</t>
  </si>
  <si>
    <t>ALQUILER BOVEDA CUSTODIA TRANSITO BN HERMES</t>
  </si>
  <si>
    <t>ALQUILER BOVEDA CUSTODIA TRANSITO BN PROSEGUR</t>
  </si>
  <si>
    <t>MANTENIMIENTO Y OPERACION SERVICIO VERIFIED BY VISA</t>
  </si>
  <si>
    <t>COMIS SERV ADM ROL EMISOR TC/MC</t>
  </si>
  <si>
    <t>COMIS SERV EMISION IMP DIST YP REV ROL EMISOR-TC-MCOR TC/MC</t>
  </si>
  <si>
    <t>COMIS MASTERCARD INTERNAC ATMS-BN</t>
  </si>
  <si>
    <t>TC IMPUESTO A LAS TRANSFERENCIAS FINANCIERAS-BCO-LIQUIDADOR</t>
  </si>
  <si>
    <t xml:space="preserve">TRANSFERENCIAS DE FONDOS </t>
  </si>
  <si>
    <t>INSTRUMENTOS TITULACIÓN - COMISIONES COMPRA VENTA TITULOS VALORES</t>
  </si>
  <si>
    <t>COMPRA VENTA DE VALORES -COMISIONES COMPRA VENTA DE TITULOS VALORES</t>
  </si>
  <si>
    <t>INTERBANK -REPRESENTANTE DE OBLIGACIONISTAS</t>
  </si>
  <si>
    <t>SERVICIOS FINANCIEROS</t>
  </si>
  <si>
    <t>TRANSPORTE,  CUSTODIA Y ADM FONDOS PROTEG P/EMP TRANSP</t>
  </si>
  <si>
    <t>TRANSPORTE VALORES A CAMARA COMPENSACIONES ELECTRÓNICA</t>
  </si>
  <si>
    <t>COMISP/SERV/POS-AGENTE MULTIRED</t>
  </si>
  <si>
    <t>COMISP/SERV/POS-AGENTE MULTIRED -&gt; 3MIL POS</t>
  </si>
  <si>
    <t>APERTURA PUERTAS HERMES-ATM'S PROVINCIAS</t>
  </si>
  <si>
    <t>APERTURA PUERTAS PROSEGUR-ATM'S PROVINCIAS</t>
  </si>
  <si>
    <t>APERTURA PUERTAS HERMES-ATM'S LIMA</t>
  </si>
  <si>
    <t>APERTURA PUERTAS PROSEGUR-ATM'S LIMA</t>
  </si>
  <si>
    <t>COMISIÓN SERVICIO PAGADURIA CAC NUESTRA GENTE-PROGRAMA JUNTOS</t>
  </si>
  <si>
    <t>COMISIÓN CAJA LOS ANDES- PROGRAMA JUNTOS</t>
  </si>
  <si>
    <t>COMISIÓN FINANCIERA CONFIANZA-PENSION-65</t>
  </si>
  <si>
    <t>COMISIÓN SERVICIO OPERACIONES MASTERCARD</t>
  </si>
  <si>
    <t>GASTOS DEPÓSITOS JUDICIALES</t>
  </si>
  <si>
    <t>COMISIÓN SERVICIO BANCARED</t>
  </si>
  <si>
    <t>COMISIÓN INTEROPERABILIIDAD DINERO ELECTRONICO</t>
  </si>
  <si>
    <t>SERVICIO DE BANCA CELULAR-AMERICA MOVIL PERU SAC-CLARO</t>
  </si>
  <si>
    <t>SERVICIO DE BANCA CELULAR- MOVISTAR</t>
  </si>
  <si>
    <t>SERVICIO DE BANCA CELULAR- ENTEL</t>
  </si>
  <si>
    <t>SERVICIO DE BANCA CELULAR - BITEL</t>
  </si>
  <si>
    <t>COMISIÓN SERVICIO MC PROCESO-AGENTE MULTIRED</t>
  </si>
  <si>
    <t>MONITOREO PREVENTIVO - OPERACIONES SOSPECHOSAS</t>
  </si>
  <si>
    <t>PROCESAMIENTO DE EFECTIVO BOVEDAS BN  - HERMES</t>
  </si>
  <si>
    <t>PROCESAMIENTO DE EFECTIVO BOVEDAS BN  - PROSEGUR</t>
  </si>
  <si>
    <t>TRANSPORTE BOVEDA BCRP BN - HERMES</t>
  </si>
  <si>
    <t>TRANSPORTE BOVEDA BCRP BN - PROSEGUR</t>
  </si>
  <si>
    <t>TRANSPORTE BOVEDA TRANSITO BN - HERMES</t>
  </si>
  <si>
    <t>TRANSPORTE BOVEDA TRANSITO BN - PROSEGUR</t>
  </si>
  <si>
    <t>TRANSPORTE AGENCIAS LOCAL BN - HERMES</t>
  </si>
  <si>
    <t>TRANSPORTE AGENCIAS LOCAL BN - PROSEGUR</t>
  </si>
  <si>
    <t>TRANSPORTE AGENCIAS FORANEO BN - HERMES</t>
  </si>
  <si>
    <t>TRANSPORTE AGENCIAS FORANEO BN - PROSEGUR</t>
  </si>
  <si>
    <t>ADMINISTRACIÓN CAJEROS ISLA MULTIRED - HERMES</t>
  </si>
  <si>
    <t>ADMINISTRACIÓN CAJEROS ISLA MULTIRED - PROSEGUR</t>
  </si>
  <si>
    <t>ABASTECIMIENTO CAJEROS MULTIRED LOCAL - HERMES</t>
  </si>
  <si>
    <t>ABASTECIMIENTO CAJEROS MULTIRED LOCAL - PROSEGUR</t>
  </si>
  <si>
    <t>ABASTECIMIENTO CAJEROS MULTIRED FORANEO - HERMES</t>
  </si>
  <si>
    <t>ABASTECIMIENTO CAJEROS MULTIRED FORANEO - PROSEGUR</t>
  </si>
  <si>
    <t>MANTENIMIENTO CAJERO MULTIRED - HERMES</t>
  </si>
  <si>
    <t>MANTENIMIENTO CAJERO MULTIRED - PROSEGUR</t>
  </si>
  <si>
    <t>GESTION DE EFECTIVO ATM - HERMES</t>
  </si>
  <si>
    <t>GESTION DE EFECTIVO ATM - PROSEGUR</t>
  </si>
  <si>
    <t>ENVIO FISICO ESTADO CTA AHORRO TARJETA MULTIRED</t>
  </si>
  <si>
    <t>ENVIO FISICO ESTADO CTAS CTES</t>
  </si>
  <si>
    <t>TARJETA GLOBAL DEBITO VISA- DIFERIDO</t>
  </si>
  <si>
    <t>TRANSPORTE TARJETAS MULTIRED -ETVS</t>
  </si>
  <si>
    <t>DINERO ELECTRÓNICO - COMISION POR RECONVERSION - CASH OUT</t>
  </si>
  <si>
    <t>COMISION POR USO PLATAFORMA PDP - DINERO ELECTRONICO</t>
  </si>
  <si>
    <t>EXONERACIÓN GASTOS SEGUROS PRESTAMO MULTIRED</t>
  </si>
  <si>
    <t>SERVICIO DE OUTSOURCING - MESA DE AYUDA</t>
  </si>
  <si>
    <t>SERVICIO DE OUTSOURCING - CENTRAL TELEFÓNICA</t>
  </si>
  <si>
    <t>SERVICIO DE OUTSOURCING - REDES SOCIALES</t>
  </si>
  <si>
    <t>SERVICIO DE OUTSOURCING - GESTIÓN RECLAMOS Y ENVÍO COMUNICACIONES ELECTRONICAS RECLAMOS</t>
  </si>
  <si>
    <t>SERVICIO DE OUTSOURCING - COBRANZA PREVENTIVA</t>
  </si>
  <si>
    <t>SERVICIO DE OUTSOURCING - GESTION COMERCIAL Y ENVIO COMUNICACIONES</t>
  </si>
  <si>
    <t>FIDEICOMISO-COFIDE-ME</t>
  </si>
  <si>
    <t>COMISION VISA POR CONVERSION DE MONEDA - ATM INTERNACIONAL</t>
  </si>
  <si>
    <t>COMISION VISA POR CONVERSION DE MONEDA - POS INTERNACIONAL</t>
  </si>
  <si>
    <t>COMISION VISA POR LA ADQUIRENCIA LOCAL EN ATMS DEL BN</t>
  </si>
  <si>
    <t>COMISION VISA POR LA ADQUIRENCIA INTERNACIONAL EN ATMS DEL BN</t>
  </si>
  <si>
    <t>COBROS VISA ARCHIVO EXCEPCION</t>
  </si>
  <si>
    <t>PROCESOS TRANSACCIONES EXCEPCIONES Y MISCELANIA</t>
  </si>
  <si>
    <t>COMISION SERVICIO ADMINISTRADOR ROL EMISOR TC/MC</t>
  </si>
  <si>
    <t>COMIS SERVICIO EMIS IMP DIST Y PREV ROL EMISOR-TC-MCOR TC/MC</t>
  </si>
  <si>
    <t>COMISIONES EMISOR ATM INTERNACIONAL MC</t>
  </si>
  <si>
    <t>COMISION MASTERCARD POR LA INTERNAC ATMS BN</t>
  </si>
  <si>
    <t>TC - IMPUESTO A LAS TRANSFERENCIAS FINANCIERAS-BCO-LIQUIDADOR</t>
  </si>
  <si>
    <t>TC - ENSOBRADO</t>
  </si>
  <si>
    <t>TRANSFERENCIA DE FONDOS</t>
  </si>
  <si>
    <t>SERVICIO DE BANCA CELULAR-  ENTEL</t>
  </si>
  <si>
    <t>BÁSICAS - EMPLEADOS NOMBRADOS</t>
  </si>
  <si>
    <t>BÁSICAS - EMPLEADOS CONTRATADOS</t>
  </si>
  <si>
    <t>BÁSICAS - EMPLEADOS NOMBRADOS VACACIONES</t>
  </si>
  <si>
    <t>BÁSICAS - EMPLEADOS CONTRATADOS VACACIONES</t>
  </si>
  <si>
    <t>BÁSICAS - EMPLEADOS NOMBRADOS SUBSIDIOS</t>
  </si>
  <si>
    <t>BÁSICAS - EMPLEADOS CONTRATADOS SUBSIDIOS</t>
  </si>
  <si>
    <t>BÁSICAS - EMPLEADOS NOMBRADOS DIFER CATEGORIAS SUBSIDIOS</t>
  </si>
  <si>
    <t>BONIFICACIONES POR TIEMPO DE SERVICIOS</t>
  </si>
  <si>
    <t>BONIFICACIONES POR COSTO DE VIDA</t>
  </si>
  <si>
    <t>BONIFICACIONES POR NEGOCIACION COLECTIVA</t>
  </si>
  <si>
    <t>BONIFICACIONES TIEMPO DE SERVICIOS VACACIONES</t>
  </si>
  <si>
    <t>BONIFICACIONES POR TIEMPO DE SERVICIOS SUBSIDIOS</t>
  </si>
  <si>
    <t>BONIFICACIONES POR TIEMPO DE SERVICIOS 25 AÑOS SUBSIDIOS</t>
  </si>
  <si>
    <t>GRATIFICACIONES EMPLEADOS  NOMBRADOS</t>
  </si>
  <si>
    <t>GRATIFICACIONES EMPLEADOS CONTRATADOS</t>
  </si>
  <si>
    <t>GRATIFICACIONES POR TIEMPO DE SERVICIOS 25 AÑOS</t>
  </si>
  <si>
    <t>ASIGNACION DS N°10-2002-E/F N°117-98-143-99</t>
  </si>
  <si>
    <t>HORAS EXTRAS EMPLEADOS</t>
  </si>
  <si>
    <t>OTRAS REMUNERACIONES HORARIOS ESPECIALES</t>
  </si>
  <si>
    <t>COMPENSACION VACACIONAL EMPLEADOS</t>
  </si>
  <si>
    <t>SEGURO SOCIAL EMPLEADOS</t>
  </si>
  <si>
    <t>CTS EMPLEADOS</t>
  </si>
  <si>
    <t>OTRAS CONTRIBUCIONES</t>
  </si>
  <si>
    <t>SISTEMA NACIONAL DE PENSIONES EMPLEADOS</t>
  </si>
  <si>
    <t>REFRIGERIO EMPLEADOS</t>
  </si>
  <si>
    <t>REFRIGERIO POR REUNIONES DE TRABAJO</t>
  </si>
  <si>
    <t>REFRIGERIO  OTROS GASTOS DE PERSONAL</t>
  </si>
  <si>
    <t>UNIFORMES POR CONVENIO</t>
  </si>
  <si>
    <t>CAPACITACIÓN PERSONAS JURIDICAS</t>
  </si>
  <si>
    <t>CAPACITACIÓN PERSONAS NATURALES</t>
  </si>
  <si>
    <t>VIÁTICOS REPUBLICA</t>
  </si>
  <si>
    <t>VIÁTICOS EXTERIOR</t>
  </si>
  <si>
    <t>REEMBOLSOS PERSONAL DESTACADO OTRAS ENTIDADES</t>
  </si>
  <si>
    <t>MANTENIMIENTO VEHICULOS</t>
  </si>
  <si>
    <t>MANTENIMIENTO BOVEDAS Y CAJAS DE SEGURIDAD</t>
  </si>
  <si>
    <t>MANTENIMIENTO EQUIPOS DE ALARMA Y SEGURIDAD</t>
  </si>
  <si>
    <t>REPARACIÓN Y MANTENIMIENTO DE AIRE ACONDICIONADO</t>
  </si>
  <si>
    <t>REPARACION Y MANTENIMIENTO DE ASCENSORES</t>
  </si>
  <si>
    <t>REPARACION Y MANTENIMIENTO INMUEBLES-OTROS</t>
  </si>
  <si>
    <t>REPARACION Y MANTENIMIENTO CAJEROS AUTOMÁTICOS</t>
  </si>
  <si>
    <t>REPARACION Y MANTENIMIENTO GRUPOS ELECTROGENOS</t>
  </si>
  <si>
    <t>REPARACION Y MANTENIMIENTO DE UPS</t>
  </si>
  <si>
    <t>REPARACION Y MANTENIMIENTO MUEBLES MAQUINARIA Y EQUIPO-OTROS</t>
  </si>
  <si>
    <t>REPARACION Y MANTENIMIENTO EQUIPO INFORMÁTICO</t>
  </si>
  <si>
    <t xml:space="preserve">VIGILANCIA PERSONAS JURIDICAS </t>
  </si>
  <si>
    <t>VIGILANCIA PERSONAS NATURALES</t>
  </si>
  <si>
    <t xml:space="preserve">PUBLICIDAD LOCAL </t>
  </si>
  <si>
    <t>PUBLICIDAD EXTERIOR</t>
  </si>
  <si>
    <t>HONORARIOS PERSONAS JURIDICAS</t>
  </si>
  <si>
    <t>HONORARIOS PERSONAS NATURALES</t>
  </si>
  <si>
    <t>SEGURO - UNIDADES DE TRANSPORTE</t>
  </si>
  <si>
    <t>SEGURO - INMUEBLES MAQUINARIAS Y EQUIPOS</t>
  </si>
  <si>
    <t>SEGURO - ASALTO Y ROBO</t>
  </si>
  <si>
    <t>SEGURO - INCENDIOS</t>
  </si>
  <si>
    <t>SEGURO - MEDICO FAMILIAR (PAM)</t>
  </si>
  <si>
    <t>SEGURO - VARIOS</t>
  </si>
  <si>
    <t>ALQUILERES OFICINAS</t>
  </si>
  <si>
    <t>ALQUILERES VIVIENDAS</t>
  </si>
  <si>
    <t>ALQUILERES COCHERAS</t>
  </si>
  <si>
    <t>ALQUILERES OTRAS CONSTRUCCIONES</t>
  </si>
  <si>
    <t>ALQUILERES EQUIPOS INFORMATICOS</t>
  </si>
  <si>
    <t>ALQUILERES COPIADORAS</t>
  </si>
  <si>
    <t>ALQUILERES OTROS</t>
  </si>
  <si>
    <t>SUMINISTROS BOVEDAS Y CAJAS DE SEGURIDAD</t>
  </si>
  <si>
    <t>SUMINISTROS EQUIPOS DE ALARMA Y SEGURIDAD</t>
  </si>
  <si>
    <t xml:space="preserve">SUMINISTROS COVID-19 </t>
  </si>
  <si>
    <t>GASTOS JUDICIALES POR DEMANDAS</t>
  </si>
  <si>
    <t>GASTOS JUDICIALES POR COBRANZAS COACTIVAS</t>
  </si>
  <si>
    <t xml:space="preserve">PASAJES REPUBLICA </t>
  </si>
  <si>
    <t>PASAJES EXTERIOR</t>
  </si>
  <si>
    <t>CONSULTORÍAS OTRAS</t>
  </si>
  <si>
    <t>TRANSFERENCIAS ELECTRÓNICAS</t>
  </si>
  <si>
    <t>VIATICOS  LOCADORES DE SERVICIOS</t>
  </si>
  <si>
    <t>GASTOS RATIFICACION PARTIDA DE DEFUNCION-RENIEC</t>
  </si>
  <si>
    <t>PASAJES LOCADORES DE SERVICIO</t>
  </si>
  <si>
    <t>OTROS SERVICIOS - LOCADORES DE SERVICIOS (SNP)</t>
  </si>
  <si>
    <t>COBRO MASTERCAD ROL EMISOR - MC- PROCESOS</t>
  </si>
  <si>
    <t>IMPUESTO TO LICENCIA MUNICIPAL DE FUNCIONAMIENTO</t>
  </si>
  <si>
    <t>IMPUESTO VALOR DEL PATRIMONIO PREDIAL</t>
  </si>
  <si>
    <t xml:space="preserve">IMPUESTO AL PATRIMONIO EMPRESARIAL </t>
  </si>
  <si>
    <t>IMPUESTO A REMUNERACIONES</t>
  </si>
  <si>
    <t>IMPUESTO TRANSACCIONES FINANCIERAS - ACTIVOS</t>
  </si>
  <si>
    <t>IMPUESTO TEMPORAL A LOS ACTIVOS NETOS</t>
  </si>
  <si>
    <t>IMPUESTO A LA RENTA NO DOMICILIADO</t>
  </si>
  <si>
    <t>TASAS PODER JUDICIAL</t>
  </si>
  <si>
    <t>Suma de Ene</t>
  </si>
  <si>
    <t>Suma de Feb</t>
  </si>
  <si>
    <t>Suma de Mar</t>
  </si>
  <si>
    <t>Suma de Abr</t>
  </si>
  <si>
    <t>Suma de Jun</t>
  </si>
  <si>
    <t>Suma de May</t>
  </si>
  <si>
    <t>Suma de Jul</t>
  </si>
  <si>
    <t>Suma de Ago</t>
  </si>
  <si>
    <t>Suma de Set</t>
  </si>
  <si>
    <t>Suma de Oct</t>
  </si>
  <si>
    <t>Suma de Nov</t>
  </si>
  <si>
    <t>Suma de Dic</t>
  </si>
  <si>
    <t>Suma de MONTO TOTAL</t>
  </si>
  <si>
    <t>Suma de Monto Anual1</t>
  </si>
  <si>
    <t>Suma de Monto Anual2</t>
  </si>
  <si>
    <t>Suma de Monto Anual3</t>
  </si>
  <si>
    <t>Suma de Monto Anual4</t>
  </si>
  <si>
    <t>Jessica Ingrid Salvador Caruajulca</t>
  </si>
  <si>
    <t>934 740 436</t>
  </si>
  <si>
    <t>Marco Leon  Aranguren</t>
  </si>
  <si>
    <t>995 478 517</t>
  </si>
  <si>
    <t>Etiquetas de fila</t>
  </si>
  <si>
    <t>Total general</t>
  </si>
  <si>
    <t>DE TABLA10</t>
  </si>
  <si>
    <t>DE TABLA 10</t>
  </si>
  <si>
    <t>Cantidad</t>
  </si>
  <si>
    <t>Monto total</t>
  </si>
  <si>
    <t>Necesidad</t>
  </si>
  <si>
    <t>Monto anual</t>
  </si>
  <si>
    <t>959 175 799</t>
  </si>
  <si>
    <t>960 175 799</t>
  </si>
  <si>
    <t>961 175 799</t>
  </si>
  <si>
    <t>962 175 799</t>
  </si>
  <si>
    <t>963 175 799</t>
  </si>
  <si>
    <t>964 175 799</t>
  </si>
  <si>
    <t>965 175 799</t>
  </si>
  <si>
    <t>OEI 11: Mejorar el clima laboral</t>
  </si>
  <si>
    <t>OEI 13: Implementar una cultura de innovación y agilidad empresarial</t>
  </si>
  <si>
    <t>OEI 2: Garantizar una solvencia sostenible</t>
  </si>
  <si>
    <t>OEI 3: Cuidar la calidad de la cartera crediticia</t>
  </si>
  <si>
    <t>OEI 7: Optimizar la eficiencia financiera</t>
  </si>
  <si>
    <t>OEI 9: Mejorar la gestión de los proyectos</t>
  </si>
  <si>
    <t>OEI 10: Garantizar la estabilidad operativa</t>
  </si>
  <si>
    <t>Muy Alta</t>
  </si>
  <si>
    <t>Alta</t>
  </si>
  <si>
    <t>Moderada</t>
  </si>
  <si>
    <t>NO</t>
  </si>
  <si>
    <t>PAC</t>
  </si>
  <si>
    <t>NO PAC</t>
  </si>
  <si>
    <t>OEI 8: Optimizar la eficiencia de los procesos</t>
  </si>
  <si>
    <t>Subcontratación</t>
  </si>
  <si>
    <t>Significativa</t>
  </si>
  <si>
    <t>No Significativa</t>
  </si>
  <si>
    <t>SI</t>
  </si>
  <si>
    <t>Nuevo</t>
  </si>
  <si>
    <t>Renovación</t>
  </si>
  <si>
    <t>Continuidad</t>
  </si>
  <si>
    <t>CONSTRUCCION AGENCIA LA UNION PIURA</t>
  </si>
  <si>
    <t>AGENCIA CHOCOPE</t>
  </si>
  <si>
    <t>AGENCIA CAYMA</t>
  </si>
  <si>
    <t>AGENCIA IBERIA</t>
  </si>
  <si>
    <t>AGENCIA YURIMAGUAS</t>
  </si>
  <si>
    <t>AGENCIA SANTA MARIA DE NIEVA</t>
  </si>
  <si>
    <t>LAREDO</t>
  </si>
  <si>
    <t>REMODELACION AGENCIA CABALLOCOCHA</t>
  </si>
  <si>
    <t>AGENCIA NAUTA</t>
  </si>
  <si>
    <t>AGENCIA SAN MARCOS</t>
  </si>
  <si>
    <t>construccion Agencia la Molina</t>
  </si>
  <si>
    <t>Agencia Mala</t>
  </si>
  <si>
    <t>expediente tecnico Agencia Lima (Lampa)</t>
  </si>
  <si>
    <t>Otros (adecuación , traslados, etc)</t>
  </si>
  <si>
    <t>diciembre</t>
  </si>
  <si>
    <t>Comisión de servicios a nivel nacional</t>
  </si>
  <si>
    <t>servicios</t>
  </si>
  <si>
    <t>Servicio de Vigilancia, Operadores del Centro de Control de Seguridad y Ronda Móvil de las Sedes, Agencias y Locales de la macro Región Lima y Recepcionistas de la Sede Principal del BN</t>
  </si>
  <si>
    <t>Servicio de protección y seguridad en Agencias a nivel nacional (Convenio de Cooperación Interinstitucional entre BN y PNP)</t>
  </si>
  <si>
    <t>Servicio de Mantenimiento Preventivo y Correctivo del Sistema de Alarmas, ATMs y ATMs Isla del BN a nivel nacional</t>
  </si>
  <si>
    <t>Servicio de mantenimiento preventivo y correctivo del Sistema de Gestión de Video Integral (SGVI) en Agencias, Oficinas y ATMs del BN a nivel Nacional</t>
  </si>
  <si>
    <t>Servicio de mantenimiento integral (Preventivo y correctivo) a sistemas de seguridad electrónica de la Sede Oficina Principal</t>
  </si>
  <si>
    <t>Servicio de mantenimiento preventivo y correctivo que comprende alarma y extinción de incencio de la sede Oficina Principal</t>
  </si>
  <si>
    <t>Servicio de mantenimiento preventivo y correctivo que comprende alarma y extinción de incencio de la sede Elizalde del Banco de la Nación</t>
  </si>
  <si>
    <t>Servicio de mantenimiento correctivo de cajas de seguridad, puertas de bóveda, cajas buzón y ATMs en Ags del BN a nivel nacional</t>
  </si>
  <si>
    <t>Servicio de Mantenimiento Preventivo y Reparación de equipos de Alarmas y Seguridad (Imprevistos)</t>
  </si>
  <si>
    <t>Mantenimiento correctivo del Sistema de Video a nivel nacional (Imprevistos).</t>
  </si>
  <si>
    <t>Letreros fotoluminiscentes y letreros led</t>
  </si>
  <si>
    <t>Servicio de mantenimiento, recarga y prueba hidrostática de los Extintores de las Sedes; Principal incluida Agencia bancaria, Elizalde y locales almacén Ate, Data Center Javier Prado</t>
  </si>
  <si>
    <t>Servicio de telefonía satelital</t>
  </si>
  <si>
    <t>Mantenimiento Preventivo y correctivo de cajas de Seguridad y puertas de bóveda en agencias y ATMs  (Imprevistos)</t>
  </si>
  <si>
    <t>Fotocheck y cintas visitas</t>
  </si>
  <si>
    <t>Certificación de requisitos mínimos de seguridad en entidades bancarias (100 oficinas)</t>
  </si>
  <si>
    <t>Depreciación de edificios - utilizados por la entidad</t>
  </si>
  <si>
    <t>Depreciación de edificios - utilizados temporalmente por terceros</t>
  </si>
  <si>
    <t>Depreciación de instalaciones - utilizados por la entidad</t>
  </si>
  <si>
    <t>Depreciación mobiliario y equipo - mobiliario</t>
  </si>
  <si>
    <t>Depreciación mobiliario y equipo - equipo de cómputo</t>
  </si>
  <si>
    <t>Depreciación mobiliario y equipo - otros bienes y equipos de oficina</t>
  </si>
  <si>
    <t>Depreciación vehículos - utilizados por la entidad</t>
  </si>
  <si>
    <t>Depreciación maquinarias - utilizados por la entidad</t>
  </si>
  <si>
    <t>Depreciación instalación en propiedades alquiladas</t>
  </si>
  <si>
    <t>Servicio de Transporte de Bienes del Banco de la Nación a Nivel Nacional CO  N° 027818-21, 28/06/21 al 27/06/24</t>
  </si>
  <si>
    <t>Mantenimiento áreas comunes estacionamientos sotanos 3 y 4 en el Centro de Convenciones Lima "27 de Enero".</t>
  </si>
  <si>
    <t>Reparación de Montacargas, Marca Toyota, Ate</t>
  </si>
  <si>
    <t>Mantenimiento de Montacargas, Marca Toyota, Elizalde</t>
  </si>
  <si>
    <t>Mantenimiento de Mäquina Ensunchandoras JK-5000, JK-5</t>
  </si>
  <si>
    <t>Mantenimiento de Apilador Electrico, Marca Crown</t>
  </si>
  <si>
    <t>Consumo de energía eléctrica para la sede principal y cajeros isla Lima Metropolitana</t>
  </si>
  <si>
    <t>Servicio de agua y desagüe para la sede principal y oficinas Lima</t>
  </si>
  <si>
    <t>Vehículos del Banco</t>
  </si>
  <si>
    <t>Útiles de escritorio distribuido por almacén  (para provincias únicamente, papel bond, sobres de manila y files)</t>
  </si>
  <si>
    <t>Combustible para montacarga - Sección Almacén</t>
  </si>
  <si>
    <t>Suministros aseo personal - distribuido por almacén Sede Principal, Elizalde y SMR Lima</t>
  </si>
  <si>
    <t>Suministros para cómputo distribuido por el almacén</t>
  </si>
  <si>
    <t>Suministros para telex y fax distribuido por el almacén</t>
  </si>
  <si>
    <t xml:space="preserve">Suministros para embalaje distribudio por el almacén (incluye cajas de carton) </t>
  </si>
  <si>
    <t xml:space="preserve">Banquetas, papeleras, acrílicos, detectores de billetes, ordenadores de cola y otros, distribuidos por almacén </t>
  </si>
  <si>
    <t>Suministros para cajeros automáticos -distribuido por almacén</t>
  </si>
  <si>
    <t>Suministro Gel Antibacterial - Red de Ags. SMR´sI Lima y provincias</t>
  </si>
  <si>
    <t>Gastos notariales y registrales (Sunarp y otros)</t>
  </si>
  <si>
    <t>Servicio para la Digitalización de 4´500,000 de imágenes con Valor Legal</t>
  </si>
  <si>
    <t>Servicio de Intermediación laboral de carga y embalaje</t>
  </si>
  <si>
    <t>Obtención CRIs y fichas registrales de 318 inmuebles (semestral S/ 79.00 c/u)</t>
  </si>
  <si>
    <t>Atención de gastos y servicios menores para el Fondo Fijo de la Sección Control Patrimonial, de CRIs, partidas registrales y servicios afines de inmuebles del BN</t>
  </si>
  <si>
    <t>Despacho de documentos urgentes a nivel nacional e internacional</t>
  </si>
  <si>
    <t>Adquisicion e instalacion de equipos UPS para Macro Regiones Trujillo_Lima_Huancayo_Arequipa_Cusco_Iquitos del BN</t>
  </si>
  <si>
    <t>Servicio de habilitación y traslado de los extractos bancarios</t>
  </si>
  <si>
    <t>Servicio de recepción, habilitación y envío de correspondencia a las agencias de provincias</t>
  </si>
  <si>
    <t>Servicio de recojo de sobres de las agencias de Lima Metropolitana y Callao</t>
  </si>
  <si>
    <t>Servicio de recepción, control y mensajería a nivel local</t>
  </si>
  <si>
    <t>Pago de Casilla Postal - Pago Anual</t>
  </si>
  <si>
    <t>Servicio Integral de Mesa de Partes</t>
  </si>
  <si>
    <t>Adquisición de 25,000 cajas archiveras por convenio marco</t>
  </si>
  <si>
    <t>Adquisición de Elevador</t>
  </si>
  <si>
    <t>Servicio de digitalización de documentos con valor legal y sin valor legal</t>
  </si>
  <si>
    <t>Traslado de Documentos del Archivo Central al Almacén de Ate y del Almacén de Ate al Archivo Central</t>
  </si>
  <si>
    <t>Servicio de carga, traslado y embalaje de cajas con documentos</t>
  </si>
  <si>
    <t>EPP y indumentaria de trabajo</t>
  </si>
  <si>
    <t>Servicio de Impresión de Formatos del Banco de la Nación</t>
  </si>
  <si>
    <t>Adquisicion de utiles de escritorio</t>
  </si>
  <si>
    <t>Adquisicion de papel para fotocopia</t>
  </si>
  <si>
    <t>Materiales para embalaje</t>
  </si>
  <si>
    <t>Adquisicion de cajas de carton</t>
  </si>
  <si>
    <t>Adquisicion de utiles de aseo</t>
  </si>
  <si>
    <t>Servicio de mantenimiento preventivo y correctivo de la flota vehicular del BN</t>
  </si>
  <si>
    <t>Mantenimiento sistema eléctrico locales – Agencias propiedad del BN – Lima Metropolitana y Lima Provincias.</t>
  </si>
  <si>
    <t>Cambio de letreros luminosos Agencias Lima Metropolitana y Lima Provincias</t>
  </si>
  <si>
    <t>Servicios especiales del Edificio Sede Principal del Banco de la Nacion</t>
  </si>
  <si>
    <t>SERVICIO DE LIMPIEZA GENERAL PARA LA SEDE ELIZALDE, AGENCIAS LOBBIES OFICINAS ESPECIALES Y ATMS DE LA MACRO REGION LIMA</t>
  </si>
  <si>
    <t>Servicio Telefónico ruta 800 (Línea gratuita para los clientes)</t>
  </si>
  <si>
    <t>Servicio de limpieza para la sede principal del BN</t>
  </si>
  <si>
    <t>Servicio de Mantenimiento Integral de los ascensores del Edficio sede principal</t>
  </si>
  <si>
    <t>Servicio de Mantenimiento preventivo y correctivo para equipos de aire acondicionado y ventilación mecánica de la Macro Región Piura - Iquitos - Trujillo del BN.</t>
  </si>
  <si>
    <t>Servicio de mantenimiento preventivo y correctivo para equipos de aire acondicionado y ventilación mecánica de la Macro Región Lima del Banco de la Nación</t>
  </si>
  <si>
    <t>Servicio de Mantenimiento preventivo y correctivo para equipos de aire acondicionado y ventilación mecánica de la Macro Región Huancayo – Cusco - Arequipa del BN</t>
  </si>
  <si>
    <t>Servicio de Telefonía Móvil del Banco de la Nación.</t>
  </si>
  <si>
    <t>Lineas Telef. Fija y Troncales Ruta 800 y SIP Trunk 519-2000</t>
  </si>
  <si>
    <t>Mantenimiento preventivo y correctivo de servicios generales de sedes, agencias y lobbies SMR Lima Item 2 - Zona Sur</t>
  </si>
  <si>
    <t>Servicio de mantenimiento preventivo, soporte técnico y atención de emergencias para las Instalaciones Sanitarias de la Sede Principal del Banco de la Nación</t>
  </si>
  <si>
    <t>Mantenimiento preventivo y correctivo de las subestaciones eléctricas de agencias en provincias</t>
  </si>
  <si>
    <t>Servicio de Impresión para las Oficinas Administrativas del Banco de la Nación</t>
  </si>
  <si>
    <t>Mantenimiento preventivo, soporte técnico y atención emergencias para grupos electrógenos Sede Principal</t>
  </si>
  <si>
    <t>Servicio de mantenimiento preventivo, soporte técnico y atención de emergencias para las subestaciones eléctricas 01 y 02 con celdas tipo SF6 y de los tableros eléctricos de la SEDE PRINCIPAL del Banco de la Nación.</t>
  </si>
  <si>
    <t xml:space="preserve">Mantenimiento y reparación de inmuebles (sist. eléctricos, carpintería madera y metálica, albañilería, gasfitería, ambientes locales y pozos Lima, cableado líneas telefónicas, reparaciones correctivas por observaciones ITSE -60 locales) </t>
  </si>
  <si>
    <t>Reparación de muebles, máquinas y equipos varios de Lima - No Previstos</t>
  </si>
  <si>
    <t>Outsourcing - Mesa de Servicio</t>
  </si>
  <si>
    <t xml:space="preserve">Mesa de atencion de la Central Telefónica </t>
  </si>
  <si>
    <t>Mantenimiento preventivo y correctivo de los grupos electrogenos y tableros de transferencia de la Macro Region Lima</t>
  </si>
  <si>
    <t>Servicio de mantenimiento preventivo y correctivo para equipos de generación de ozono de las Macro Regiones de Lima y Provincias del Banco de la Nación</t>
  </si>
  <si>
    <t>Mantenimiento preventivo de Adq e Instalac de Grupos electrogenos SMR Lima - Prestacion Accesoria</t>
  </si>
  <si>
    <t>Servicio de Mantenimiento Preventivo y Correctivo para Equipos de Aire Acondicionado y Ventilación Mecánica de la Sede Elizalde.</t>
  </si>
  <si>
    <t xml:space="preserve">Combustible para abastecer la flota vehicular del BN </t>
  </si>
  <si>
    <t>Repuestos y materiales para maquinaria y equipos</t>
  </si>
  <si>
    <t>Materiales diversos para instalaciones, incluye conectores, cable UPT, teleduct, rosetas, cintas aislantes, etc.</t>
  </si>
  <si>
    <t>Combustible para abastecer la flota vehicular del BN</t>
  </si>
  <si>
    <t>Servicio telefonia móvil operador roaming, micro chip ipad, móvil líneas, móvil penalidad.</t>
  </si>
  <si>
    <t>Muebles, máquinas y equipos / vehículos para traslado de funcionarios / grupo electrógeno, buses, baños, etc) - imprevistos</t>
  </si>
  <si>
    <t>Fondo fijo - Traslado de bienes corrientes y activos del almacén a oficinas a nivel nacional.</t>
  </si>
  <si>
    <t>Suministros, repuestos y materiales para vehículos del BN</t>
  </si>
  <si>
    <t>Mantenimiento preventivo de grupos electrógenos y tableros de transferencia SMR Lima</t>
  </si>
  <si>
    <t xml:space="preserve">Combustible para grupos electrógenos,  Centro Alterno, Elizalde, otros. </t>
  </si>
  <si>
    <t>Cable mágico</t>
  </si>
  <si>
    <t>Mantenimiento y Reparación de Vehículos (imprevistos)</t>
  </si>
  <si>
    <t>Peaje, parqueo, gravámenes y canon frecuencia</t>
  </si>
  <si>
    <t>Herramientas varias</t>
  </si>
  <si>
    <t>Adq sistema UPS para agencias la Macro Region I Piura</t>
  </si>
  <si>
    <t>SERVICIO DE ANÁLISIS, ESTUDIO Y SOPORTE DE INFORMACIÓN DE LOS BIENES MUEBLES PARA EL AÑO 2022 EN EL SINABIP</t>
  </si>
  <si>
    <t>Dispensador eléctrico</t>
  </si>
  <si>
    <t>TASACIÓN COMERCIAL ANUAL 2023 DE 217 INMUEBLES PROPIOS DEL BN.</t>
  </si>
  <si>
    <t>TASACIÓN COMERCIAL ANUAL 2023 DE 86 INMUEBLES.</t>
  </si>
  <si>
    <t>TITULACION DE INMUEBLES</t>
  </si>
  <si>
    <t>SANEAMIENTO DE INMUEBLES</t>
  </si>
  <si>
    <t>Mantenimiento preventivo y correctivo de servicios generales de sedes, agencias y lobbies SMR Lima. Item 1 - Zona norte</t>
  </si>
  <si>
    <t>Servicio de Mantenimiento Preventivo, Soporte Técnico y Atención de Emergencias para los Equipos del Sistema HVAC de la Sede Principal del Banco de la Nación</t>
  </si>
  <si>
    <t>Alquiler  espacio para Cajero OPEN PLAZA  CHICLAYO</t>
  </si>
  <si>
    <t>Renovacion</t>
  </si>
  <si>
    <t>Alquiler  espacio para Cajero TOTTUS LIMA (ZORRITOS)</t>
  </si>
  <si>
    <t>Alquiler  espacio para Cajero TOTTUS LIMA (CRILLON)</t>
  </si>
  <si>
    <t>Alquiler  espacio para Cajero S034 - METRO PURUCHUCO</t>
  </si>
  <si>
    <t>Alquiler  espacio para Cajero ATM´s Plan 150 (2021)</t>
  </si>
  <si>
    <t>Alquiler para funcionamiento de la OF. ESPECIAL 1 SAN BORJA</t>
  </si>
  <si>
    <t>Alquiler  Local Temporal AGENCIA 1 PIURA</t>
  </si>
  <si>
    <t>Alquiler para funcionamiento de la OF. ESPECIAL 1 MEGAPLAZA - INDEPENDENCIA</t>
  </si>
  <si>
    <t>Alquiler para funcionamiento de la AGENCIA 2 HUÁNUCO </t>
  </si>
  <si>
    <t>Alquiler para funcionamiento de la AGENCIA 1 MIRAFLORES</t>
  </si>
  <si>
    <t>Alquiler para funcionamiento de la OF. ESPECIAL 1 CENTRO COMERCIAL PENTA MALL CANTO GRANDE </t>
  </si>
  <si>
    <t>Alquiler para funcionamiento de la AGENCIA 2 AEROPUERTO </t>
  </si>
  <si>
    <t>Alquiler para funcionamiento de la OF. ESPECIAL 1 CENTRO COMERCIAL OPEN PLAZA HUÁNUCO</t>
  </si>
  <si>
    <t>Alquiler para funcionamiento de la AGENCIA 2 ATE</t>
  </si>
  <si>
    <t>Alquiler para funcionamiento de la OF. ESPECIAL 1 CENTRO COMERCIAL OPEN PLAZA ANGAMOS</t>
  </si>
  <si>
    <t>Alquiler para funcionamiento de la AGENCIA 3 OXAPAMPA</t>
  </si>
  <si>
    <t>Alquiler para funcionamiento de la AGENCIA 2 JAUJA </t>
  </si>
  <si>
    <t>Imprevistos - Alquiler</t>
  </si>
  <si>
    <t>Alquiler para funcionamiento de la AGENCIA 2 HUANCABAMBA</t>
  </si>
  <si>
    <t>Alquiler  espacio para Cajero C. C. PLAZA SAN MIGUEL</t>
  </si>
  <si>
    <t>Alquiler  Lactario AGENCIA 1 PIURA</t>
  </si>
  <si>
    <t>Alquiler  espacio para Cajero CC. PENTA MALL
TRUJILLO (MANSICHE)</t>
  </si>
  <si>
    <t xml:space="preserve">Alquiler  espacio para Cajero C.C. MALL AVENTURA PLAZA 
BELLAVISTA </t>
  </si>
  <si>
    <t>Alquiler  espacio para Cajero C.C. MALL AVENTURA PLAZA 
SANTA ANITA</t>
  </si>
  <si>
    <t>Alquiler  espacio para Cajero C.C. MALL AVENTURA PLAZA 
PAUCARPATA - AREQUIPA</t>
  </si>
  <si>
    <t>Alquiler  espacio para Cajero CAJEROS OPEN PLAZA      
ATOCONGO</t>
  </si>
  <si>
    <t>Alquiler  espacio para Cajero CAJEROS OPEN PLAZA PUCALLPA</t>
  </si>
  <si>
    <t>Alquiler  espacio para Cajero C.C. SUPER MERCADO CANDY</t>
  </si>
  <si>
    <t>Alquiler  espacio para Cajero TOTTUS SAN BORJA (SAN LUIS)</t>
  </si>
  <si>
    <t>Alquiler  espacio para Cajero TOTTUS CHICLAYO</t>
  </si>
  <si>
    <t>Alquiler  espacio para Cajero TOTTUS CAÑETE</t>
  </si>
  <si>
    <t>Alquiler  espacio para Cajero TOTTUS LA MOLINA (FONTANA)</t>
  </si>
  <si>
    <t>Alquiler  espacio para Cajero TOTTUS SULLANA</t>
  </si>
  <si>
    <t>Alquiler  espacio para Cajero TOTTUS SAN ISIDRO (BEGONIAS)</t>
  </si>
  <si>
    <t>Alquiler  espacio para Cajero TOTTUS AREQUIPA</t>
  </si>
  <si>
    <t>Alquiler  espacio para Cajero HOSPITAL SAN BARTOLOMÉ</t>
  </si>
  <si>
    <t>Alquiler  espacio para Cajero AV. J.C. TELLO 823 - LINCE</t>
  </si>
  <si>
    <t>Alquiler  espacio para Cajero C.C. LIMA PLAZA NORTE</t>
  </si>
  <si>
    <t>Alquiler  espacio para Cajero C.C. MALL DEL SUR</t>
  </si>
  <si>
    <t>Alquiler  espacio para Cajero LOBBY PIURA</t>
  </si>
  <si>
    <t>Alquiler  espacio para Cajero OPEN PLAZA - HUANCAYO</t>
  </si>
  <si>
    <t>Alquiler  espacio para Cajero ROYAL PLAZA INDEPENDENCIA</t>
  </si>
  <si>
    <t>Alquiler para funcionamiento de la AGENCIA 3 MATUCANA</t>
  </si>
  <si>
    <t>Alquiler  espacio para Cajero C.C. PENTA MALL 
VIÑEDOS</t>
  </si>
  <si>
    <t>Alquiler para funcionamiento de la OF. ESPECIAL 2 SERPOST MIRAFLORES</t>
  </si>
  <si>
    <t>Alquiler  espacio para Cajero PLAZA VEA MOQUEGUA</t>
  </si>
  <si>
    <t>Alquiler  espacio para Cajero PLAZA VEA BOLICHERA</t>
  </si>
  <si>
    <t>Alquiler  espacio para Cajero C. C. MRBT SAN MIGUEL</t>
  </si>
  <si>
    <t>Alquiler  espacio para Cajero PLAZA VEA VENTANILLA</t>
  </si>
  <si>
    <t>Alquiler  espacio para Cajero PLAZA VEA PLAZA UGARTE</t>
  </si>
  <si>
    <t>Alquiler  espacio para Cajero PLAZA VEA PUNO</t>
  </si>
  <si>
    <t>Alquiler para funcionamiento de la AGENCIA 3 ACOBAMBA</t>
  </si>
  <si>
    <t>Alquiler  espacio para Cajero AV. CANADA - SAN LUIS</t>
  </si>
  <si>
    <t>Alquiler  espacio para Cajero CENCOSUD SJL  ATM-1576</t>
  </si>
  <si>
    <t>Alquiler  espacio para Cajero LC CA04-2 PLAZA LIMA SUR</t>
  </si>
  <si>
    <t>Alquiler  espacio para Cajero LC CA02-2 PLAZA LIMA SUR</t>
  </si>
  <si>
    <t>Alquiler  espacio para Cajero LC 6356 PLAZA LIMA SUR</t>
  </si>
  <si>
    <t>Alquiler  espacio para Cajero CENCOSUD SJL  ATM-1288</t>
  </si>
  <si>
    <t>Alquiler  espacio para Cajero C.C. REAL PLAZA 
CUSCO</t>
  </si>
  <si>
    <t>Alquiler  espacio para Cajero C.C. REAL PLAZA CENTRO CÍVICO</t>
  </si>
  <si>
    <t>Alquiler  espacio para Cajero C.C. REAL PLAZA AREQUIPA</t>
  </si>
  <si>
    <t>Alquiler  espacio para Cajero C.C. REAL PLAZA CHICLAYO</t>
  </si>
  <si>
    <t>Alquiler  espacio para Cajero C.C. REAL PLAZA PRO</t>
  </si>
  <si>
    <t>Alquiler  espacio para Cajero C.C. REAL PLAZA SALAVERRY</t>
  </si>
  <si>
    <t>Alquiler  espacio para Cajero C.C. REAL PLAZA HUANCAYO</t>
  </si>
  <si>
    <t>Alquiler Archivo AGENCIA 2 HUÁNUCO (3er piso)</t>
  </si>
  <si>
    <t>Alquiler  espacio para Cajero BOTICAS PERU - VILLA EL SALVADOR</t>
  </si>
  <si>
    <t>Alquiler  espacio para Cajero BOTICAS PERU - LINCE</t>
  </si>
  <si>
    <t>Alquiler  espacio para Cajero OPEN PLAZA - PIURA</t>
  </si>
  <si>
    <t>Alquiler  espacio para Cajero C.C. REAL PLAZA 
CENTRO CÍVICO</t>
  </si>
  <si>
    <t>Alquiler  espacio para Cajero C.C. REAL PLAZA 
PRIMAVERA</t>
  </si>
  <si>
    <t>Alquiler para funcionamiento de la OF. ESPECIAL 2  SERPOST TRUJILLO </t>
  </si>
  <si>
    <t>Alquiler  espacio para Cajero PAGOS AL DIA</t>
  </si>
  <si>
    <t>Alquiler para funcionamiento de la AGENCIA 3 SAN MATEO</t>
  </si>
  <si>
    <t>Alquiler para funcionamiento de la AGENCIA 3 PATIVILCA</t>
  </si>
  <si>
    <t>Alquiler  espacio para Cajero C. H. LA MERCED-FEBAN</t>
  </si>
  <si>
    <t>Alquiler  espacio para Cajero PLAZA VEA COMAS</t>
  </si>
  <si>
    <t>Alquiler  espacio para Cajero PLAZA VEA PLACITA</t>
  </si>
  <si>
    <t>Alquiler  espacio para Cajero BOTICAS PERU - VILLA MARIA DEL TRIUNFO</t>
  </si>
  <si>
    <t>Alquiler Archivo AGENCIA 2 HUÁNUCO (2do piso)</t>
  </si>
  <si>
    <t>Alquiler  espacio para Cajero C.C. REAL PLAZA 
TRUJILLO</t>
  </si>
  <si>
    <t>Alquiler  espacio para Cajero C.C. REAL PLAZA 
JULIACA</t>
  </si>
  <si>
    <t>Alquiler  espacio para Cajero C.C. REAL PLAZA 
CAJAMARCA</t>
  </si>
  <si>
    <t>Alquiler  espacio para Cajero C.C. REAL PLAZA 
PIURA</t>
  </si>
  <si>
    <t>Alquiler  espacio para Cajero C.C. REAL PLAZA 
SANTA CLARA</t>
  </si>
  <si>
    <t>Alquiler  espacio para Cajero PLAZA VEA PLAZA LURIN</t>
  </si>
  <si>
    <t>Alquiler  espacio para Cajero C.C. LOS RECAUDADORES (SALAMANCA)</t>
  </si>
  <si>
    <t>Alquiler  espacio para Cajero CEREBAN - LA CALERA</t>
  </si>
  <si>
    <t>Alquiler  espacio para Cajero SAN ROQUE</t>
  </si>
  <si>
    <t>Alquiler  espacio para Cajero SAN GABINO</t>
  </si>
  <si>
    <t>Alquiler  espacio para Cajero C.C. MEGA PLAZA 
CHORRILLOS</t>
  </si>
  <si>
    <t>Alquiler  espacio para Cajero C.C. MEGA PLAZA 
VILLA  EL SALVADOR</t>
  </si>
  <si>
    <t>Alquiler  espacio para Cajero PLAZA VEA CORTIJO</t>
  </si>
  <si>
    <t>Alquiler para funcionamiento de la AGENCIA 3 CORONGO</t>
  </si>
  <si>
    <t>Alquiler  espacio para Cajero C. C. MRBT2 SAN MIGUEL</t>
  </si>
  <si>
    <t>Alquiler  espacio para Cajero BOTICAS PERU - SURQUILLO</t>
  </si>
  <si>
    <t>Alquiler  espacio para Cajero FARMACIA UNIVERSAL - LOS OLIVOS</t>
  </si>
  <si>
    <t>Alquiler  espacio para Cajero BOTICAS PERU - SURCO</t>
  </si>
  <si>
    <t>Alquiler  espacio para Cajero FARMACIA UNIVERSAL - SAN BORJA</t>
  </si>
  <si>
    <t>Alquiler  espacio para Cajero C.C. EL QUINDE PLAZA ICA</t>
  </si>
  <si>
    <t>Alquiler  espacio para Cajero C.C. EL QUINDE CAJAMARCA</t>
  </si>
  <si>
    <t>Alquiler  espacio para Cajero SUPERMERCADO CANDY CAMPOY</t>
  </si>
  <si>
    <t>Alquiler  espacio para Cajero CIENEGUILLA</t>
  </si>
  <si>
    <t>Alquiler  espacio para Cajero CENTRO COMERCIAL PLAZA DEL SOL ICA - 1726</t>
  </si>
  <si>
    <t>Alquiler  espacio para Cajero CENTRO COMERCIAL PLAZA DEL SOL HUACHO</t>
  </si>
  <si>
    <t>Alquiler  espacio para Cajero C.C. CAMINOS DEL INCA</t>
  </si>
  <si>
    <t>Alquiler  espacio para Cajero SERPOST CATACAOS</t>
  </si>
  <si>
    <t>Alquiler  espacio para Cajero SERPOST JESÚS MARÍA</t>
  </si>
  <si>
    <t>Alquiler  espacio para Cajero SERPOST CHICLAYO</t>
  </si>
  <si>
    <t>Alquiler  espacio para Cajero SERPOST SAN MARTÍN DE PORRES</t>
  </si>
  <si>
    <t>Alquiler  espacio para Cajero SERPOST CHINCHA</t>
  </si>
  <si>
    <t>Alquiler  espacio para Cajero SERPOST ANDAHUAYLAS</t>
  </si>
  <si>
    <t>Alquiler  espacio para Cajero C.C. EMUSS ALEGRE</t>
  </si>
  <si>
    <t>Alquiler  espacio para Cajero C.C. EMUSS SURCO</t>
  </si>
  <si>
    <t>Alquiler  espacio para Cajero C.C. EMUSS AMISTAD</t>
  </si>
  <si>
    <t>Alquiler  espacio para Cajero C.C. INOUTLET FAUCETT</t>
  </si>
  <si>
    <t>Alquiler  espacio para Cajero SERPOST COMAS</t>
  </si>
  <si>
    <t>Alquiler  espacio para Cajero SERPOST PUERTO MALDONADO</t>
  </si>
  <si>
    <t>Alquiler  espacio para Cajero SERPOSTPUERTO CUSCO</t>
  </si>
  <si>
    <t>Adq, implementación y soporte un Software para la Gestión Documental la Entidad (Repositorio Institucional)</t>
  </si>
  <si>
    <t>Mantenimiento espacio ATMs (Metro 40, C.C Gran Caquetá Plaza, C.C Plaza San Miguel, Aventura Plaza)</t>
  </si>
  <si>
    <t xml:space="preserve">Mantenimiento áreas comunes (Sótano Jr. Contumaza 833, Jr. de la Unión 1091 </t>
  </si>
  <si>
    <t>Mantenimiento preventivo y correctivo a máquinas contadoras electrónicas de billetes marca Magner, modelo 175 FF y marca Kisan, modelo K2 que cuentan, detectan, separan billetes falsos, por el estado de su uso, para la Red de Agencias, a nivel Nacional</t>
  </si>
  <si>
    <t>Prestación accesoria: Máquinas contadoras electrónicas de billetes (280 MCEB Kisan modelo Newton 3)</t>
  </si>
  <si>
    <t>Prestación accesoria: Máquinas contadoras electrónicas de billetes (220 MCEB Kisan modelo Newton 3)</t>
  </si>
  <si>
    <t>Prestación accesoria: Máquinas contadoras electrónicas de billetes (600 MCEB</t>
  </si>
  <si>
    <t>Mantenimiento de termoimpresoras.</t>
  </si>
  <si>
    <t>Mantenimiento de lectoclasificadora de cheques modelo itran 180</t>
  </si>
  <si>
    <t>Materiales y accesorios para cableado estructurado y puntos de red</t>
  </si>
  <si>
    <t>Materiales diversos: baterías para LAPTOP, UPS, etc - Gerencia de Informática</t>
  </si>
  <si>
    <t>Adquisición e instalación de repuestos críticos para UPS de los Centros de Cómputo del Banco</t>
  </si>
  <si>
    <t>Repuestos Sistemas Video Grabación Digital</t>
  </si>
  <si>
    <t>Repuestos para ATM´s, accesorios ligados a ATMs</t>
  </si>
  <si>
    <t>Precintos de seguridad y materiales</t>
  </si>
  <si>
    <t>Contratación del Servicio de Realización de Pruebas  de Descarte COVID-19 para los trabajadores del Banco de la Nación en la Macro Regiones</t>
  </si>
  <si>
    <t>Adquisición de Mascarillas KN95 para las SMR´s</t>
  </si>
  <si>
    <t>Adquisición de mascarillas faciales textil de uso comunitario reutilizables para los trabajadores del BN</t>
  </si>
  <si>
    <t xml:space="preserve">Mascarillas quirúrgicas descartables para los trabajadores de la Red de Agencias y Oficinas Administrativas </t>
  </si>
  <si>
    <t>Servicio de Realización de Pruebas Rápidas de serológicas para SARS-CoV-2 para los trabajadores del Banco de la Nación en la ciudad de Lima</t>
  </si>
  <si>
    <t>Adquisición de mascarillas KN95 para los trabajadores de red de agencias Lima del Banco de la Nación con riesgo mediano de exposición</t>
  </si>
  <si>
    <t>Contratación del Servicio de Realización de Pruebas  de Descarte COVID-19 para los trabajadores del Banco de la Nación en la ciudad de Lima</t>
  </si>
  <si>
    <t xml:space="preserve">Legalización y cartas notariales </t>
  </si>
  <si>
    <t>Diarios y revistas  (PE, GG, Legal y RR.II)</t>
  </si>
  <si>
    <t>Auditoría financiera gubernamental para los ejercicios 2019-2020.</t>
  </si>
  <si>
    <t>Revelado de fotos, grabaciones, planos y otros</t>
  </si>
  <si>
    <t>Imprevistos distribución de formatos impresos  (stock de almacén)</t>
  </si>
  <si>
    <t>Trámites de obtención de la certificación ITSE a nivel nacional</t>
  </si>
  <si>
    <t>Consulta en portal de la Sunarp</t>
  </si>
  <si>
    <t>Servicio central de riesgos para la prestación de servicios de acceso a base de datos (información)</t>
  </si>
  <si>
    <t>Actualización de normas legales (SPIJ) - 01 licencia principal y 45 adicionales.</t>
  </si>
  <si>
    <t>Contratación de locadores de servicio.</t>
  </si>
  <si>
    <t>Seguro Integral de Salud</t>
  </si>
  <si>
    <t>Adqu 600 ATMs y Sist. Video Grabacion Digital LP 2022</t>
  </si>
  <si>
    <t>Servicio de Ciberseguridad y Gestión de Eventos e Incidentes de Seguridad Informática para la Implementación de un Cybersecurity Operation Center (COC) – Contr. Finan.</t>
  </si>
  <si>
    <t>Adquisición de switches Sedes Administrativas y dependencias tipo 3</t>
  </si>
  <si>
    <t xml:space="preserve">Servicio de impresión de formatos </t>
  </si>
  <si>
    <t>Adquisición de plataforma de redes inalámbricas para Sedes Administrativas y Macroregiones</t>
  </si>
  <si>
    <t>Adquisición de terminales de voz para sedes administrativas y red de agencias</t>
  </si>
  <si>
    <t xml:space="preserve">Optimización de la Red Interna </t>
  </si>
  <si>
    <t>Adquisición de Sitemas de Video Grabacion Digital LP 2023</t>
  </si>
  <si>
    <t>Segunda mesa de reclamos y mesa de calidad</t>
  </si>
  <si>
    <t>Contratación Locador de Servicio - Reclamos</t>
  </si>
  <si>
    <t>Gestión Reclamos y Envío Comunic.Elect.Reclamos - Call Center</t>
  </si>
  <si>
    <t>Contratación de locadores de servicio</t>
  </si>
  <si>
    <t>Atenciones oficiales a personas, emp. e inst. vinculadas con las funciones del BN y reuniones de trabajo con personal BN.</t>
  </si>
  <si>
    <t>Comisiones varias al Exterior</t>
  </si>
  <si>
    <t>Gastos de suministros tales como: gaseosas, galletas, café, azúcar, infusiones, menaje etc.</t>
  </si>
  <si>
    <t xml:space="preserve">Comisión de Servicios a Nivel Nacional </t>
  </si>
  <si>
    <t>Honorarios PE</t>
  </si>
  <si>
    <t>04 consultores externos
- Rivadeneyra Sanchez Bruno Rafael 
- Bacigalupo Vargas Jose Luis
- De la Vega Gaby
- Cordero Luis
- Nolasco Meza Ana Gabriel (reemplazo de De la Vega)</t>
  </si>
  <si>
    <t>Asesoria en la revision de polizas y en la elaboracion y preparacion de las bases de acuerdo a las bases estandarizadas y aprobadas por El OSCE
- Gerardo Sanchez</t>
  </si>
  <si>
    <t>Servicio de Suscripción SAE de Apoyo Consultoría</t>
  </si>
  <si>
    <t>Profesional especializado para las coordinaciones parlamentarias
Del Pomar Saettone Magali Olga Betty</t>
  </si>
  <si>
    <t>Consultorías inherentes al área</t>
  </si>
  <si>
    <t xml:space="preserve">Comisión de Servicios a Nivel Nacional  (1 viaje al mes, 02 días) PE </t>
  </si>
  <si>
    <t xml:space="preserve">Comisión de Servicios a Nivel Nacional (1 viaje al mes, 02 días) </t>
  </si>
  <si>
    <t xml:space="preserve">Comisión de Servicios a Nivel Nacional (1 viaje al mes, 02 días) PE </t>
  </si>
  <si>
    <t>LOCADORES DE SERVICIO</t>
  </si>
  <si>
    <t>Contratación de locadores de servicios – Innovación y DT</t>
  </si>
  <si>
    <t>Clasificación de riesgos para el Banco de la Nación (Ítem 1)</t>
  </si>
  <si>
    <t>OEI 3: Optimizar la eficiencia financiera</t>
  </si>
  <si>
    <t>Clasificación de riesgos para el Banco de la Nación</t>
  </si>
  <si>
    <t>Clasificación de riesgos para el Banco de la Nación (Ítem 2)</t>
  </si>
  <si>
    <t>Clasificación internacional de riesgos.</t>
  </si>
  <si>
    <t>Servicio de Revisión del Modelo de Riesgo de Mercado - Tasa de Interes</t>
  </si>
  <si>
    <t>Servicio de Revisión del Modelo Interno de Riesgo País</t>
  </si>
  <si>
    <t>Servicio de Revisión del Modelo de Asignación de Lineas de Contraparte</t>
  </si>
  <si>
    <t>Licenciamiento Eviews</t>
  </si>
  <si>
    <t>Servicio de Soporte y Mantenimiento del RISK-LAB</t>
  </si>
  <si>
    <t>Adq solución tecnológica para Gestión Riesgo Operacional, Seguridad la Información y Continuidad del Negocio</t>
  </si>
  <si>
    <t xml:space="preserve">Comisión de Servicio a Nivel Nacional         </t>
  </si>
  <si>
    <t>Envío de cartas notariales a clientes</t>
  </si>
  <si>
    <t>Envío de cartas notariales a clientes por eventos de fraude</t>
  </si>
  <si>
    <t xml:space="preserve">Impresión y ensobrado de cartas </t>
  </si>
  <si>
    <t>MC - Alertas en línea y en tiempo real</t>
  </si>
  <si>
    <t>Monitoreo Prevención y Tratamiento de Fraude - Call Center</t>
  </si>
  <si>
    <t>Peritaje y otros</t>
  </si>
  <si>
    <t>Presupuesto Mesa Cobranza Preventiva A365 - Call Center</t>
  </si>
  <si>
    <t>Presupuesto Mesa Cobranza Preventiva A365 - Comisiones</t>
  </si>
  <si>
    <t>Servicio de revisión de expedientes de deudores No Minoristas. Es de carácter regulatorio.</t>
  </si>
  <si>
    <t xml:space="preserve">Solución Tecn. Prevención Fraudes y LA/FT y aplicación scoring riesgos </t>
  </si>
  <si>
    <t>Solución tecnologica para la prevención de fraudes, lavado de activos y financiamiento del terrorismo (LA/FT) y aplicación de scoring de riesgos de LA/FT - SENTINEL</t>
  </si>
  <si>
    <t>Visa - Alertas en línea y en tiempo real</t>
  </si>
  <si>
    <t>SOLUCIÓN TECNOLÓGICA PARA LA PREVENCION DE FRAUDES, LA/FT Y APLICACIÓN DE SCORING DE RIESGOS DE LA/FT (SENTINEL)</t>
  </si>
  <si>
    <t>Antibot</t>
  </si>
  <si>
    <t>Solución de conflictos - Conciliación</t>
  </si>
  <si>
    <t>Dieta Directores</t>
  </si>
  <si>
    <t>Servicio de Patrocinio Procesal en Derecho Laboral(900 procesos) en Lima y Callao PAC 2022</t>
  </si>
  <si>
    <t>Patrocinio en Procesos de Arbitraje en contrataciones del Estado, civil y comercial y procedimientos administrativo y defensa del consumidor en Lima y Callao (Item N° 02)</t>
  </si>
  <si>
    <t>Servicio de patrocinio procesal en derecho laboral y previsional en Lima y Callao -  Ítem I Procesos Laborales con uno a más demandantes o demandados (500 procesos)</t>
  </si>
  <si>
    <t>Consultoría legal especializada para el estudio y revisión de poderes de clientes en agencias del BN</t>
  </si>
  <si>
    <t>Consultoría profesional en temas especializados Bancarios -Administrativos y otros</t>
  </si>
  <si>
    <t>Patrocinio Procesal en Derecho Penal en Lima y Callao</t>
  </si>
  <si>
    <t>Gastos por emisión de tasas judiciales.</t>
  </si>
  <si>
    <t>Solución de Conflictos – Conciliación Locadores</t>
  </si>
  <si>
    <t>Servicios legales Persona Jurídica (Arbitraje y otros)</t>
  </si>
  <si>
    <t>Servicio de Procesos previsionales individuales, hasta con diez (10) demandantes o demandados y/o en caso el demandante actúe en nombre y representación de hasta (10) diez representados</t>
  </si>
  <si>
    <t>Absolución de consultas relacionadas a los procesos de contratación.</t>
  </si>
  <si>
    <t>Servicios legales Persona Jurídica (Arbitraje y otros servicios jurídicos)</t>
  </si>
  <si>
    <t>Servicio de Patrocinio Procesal en Derecho Laboral y Previsional en Lima y Callao - Procesos Previsionales Colectivos con más de diez (10) demandantes o demandados (Item 2)</t>
  </si>
  <si>
    <t>Servicio de Patrocinio Procesal en Derecho Penal en Lima y Callao</t>
  </si>
  <si>
    <t>Software SaaS (Software as a Service) centralización procesos judiciales y procedimientos adm. -  relacionado a las páginas del CEJ (consulta expedientes judiciales) y del INDECOPI</t>
  </si>
  <si>
    <t xml:space="preserve">Consultoría legal especializada en materia de derecho laboral y previsional. </t>
  </si>
  <si>
    <t>Servicio de patrocinio en procesos de arbitraje de contrataciones del estado, civil y comercial, así como en procedimientos administrativos en protección y defensa del consumidor en Lima y Callao - Ítem 1</t>
  </si>
  <si>
    <t>Servicio de patrocinio procesal en derecho laboral y previsional en Lima y Callao, procesos previsionales colectivos, con más de diez (10) demandantes o demandados y/o en caso el demandante actúe en nombre y representación de más de diez (10) representados, (25 procesos nuevos 2020)</t>
  </si>
  <si>
    <t>Gastos protesto,  notariales, registrales, INDECOPI, copias autenticadas y simples de opiniones OSCE.</t>
  </si>
  <si>
    <t>Patrocinio procesal en derecho civil, comercial, constitucional en Lima y Callao</t>
  </si>
  <si>
    <t xml:space="preserve">Administración, gestión y almacenamiento de la documentación electrónica Directorio y Comités - DILIGENT </t>
  </si>
  <si>
    <t>Servicios profesionales de apoyo a la Gerencia de Legal (pagos arbitrales y otros servicios jurídicos).</t>
  </si>
  <si>
    <t>Patrocinio en Procesos de Arbitraje en contrataciones del Estado, civil y comercial PAC 2023</t>
  </si>
  <si>
    <t>Patrocinio procesal en derecho laboral y previsional en Lima y Callao (300 laborales y 30 previsionales, Item 1 y 3).</t>
  </si>
  <si>
    <t>Servicio de Asistencia legal en temas bancarios y financieros</t>
  </si>
  <si>
    <t>Servicio de consultoría legal externa en actividad empresarial del Estado, actos de disposición y/o administración sobre bienes del Estado, solicitudes de transparencia y acceso a la información pública, protección de datos personales, gestiones de las contrataciones públicas, procedimiento administrativo sancionador, derecho administrativo y derecho público.</t>
  </si>
  <si>
    <t>Asesoría en materia de Derecho Penal y Procesal Penal PAC 2023</t>
  </si>
  <si>
    <t>Gastos en procesos judiciales y procedimientos administrativos Indecopi y otros (copias autenticadas, copias simples, copias en medios).</t>
  </si>
  <si>
    <t>Comisión de Servicios al Exterior - Directores</t>
  </si>
  <si>
    <t>Servicio de patrocinio procesal en derecho civil, comercial y constitucional en Lima y Callao</t>
  </si>
  <si>
    <t>Asesoría en materia de Derecho Penal y Procesal Penal</t>
  </si>
  <si>
    <t>Servicio de Asesoría /  Consultoría Legal especializada en Derecho de Propiedad Intelectual</t>
  </si>
  <si>
    <t>Asesoría y Patrocinio Penal Externo</t>
  </si>
  <si>
    <t>Entrega de notificaciones judiciales, incluye alquiler de casilla</t>
  </si>
  <si>
    <t>Traducción convenios suscritos con entidades financieras del exterior</t>
  </si>
  <si>
    <t xml:space="preserve">Alquiler de Casilla 844 / Alquiler de Casilla 263 / Alquiler de Casilla 1037 / Alquiler de Casilla 1303 - Citas del Juzgado a los Demandantes (personal jubilado) del Banco </t>
  </si>
  <si>
    <t xml:space="preserve">Comisión de Servicios a Nivel Nacional - Directores </t>
  </si>
  <si>
    <t>Servicio de Auditoria 1</t>
  </si>
  <si>
    <t>Servicio de Auditoria 2</t>
  </si>
  <si>
    <t>Servicio de Auditoria 3</t>
  </si>
  <si>
    <t>Servicio especializado en auditoria 1</t>
  </si>
  <si>
    <t>Servicio especializado en auditoria 2</t>
  </si>
  <si>
    <t>Servicio especializado en auditoria 3</t>
  </si>
  <si>
    <t>Servicio especializado en auditoria 4</t>
  </si>
  <si>
    <t>Servicio especializado en auditoria 5</t>
  </si>
  <si>
    <t>VIATICOS REPUBLICA</t>
  </si>
  <si>
    <t xml:space="preserve">Comisiones de Servicio en Lima Metropolitana    </t>
  </si>
  <si>
    <t>Realizar gestión comercial con los representantes de las entidades públicas a nivel nacional y participar en las actividades protocolares</t>
  </si>
  <si>
    <t>Cubrir gastos notariales de las secciones dependientes de la Gerencia</t>
  </si>
  <si>
    <t>Gastos notariales asociados a la evaluación de créditos hipotecarios y para contingencias</t>
  </si>
  <si>
    <t>Desarrollar ferias para el pago de bonos del Estado</t>
  </si>
  <si>
    <t>Contratación de servicios profesionales</t>
  </si>
  <si>
    <t>Realizar Gestion Comercial para incrementar las colocaciones de los productos activos de Banca Personal</t>
  </si>
  <si>
    <t>Obtener una herramienta para la gestión y captaciones de clientes de productos activos</t>
  </si>
  <si>
    <t>Realizar campañas de educación financiera</t>
  </si>
  <si>
    <t>Auditoria de Recertificación ISO 9001:2015 del Sistema de Gestión de la Calidad</t>
  </si>
  <si>
    <t>Auditoria del Sistema de Gestión de la Calidad bajo la Norma ISO 9001:2015</t>
  </si>
  <si>
    <t>Servicio  para realizar la Evaluación del Servicio en Canales de Atención con el Cliente Incógnito en Lima y Provincias 2023</t>
  </si>
  <si>
    <t>Estudio de carga laboral y documentación de mejora de procesos core para la toma de decisiones.</t>
  </si>
  <si>
    <t>Estudio prospectivo de la demanda para el desarrollo e implementación de puntos de atención</t>
  </si>
  <si>
    <t>Implementación y fortalecimiento de Control de Gestión de Proyectos</t>
  </si>
  <si>
    <t>Adquisicion de 300 maquinas contadoras electronicas de billetes</t>
  </si>
  <si>
    <t xml:space="preserve">Oficinas Tercerizadas - Servicio de tercerización de canales de atención de oficinas especiales a nivel nacional (Administración de Oficinas Especiales BN a Nivel Nacional)                </t>
  </si>
  <si>
    <t>Comisión de Servicios a Nivel Nacional -Subgerencia Gestión del Cliente</t>
  </si>
  <si>
    <t>Agencias moviles - Bono alimentario (Yanapay 22)</t>
  </si>
  <si>
    <t>Orientadores de cola - Bono alimentario (Yanapay 22)</t>
  </si>
  <si>
    <t>Agencias moviles  - Bono alimentario (Yanapay 2023)</t>
  </si>
  <si>
    <t>Orientadores de cola - Bono alimentario (Yanapay 2023)</t>
  </si>
  <si>
    <t>Adquisicion Lecto clasificadora cheques</t>
  </si>
  <si>
    <t>Gastos Notariales</t>
  </si>
  <si>
    <t>CONASP - Cuota Membresia de uso SWIFT</t>
  </si>
  <si>
    <t>Impresión , personalización y magnetización de cheques valorados</t>
  </si>
  <si>
    <t>Servicio de Apoyo para la ejecución de Proyectos de la Sección Sistema de Pagos</t>
  </si>
  <si>
    <t xml:space="preserve">LBTR - Liquidación Bruta en Tiempo Real </t>
  </si>
  <si>
    <t>Mantenimiento al Servicio de Adecuación del Sistema de Seguridad SIX/WEB/LBTR</t>
  </si>
  <si>
    <t>Servicio de Apoyo para la ejecución de Proyectos de la Sección Apertura de Cuentas</t>
  </si>
  <si>
    <t>Servicio de Apoyo para la ejecución de Proyectos de la Sección Administración de Cuentas y Pagaduría</t>
  </si>
  <si>
    <t>Servicio de Apoyo para la ejecución de Proyectos y o Mejoras en la Sección Caja y Valores en custodia</t>
  </si>
  <si>
    <t>Servicio de Apoyo para la ejecución de Proyectos y/o mejoras en la Sección Programación de Fondos</t>
  </si>
  <si>
    <t>Servicio de Apoyo para la ejecución de Proyectos y o mejoras en la sección Mesa de Dinero</t>
  </si>
  <si>
    <t>Servicio de Apoyo en la administración y manejo del sistema Swift</t>
  </si>
  <si>
    <t>Servicio seguimiento de expedientes de Obligados</t>
  </si>
  <si>
    <t>Servicio de Tratamiento de Datos</t>
  </si>
  <si>
    <t>Servicio de Diligencia Administrativa</t>
  </si>
  <si>
    <t>Servicio de Apoyo ejecución de embargos</t>
  </si>
  <si>
    <t>Servicio de implementación de mejoras de procesos y tecnologicas</t>
  </si>
  <si>
    <t>Servicio de apoyo en la gestión de archivos documentales y digitalización</t>
  </si>
  <si>
    <t xml:space="preserve">Servicio de apoyo en la gestión de identificación de mejoras de procesos, actualización de normativas, gestión de riesgos y recomendaciones de organos de control </t>
  </si>
  <si>
    <t>Servicio de Apoyo ejecución de levantamientos de embargos judiciales</t>
  </si>
  <si>
    <t>Servicio de ejecución de embargos</t>
  </si>
  <si>
    <t>Ratificación partidas de defunción</t>
  </si>
  <si>
    <t>Contratación Locador de Servicio</t>
  </si>
  <si>
    <t>Cámara de Compensación Electrónica</t>
  </si>
  <si>
    <t>Red de Teleproceso SWIFT</t>
  </si>
  <si>
    <t>Implementación de procesos automáticos RPA</t>
  </si>
  <si>
    <t>Centro de Excelencia (CoE)</t>
  </si>
  <si>
    <t>Licenciamiento</t>
  </si>
  <si>
    <t>Soporte y Mantenimiento On Site del Sistema de Cambios, Inversiones y Tesorería</t>
  </si>
  <si>
    <t>Adquisición de 3 escáners</t>
  </si>
  <si>
    <t>Nueva Tarjeta Multired No Personalizada</t>
  </si>
  <si>
    <t>Asesoría en temas tributarios</t>
  </si>
  <si>
    <t>Soporte y mantenimiento de emisión de facturación electrónica</t>
  </si>
  <si>
    <t>Servicio de mantenimiento simplificación de asientos módulo CG.</t>
  </si>
  <si>
    <t>Servicios de empaste de documentos contables</t>
  </si>
  <si>
    <t>Servicios para atención de requerimientos ante nuevas disposiciones regulatorias y/o control por parte del BCRP, Contaduría, SBS, FONAFE.</t>
  </si>
  <si>
    <t>Servicio de la Adecuación de la Información del RCD para la elaboración de la  Declaración  Jurada Anual del Impuesto a la Renta  2021</t>
  </si>
  <si>
    <t>Servicio de Traducción de documentos contables (Informes, Manuales u otros).</t>
  </si>
  <si>
    <t>Servicio de diagnóstico, mantenimiento, mejoras, soporte y capacitación en el módulo CP del Oracle E-Business Suite R12</t>
  </si>
  <si>
    <t>Servicio de evaluación y reajuste en prueba de concepto para incrementar la facturación electrónica en el BN</t>
  </si>
  <si>
    <t xml:space="preserve">Suministro de información financiera entre datos técnicos S.A. - DATATEC y BN.	</t>
  </si>
  <si>
    <t>Apoyo en la Formulación y Asignación Presupuesto 2023</t>
  </si>
  <si>
    <t>Mejoras en el módiulo de presupuesto</t>
  </si>
  <si>
    <t>Suscripción Online Compliance (listas de sanciones).</t>
  </si>
  <si>
    <t>Agente de proceso en conformidad con la Ley Patriótica de Estados Unidos de Norteamérica.</t>
  </si>
  <si>
    <t xml:space="preserve">Suscripción Due Dilligence , renovación anual directorio Bankers (Debida Diligencia) y UBO (ultimo beneficario final) </t>
  </si>
  <si>
    <t>The Global Banking Resources (directorio bancario detallado).</t>
  </si>
  <si>
    <t>Suministro de información financiera entre Bloomberg Finance LP y el BN (IR a cargo de Bloomberg) 6 usuarios. Pago Trimestral por adelantado.</t>
  </si>
  <si>
    <t>Terminal Bloomberg Anywhere</t>
  </si>
  <si>
    <t xml:space="preserve">Suministro y transferencia de información financiera entre Refinitiv Limited (antes Reuters) y BN </t>
  </si>
  <si>
    <t>Impuesto a la Renta</t>
  </si>
  <si>
    <t>Impuesto General a las Ventas IGV</t>
  </si>
  <si>
    <t>Prov. para Litigios y Demandas Pendientes</t>
  </si>
  <si>
    <t xml:space="preserve">Prov. para Créditos de Consumo Específica - Otros </t>
  </si>
  <si>
    <t>Impuesto a la Renta No Domiciliados</t>
  </si>
  <si>
    <t>Amortización de Gastos Amortizables - Software Adquiridos</t>
  </si>
  <si>
    <t xml:space="preserve">Prov. para Créditos de Consumo Genérica - Fijo </t>
  </si>
  <si>
    <t xml:space="preserve">Prov. para Créditos de Consumo Genérica - Sobreendeudamiento </t>
  </si>
  <si>
    <t xml:space="preserve">Prov. para Créditos de Consumo Cartera Reprogramada </t>
  </si>
  <si>
    <t>Superintendencia de Banca y Seguros</t>
  </si>
  <si>
    <t>Arbitrios</t>
  </si>
  <si>
    <t>Impuesto Valor del Patrimonio Predial</t>
  </si>
  <si>
    <t>Prov.para Créditos Hipotecarios para Vivienda - Específicos - Otros</t>
  </si>
  <si>
    <t>Prov.para Créditos Sector Público - Genérica Obligatoria - Componente Fijo</t>
  </si>
  <si>
    <t xml:space="preserve">PROV. PARA CRÉDITOS A MICROEMPRESAS - OTROS </t>
  </si>
  <si>
    <t>Prov.para Créditos Hipotecarios - Genérica Obligatoria - Componente Fijo</t>
  </si>
  <si>
    <t>Prov.para Créditos Sector Público - Específica - Otros</t>
  </si>
  <si>
    <t>Prov.para Créditos Consumo Sobreendeudamiento</t>
  </si>
  <si>
    <t>Prov.para Créditos Soberanos - Genérica Obligatoria - Componente Fijo</t>
  </si>
  <si>
    <t>Validación de la correcta emisión de  comprobantes de pago electrónicos y otros documentos  a través del sistema de emisión electrónica – operador de servicios electrónicos (SEE -  OSE)</t>
  </si>
  <si>
    <t>Impuesto Transacciones Financieras</t>
  </si>
  <si>
    <t>BVL - Contribuciones por Derecho Cotización</t>
  </si>
  <si>
    <t>Prov. para Riesgo País - Fondos Disponibles</t>
  </si>
  <si>
    <t>Servicio de Soporte, Mantenimiento de la Solución 07INVOICE y Módulo personalizado  en Oracle Financial.</t>
  </si>
  <si>
    <t>Prov. para Créditos Contingentes - Genérica - Componente Fijo - Créditos Entidades Sector Público</t>
  </si>
  <si>
    <t>Impuesto Transacciones Financieras - Activos</t>
  </si>
  <si>
    <t>Prov. para Litigios y Demandas</t>
  </si>
  <si>
    <t>Servicio de Mantenimiento de Cajeros Automáticos DIEBOLD</t>
  </si>
  <si>
    <t>Servicio de Mantenimiento de Cajeros Automáticos NCR</t>
  </si>
  <si>
    <t>Servicio de Mantenimiento de 150 Cajeros Automáticos  LP 007-2020</t>
  </si>
  <si>
    <t>Servicio de Mantenimiento de 150 SVGD LP 007-2020</t>
  </si>
  <si>
    <t>Servicio de Mantenimiento de 195 Cajeros Automáticos LP 008-2020</t>
  </si>
  <si>
    <t>Servicio de Mantenimiento de 195 SVGD- LP 008-2020</t>
  </si>
  <si>
    <t>Servicio de Mantenimiento de 600 Cajeros Automáticos LP S/N-2023</t>
  </si>
  <si>
    <t>Servicio de Mantenimiento de 600 SVGD LP S/N-2023</t>
  </si>
  <si>
    <t>Servicio de Mantenimiento de SVGD -LP  S/N 2023</t>
  </si>
  <si>
    <t>Kit de señaleticas para cajeros corresponsales</t>
  </si>
  <si>
    <t>Kit de señaleticas para cajeros automáticos</t>
  </si>
  <si>
    <t>Matenimiento y operación Verified By Visa</t>
  </si>
  <si>
    <t>Servicio de Alquiler de Plataforma de Atención para Mesas de Atención del Banco de la Nación</t>
  </si>
  <si>
    <t>Nuevas Funcionalidades en ATM´s</t>
  </si>
  <si>
    <t>Nuevas Funcionalidades en Agentes Multired</t>
  </si>
  <si>
    <t>Nuevas Funcionalidades en Agentes Full Carga</t>
  </si>
  <si>
    <t>Nuevas Funcionalidades en Agentes Niubiz</t>
  </si>
  <si>
    <t>Nuevas Funcionalidades en Agentes GLOBOKAS</t>
  </si>
  <si>
    <t>Contratación de locadores de servicios</t>
  </si>
  <si>
    <t>Cobro - Mastercard</t>
  </si>
  <si>
    <t>Cobro - Mastercard Rol Emisor</t>
  </si>
  <si>
    <t>Visa Internacional</t>
  </si>
  <si>
    <t>Cobros por Servicios - FIS</t>
  </si>
  <si>
    <t>Servicio Core Bancario - TEMENOS</t>
  </si>
  <si>
    <t>Servicio Omnicanal Bancario - BACKBASE</t>
  </si>
  <si>
    <t>Servicio de Outsourcing - Mesa de Ayuda</t>
  </si>
  <si>
    <t>Homebanking</t>
  </si>
  <si>
    <t>Págalo</t>
  </si>
  <si>
    <t>Adquisición sistemas Video Grabación Digital LP 2023</t>
  </si>
  <si>
    <t>Servicio para la realización de videos publicitarios para campaña institucional (PAC 2023)</t>
  </si>
  <si>
    <t>Producción, realización y post producción de spot de audio y video y registro audiovisual y fotográfico de actividades del BN.</t>
  </si>
  <si>
    <t>Producción, realización y post producción de spot de audio y video y registro audiovisual y fotográfico de actividades de Responsabilidad Social.</t>
  </si>
  <si>
    <t>Publicaciones de avisos de ley, avisos de convocatoria de personal y otros</t>
  </si>
  <si>
    <t>Campaña Cuenta DNI (PAC 2023)</t>
  </si>
  <si>
    <t>Campaña de Productos (préstamo MultiRed, Crédito Hipotecario, Tarjeta de Crédito) PAC 2023</t>
  </si>
  <si>
    <t>Campaña Productos pasivos (PAC 2023)</t>
  </si>
  <si>
    <t>Canales de Atención (PAC 2023)</t>
  </si>
  <si>
    <t>Campañas Programática Web (PAC 2023)</t>
  </si>
  <si>
    <t>Campañas en Redes Sociales (PAC 2023)</t>
  </si>
  <si>
    <t>Agencia de Publicidad (PAC 2023)</t>
  </si>
  <si>
    <t>Adquisición de elementos de soporte publicitarios para agencias del Banco de la Nación (PAC 2023)</t>
  </si>
  <si>
    <t>Adquisición de Merchandising</t>
  </si>
  <si>
    <t>Adquisición de Merchandising.  (PAC 2022)</t>
  </si>
  <si>
    <t>Adquisición de Merchandising.  (PAC 2023)</t>
  </si>
  <si>
    <t>Servicio de impresión de material informativo y publicitario.  (PAC 2023)</t>
  </si>
  <si>
    <t>Servicio de impresión de material informativo y publicitario (PAC 2022)</t>
  </si>
  <si>
    <t>Adquisición de merchandising para actividades de responsabilidad social</t>
  </si>
  <si>
    <t xml:space="preserve">Impresión de material informativo y publicitario (folletería, volantes, dípticos, trípticos, afiches, banners, etc.) </t>
  </si>
  <si>
    <t>Impresión de material informativo y publicitario (folletería, volantes, dípticos, trípticos, afiches, banners, etc.) para actividades de responsabilidad social</t>
  </si>
  <si>
    <t>Impresión de material informativo y publicitario (folletería, volantes, dípticos, trípticos, afiches, banners, etc.) REGIÓN 2</t>
  </si>
  <si>
    <t>Servicio de suscripción de acortador de direcciones y generador de códigos QR</t>
  </si>
  <si>
    <t>Servicio de suscripción anual de imágenes y vectores para uso institucional del Banco de la Nación</t>
  </si>
  <si>
    <t>Servicio de BTL para actividades de responsabilidad social</t>
  </si>
  <si>
    <t>Eventos institucionales y ceremonias, inauguraciones, concursos, convenios, ferias, seminarios, lanzamiento de productos en Lima</t>
  </si>
  <si>
    <t>Eventos institucionales y ceremonias, inauguraciones, concursos, convenios, ferias, seminarios, lanzamiento de productos en provincias</t>
  </si>
  <si>
    <t>Eventos institucionales y ceremonias, inauguraciones, concursos, convenios, ferias, seminarios, lanzamiento de productos sobre responsabilidad social</t>
  </si>
  <si>
    <t>Eventos institucionales y ceremonias, inauguraciones, concursos, convenios, ferias, seminarios, lanzamiento de productos sobre responsabilidad social en provincias</t>
  </si>
  <si>
    <t>Consultorías para la revisión y verificación sobre huella de carbono</t>
  </si>
  <si>
    <t>Servicio para el desarrollo de estudios cualiatativos y cuantitativos (PAC 2023)</t>
  </si>
  <si>
    <t>Servicio para la elaboración del reporte de inventario de gases de efecto invernadero GEI. (PAC 2023)</t>
  </si>
  <si>
    <t>Servicio de asesoría para el concurso de innovación social voluntarios BN (PAC 2023)</t>
  </si>
  <si>
    <t>Servicio de consultoria adecuación aplicativo ECOF (PAC 2023)</t>
  </si>
  <si>
    <t>Servicio de consultoria revisión reporte de sostenibilidad</t>
  </si>
  <si>
    <t>Servicio de diagramación, diseño, fotografía, edición y corrección de estilo de la memoria institucional 2022</t>
  </si>
  <si>
    <t>Monitoreo de noticias análisis avanzado de información en tv, radios, medios impresos, portales web a nivel nacional (PAC 2023)</t>
  </si>
  <si>
    <t>Servicio de monitoreo en las plataformas digitales para realizar medición del impacto de las publicaciones y campañas que realiza el Banco de la Nación</t>
  </si>
  <si>
    <t>Servicio de monitoreo de noticias, análisis avanzado de información en tv, radios, medios impresos, portales web a nivel nacional (Pac 2022)</t>
  </si>
  <si>
    <t>Redes Sociales</t>
  </si>
  <si>
    <t>Adquisición TV 50 Rack</t>
  </si>
  <si>
    <t>Donación Fundación Culural BN US$ 200 000,00</t>
  </si>
  <si>
    <t>Adquisición licenciamiento para Software circuito cerrado TV</t>
  </si>
  <si>
    <t>Donaciones Diversas</t>
  </si>
  <si>
    <t xml:space="preserve">Equipos audiovisuales </t>
  </si>
  <si>
    <t xml:space="preserve">Servicio de consultoría </t>
  </si>
  <si>
    <t>Servicio de Certificación en ISO 37001</t>
  </si>
  <si>
    <t>Servicios de asesoria legal laboral temas politica remunerativa</t>
  </si>
  <si>
    <t xml:space="preserve">Servicios de asesoria legal laboral temas pensionista </t>
  </si>
  <si>
    <t>Servicio de gestión de procesos y documentos normativos</t>
  </si>
  <si>
    <t>Servicio de revisión y mejoras del proceso de ingresos de pago a pensionistas</t>
  </si>
  <si>
    <t>Servicio de revisión de planillas de pago</t>
  </si>
  <si>
    <t>Gastos Notariales y de Registro</t>
  </si>
  <si>
    <t>Digitalizacion de Legajos Personales</t>
  </si>
  <si>
    <t>Servico de análisis y desarrollo de mejoras a los sistemas internos de la Sección</t>
  </si>
  <si>
    <t>Fotochecks  (red de agencias, deteriorados, nuevos ingresos)</t>
  </si>
  <si>
    <t xml:space="preserve">Cartas Notariales por ceses de limite de edad, entre otros </t>
  </si>
  <si>
    <t>REFRIGERIO</t>
  </si>
  <si>
    <t>Sevicios de Refrigerios masivos a traves de contrato superior a 8 (UIT)</t>
  </si>
  <si>
    <t>Contratacion de Instituciones educativas para las escuelas de aprendizaje en la Red de Agencias / capacitaciones externa</t>
  </si>
  <si>
    <t>Contratacion de Instituciones educativas para las escuelas de aprendizaje en Oficina Principal / capacitaciones externa</t>
  </si>
  <si>
    <t>Contracion directa del personal docente para los cursos regulares en Oficina Principal</t>
  </si>
  <si>
    <t>Asignacion de viáticos del personal Facilitador Interno que viaja a capacitar a provincia.</t>
  </si>
  <si>
    <t>Asignacion de viáticos del personal estudiante que viaja a Lima o agencias donde se desarrolla la actividad</t>
  </si>
  <si>
    <t>Comisión de Servicios a  Locales</t>
  </si>
  <si>
    <t>Asignacion de Movilidad Local del personal para el participante y facilitador Interno que viaja a capacitar  en Lima y Provincias. Se carga tambien la contratacion de movilidad en la Sede Lima</t>
  </si>
  <si>
    <t>Asignacion de Movilidad Local del personal estudiante que viaja a Lima o agencias donde se desarrolla la actividad</t>
  </si>
  <si>
    <t>Alquiler de equipos de capacitacion en la red de agencias provincia</t>
  </si>
  <si>
    <t>Compra de libros y suscripcion de revistas especializadas para la Biblioteca.</t>
  </si>
  <si>
    <t>Compra de pasajes del personal Facilitador Interno que viaja a capacitar a provincia.</t>
  </si>
  <si>
    <t>Compra de pasajes del personal estudiante que viaja a Lima o agencias donde se desarrolla la actividad</t>
  </si>
  <si>
    <t>Servicio de evaluación online para postulantes al Banco de la Nación.</t>
  </si>
  <si>
    <t>Servicio de Selección de puestos  profesionales especializados y/o jefaturales (10)</t>
  </si>
  <si>
    <t>Contratación de plataforma de gestión del desempeño (anual)</t>
  </si>
  <si>
    <t>Servicio de consultoría para proceso vinculados a la Sección Selección de Personal.</t>
  </si>
  <si>
    <t>Servicio de arbitraje laboral integrando el tribunal arbitral en la negociación colectiva con el sindicato único de trabajadores del Banco de la Nación - SUTBAN, periodo 2019</t>
  </si>
  <si>
    <t>Servicio de contratar un estudio jurídico que designe a un abogado especialista en derecho laboral individual, colectivo, seguridad y salud en el trabajo, que brinde servicios de asesoría legal.</t>
  </si>
  <si>
    <t>Servicio de médicos ocupacionales preventivo al covid-19</t>
  </si>
  <si>
    <t>Servicio de médicos ocupacionales control al covid-19</t>
  </si>
  <si>
    <t xml:space="preserve">Exámenes Médicos Ocupacionales (EMO's) Lima 2023-2025 </t>
  </si>
  <si>
    <t>Calibración de equipos de monitoreos ocupacionales</t>
  </si>
  <si>
    <t>Autditoría externa al Sistema de Gestión de SST</t>
  </si>
  <si>
    <t>Sotfware en Sistema de Gestión de SST</t>
  </si>
  <si>
    <t>Monitoreo de Riesgo Psicosocial-SST</t>
  </si>
  <si>
    <t>Monitoreos Ocupacionales SST</t>
  </si>
  <si>
    <t xml:space="preserve">Ejecución de viajes a agencias </t>
  </si>
  <si>
    <t>Programa de mentoría / coaching ejecutivo</t>
  </si>
  <si>
    <t>Visitas de clima laboral</t>
  </si>
  <si>
    <t xml:space="preserve">Actividades de Cultura Organizacional </t>
  </si>
  <si>
    <t>Conducción de actividades de integración familiar (provincia)</t>
  </si>
  <si>
    <t>Estudio de Clima Laboral y seguimiento</t>
  </si>
  <si>
    <t>Elaboración de videos instructivos</t>
  </si>
  <si>
    <t xml:space="preserve">Servicio de calificación e identificación de puestos criticos </t>
  </si>
  <si>
    <t>Contratación del servicio de elaboración de objetivos por puesto mediante  mesas de trabajo con gerencias</t>
  </si>
  <si>
    <t>Contratación del servicio de evaluación de potencial y mapeo de talento</t>
  </si>
  <si>
    <t>UNIFORMES</t>
  </si>
  <si>
    <t>ATENCION PSICOLOGICA PARA LOS TRABAJADORES DEL BANCO DE LA NACION</t>
  </si>
  <si>
    <t>ATENCION MEDICA PARA OFICINAS ADMINSITRATIVAS DEL BANCO DE LA NACION</t>
  </si>
  <si>
    <t>Arreglos florales por defunción.</t>
  </si>
  <si>
    <t>Ceremonia de Reconocimiento 54 Aniversario</t>
  </si>
  <si>
    <t>Actividades de Bienestar Laboral.</t>
  </si>
  <si>
    <t>Control bromatológico para el comedor y control microbiológico del agua - sede principal</t>
  </si>
  <si>
    <t>Pañalera bebé BN</t>
  </si>
  <si>
    <t xml:space="preserve">Casacas para los trabajadores afectados por el friaje </t>
  </si>
  <si>
    <t>Adquisición de polos para los trabajadores que laboran los días sábados en Red de Agencias a Nivel Nacional - Banco de la Nación periodo 2021.</t>
  </si>
  <si>
    <t>Para ejecutar el Plan de Capacitacion 2023, alineado al nuevo Plan Estrategico 2022 -2026, se requiere estos recursos financieros  con la finalidad de que los trabajadores tengan las herramientas de gestion y actualizacion necesarias para el desempeño de sus funciones y aporten valor al nuevo Plan Estrategico.</t>
  </si>
  <si>
    <t xml:space="preserve">Exámenes Médicos Ocupacionales (EMO's) Lima 2026-2028                      </t>
  </si>
  <si>
    <t>Seguro Médico Familiar</t>
  </si>
  <si>
    <t>Fondo de Empleados DS. 487 Art. 16 Inc.</t>
  </si>
  <si>
    <t xml:space="preserve">Capacitación laboral juvenil </t>
  </si>
  <si>
    <t>Fondo de Empleados - Programa Navidad 2021</t>
  </si>
  <si>
    <t>Seguro de Vida y  Accidentes de Trabajo</t>
  </si>
  <si>
    <t>Prácticas Pre Profesionales</t>
  </si>
  <si>
    <t>FOLA (Seguro Practicantes)</t>
  </si>
  <si>
    <t>Seguro de accidentes personales general</t>
  </si>
  <si>
    <t>Sepelio y Luto</t>
  </si>
  <si>
    <t>Seguro de accidentes personales por comisión de servicios</t>
  </si>
  <si>
    <t>Seguro Complementario de Trabajo de Riesgo (SCTR), para personal de planta y locadores de servicio (Div. Gestión de Tecnología de Información)</t>
  </si>
  <si>
    <t xml:space="preserve">Servicio Ciberseguridad y Gestión Eventos e Incidentes Seguridad Informática para la Implementación un Cybersecurity Operation Center (COC) </t>
  </si>
  <si>
    <t>Adquisición switches Sedes Administrativas y dependencias tipo 3</t>
  </si>
  <si>
    <t>Ampliación granja servidores para virtualización</t>
  </si>
  <si>
    <t>Adquisición sistema sincronización para Equipamiento Redes Comunicaciones</t>
  </si>
  <si>
    <t>Reemplazo Programado Perifericos</t>
  </si>
  <si>
    <t>Adquisición de IPS</t>
  </si>
  <si>
    <t>Adquisición solución backup entornos virtualizados</t>
  </si>
  <si>
    <t>Adq software virtual patching para sist. operativos obsoletos</t>
  </si>
  <si>
    <t>Adquisicion de Herramientas Analisis Trafico de los Data Centers</t>
  </si>
  <si>
    <t>Adq Licencias para Cambio Remoto Claves en Cajeros</t>
  </si>
  <si>
    <t>Adquisición herramienta para arquitectura empresarial</t>
  </si>
  <si>
    <t>Adq Herramienta e implementación APP SCAN - Análisis Vulnerabilidades</t>
  </si>
  <si>
    <t>Adq Licencias SQL Server y Windows Server Datacenter - FONAFE</t>
  </si>
  <si>
    <t>Adq software detector Loops SNA e inventario automatico equipos Comunicaciones</t>
  </si>
  <si>
    <t>Adquisición Licencias para la Plataforma RPA</t>
  </si>
  <si>
    <t>Licenciamiento, Mantenimiento y Soporte del Software de Administración de Base de Datos y Gestión Z/OS</t>
  </si>
  <si>
    <t>Licencias para Cajeros Automáticos NCR para su integración al Sistema Centralizado de Administración Remota</t>
  </si>
  <si>
    <t xml:space="preserve">ITEM 1 Y 2 - Servicio de Mtto. Predictivo, Preventivo y Correctivo de la Infraestructura Física del Centro de Cómputo Alterno San Isidro del BN </t>
  </si>
  <si>
    <t>Servicio de mantenimiento correctivo de lectores biométricos para las oficinas del BN a nivel nacional</t>
  </si>
  <si>
    <t>Servicio de mantenimiento preventivo y correctivo de equipos de cómputo de las oficinas de gerencia red de agencias</t>
  </si>
  <si>
    <t>Servicio de mantenimiento preventivo y correctivo de impresoras hibridas para las oficinas del BN- macro región lima</t>
  </si>
  <si>
    <t xml:space="preserve">Servicio de mantenimiento predictivo, preventivo y correctivo para el sistema de seguridad electrónica de los centros de cómputo del Banco de la Nación- Sedes de San Isidro y Chiclayo </t>
  </si>
  <si>
    <t>Servicio de Comunicación mediante Fibra Óptica Data Centers y Sedes BN</t>
  </si>
  <si>
    <t>Servicio de transmisión de datos para dependencias del Banco de la Nación en zonas rurales</t>
  </si>
  <si>
    <t>Traslado  del Centro de Cómputo Alterno - San Isidro a Nuevo Sede del Banco de la Nación</t>
  </si>
  <si>
    <t>Servicio para la atención de requerimientos en el proceso de certificación de productos de software y hardware</t>
  </si>
  <si>
    <t>Servicio de Operación de Cableado Estructurado de los Centros de Cómputo del BN</t>
  </si>
  <si>
    <t>Servicio Soporte de Plataforma Kubernetes del Banco de la Nación</t>
  </si>
  <si>
    <t>Servicio de implementación de alta disponibilidad para cajeros Diebold</t>
  </si>
  <si>
    <t>Servicio especializado de operación, soporte y monitoreo de las plataformas de los ambientes de producción, desarrollo, certificación y contingencia, para el proceso de transformación digital</t>
  </si>
  <si>
    <t>Adquisición plataforma redes inalámbricas para Sedes Administrativas y Macroregiones</t>
  </si>
  <si>
    <t>Adq.una Solución Cambio Contraseña BIOS en ATMs DIEBOLD forma Remota</t>
  </si>
  <si>
    <t xml:space="preserve">Servicio  IP - VPN (*)
Servicio de Transmisión de Datos </t>
  </si>
  <si>
    <t>Adquisición de solución para garantizar la continuidad operativa</t>
  </si>
  <si>
    <t>Consulta en línea entre RENIEC y BN</t>
  </si>
  <si>
    <t>Adquisición de solución para garantizar la continuidad operativa del Banco</t>
  </si>
  <si>
    <t>Fábrica de Software  FONAFE 5</t>
  </si>
  <si>
    <t>Servicio de transmisión de datos para dependencias del Banco de la Nación en zonas rurales.</t>
  </si>
  <si>
    <t>Licenciamiento Microsoft</t>
  </si>
  <si>
    <t>Adquisición de solución para garantizar la continuidad operativa - Saltos de MIPS programados I, II, III</t>
  </si>
  <si>
    <t>Locadores de Servicios GTI</t>
  </si>
  <si>
    <t>Servicio de Arrendamiento de Equipos de Cómputo para las Empresas bajo el ámbito de FONAFE</t>
  </si>
  <si>
    <t>Evaluación concurrente</t>
  </si>
  <si>
    <t>Servicio de soporte y mantenimiento de base de datos para los procesos contables, administrativos, presupuestales y de gestión.</t>
  </si>
  <si>
    <t>Servicio Especializado de Perfiles Técnicos requeridos en el proceso de Transformación Digital - Contra. Financiera (CM N° 004-2021-BN)</t>
  </si>
  <si>
    <t>Servicio de Análisis, Desarrollo, Mtto de App en el Motor Transaccional e Interfaces Mainframe con App Externas por Líneas de Acción</t>
  </si>
  <si>
    <t>Servicio de mantenimiento y soporte de software para cajeros automáticos Diebold Nixdorf - ITEM 2</t>
  </si>
  <si>
    <t>Actualización de la plataforma central que soporta la red de ATMs - Soporte</t>
  </si>
  <si>
    <t>Servicio de Mantenimiento y Soporte de Productos DYNATRACE - Nuevo Contrato</t>
  </si>
  <si>
    <t>Adquisición de solución para garantizar la continuidad operativa - Servicio de Soporte por Aumento de MIPs</t>
  </si>
  <si>
    <t>Adquisición del Servicio de Mantenimiento de los Equipos de Comunicaciones de Data Centers CDP (San Borja)  CDRec (Chiclayo) y CDAlterno (San Isidro)</t>
  </si>
  <si>
    <t>Servicio De Mantenimiento Preventivo, Correctivo Y Actualización De Versiones De Software De Los Equipos De Comunicaciones Principales De Los Data Centers Y Nueva Sede Institucional Del Banco De La Nación</t>
  </si>
  <si>
    <t>Servicio de Mantenimiento Preventivo, Correctivo y Soporte del Sistema de Gestión de Eventos Mainframe  - Nuevo Contrato</t>
  </si>
  <si>
    <t>Servicio de transmisión de datos para dependencias del Banco de la Nación en zonas rurales - Adenda</t>
  </si>
  <si>
    <t>Servicio de Reparación, Reemplazo y Suministro  de Equipos Electromecánico de los centros de Cómputo del Banco de la Nación.</t>
  </si>
  <si>
    <t>Core para la actualizacion del sistema operativo en cajeros automaticos Diebold</t>
  </si>
  <si>
    <t>Consultoría Especializada en Tecnologías de Información</t>
  </si>
  <si>
    <t>Servicio de mantenimiento preventivo y correctivo del sistema de almacenamiento High End</t>
  </si>
  <si>
    <t>Servicio de Mantenimiento y soporte del Software para automatización de procesos Control M</t>
  </si>
  <si>
    <t>Servicio de Mantenimiento y soporte para la solución integral de almacenamiento y gestión de cintas de datos: Librería virtual de cintas, librería robótica de cintas</t>
  </si>
  <si>
    <t>Servicio RSDI - Lima / Provincia</t>
  </si>
  <si>
    <t>Adquisición de la Licencia y Servicio de Mantenimiento y Soporte de software de Depuración para el Ambiente de la LPAR de Certificación (xpediter calidad) (PP)</t>
  </si>
  <si>
    <t>Reubicación Centro de Cómputo Ante Desastre dentro del inmueble de la Agencia N° 1 del - Chiclayo  del Banco Nación.</t>
  </si>
  <si>
    <t>Servicio de Mantenimiento y Soporte de Software para Cajeros Automáticos NCR - ITEM 2</t>
  </si>
  <si>
    <t>Herramienta de trazabilidad mainframe - sistemas abiertos  - Nuevo Contrato</t>
  </si>
  <si>
    <t>Servicio soporte y mejora continua a las aplicaciones de las plataformas de la Seguridad e Identidades on Premise, nube (SaaS Cloud).</t>
  </si>
  <si>
    <t>Proyecto: Solución Tecnológica para la Prevención de Fraudes, LA/FT y Aplicación de Scoring de Riesgos de LA/FT (SENTINEL)</t>
  </si>
  <si>
    <t xml:space="preserve"> Contratación de PENTESTING y Ethical Hacking</t>
  </si>
  <si>
    <t>Servicio de Implementación de Conexiones Remotas y Administración de la Infraestructura de los Centros de Cómputo del BN.</t>
  </si>
  <si>
    <t>Servicio de gestión de licencias de software (inventario de sw)</t>
  </si>
  <si>
    <t>Updgrade del told</t>
  </si>
  <si>
    <t>Renovación de Soporte de Granja de Servidores Empresariales (Mantenimiento y Soporte de Servidores corporativos: contrato anterior)</t>
  </si>
  <si>
    <t>ITEM II - Servicio De Mantenimiento Predictivo, Preventivo Y Correctivo De La Infraestructura Física Del Centro De Cómputo Principal Del Banco De La Nación - San Borja</t>
  </si>
  <si>
    <t xml:space="preserve">Servicio de Mantenimiento y Soporte del Sistema de Comercio Exterior </t>
  </si>
  <si>
    <t>OEI 6: Incrementar las operaciones y clientes digitales</t>
  </si>
  <si>
    <t>Adquisición e Implementación de Productos para los Procesos Contables, Administrativos, Presupuestales y de Gestión</t>
  </si>
  <si>
    <t xml:space="preserve">Servicio para la revision y actualización de procedimientos de procesos OPP </t>
  </si>
  <si>
    <t>ITEM I - Servicio De Mantenimiento Predictivo, Preventivo Y Correctivo De La Infraestructura Física Del Centro De Cómputo Principal Del Banco De La Nación - San Borja</t>
  </si>
  <si>
    <t>Servicio de Mantenimiento de los Roles Funcionales Áreas Administrativas - Nuevo Contrato</t>
  </si>
  <si>
    <t xml:space="preserve">Servicios profesionales de supervisión del proyecto de adquisición de equipamiento e implementación del nuevo procesamiento de datos de contingencia del Ministerio de Economía y Finanzas en el Centro de Cómputo principal del Banco de la Nación- San Borja </t>
  </si>
  <si>
    <t>Servicio de Monitoreo Antiphishing - Nuevo Contrato 1</t>
  </si>
  <si>
    <t>Servicio de Suscripción para el Acceso de Licencias ACL y Capacitación para el uso del Software de Auditoría</t>
  </si>
  <si>
    <t>Servicio de mtto. predictivo, preventivo y correctivo de la infraestructura física del centro de procesamiento de datos de recuperación ante desastres bn sede chiclayo item 1, 2 y 3</t>
  </si>
  <si>
    <t>Acompañamiento en el diseño e implementación de procesos de calidad de TI</t>
  </si>
  <si>
    <t>Adquisición de la Herramienta de Gestión de Servicios de Tecnologías de Información del Banco de la Nación</t>
  </si>
  <si>
    <t>Servicio de Actualización, mantenimiento y soporte de software del sistema de gestión de eventos open - M&amp;S</t>
  </si>
  <si>
    <t>Serivio de suscripción y soporte de Gestor de APIs</t>
  </si>
  <si>
    <t>Suscripción de licencias para la gestión de demanda y revisión del proceso</t>
  </si>
  <si>
    <t>Servicio de Implementación a la Transición a IPV6 de la Infraestructura Tecnológica del Banco de la Nación</t>
  </si>
  <si>
    <t>Adq solución para garantizar la continuidad operativa del banco</t>
  </si>
  <si>
    <t>Renovación de solución de inventario de software</t>
  </si>
  <si>
    <t>Servicio de Supervición administrativa de Fábrica Testing</t>
  </si>
  <si>
    <t>Adquisición de una solución de administración de Journal Electrónico para Cajeros Automáticos NCR - Nuevo Contrato</t>
  </si>
  <si>
    <t>Adquisición de una solución de administración de Journal Electrónico para Cajeros Automáticos Diebold - Nuevo Contrato</t>
  </si>
  <si>
    <t>Servicio de suscripción y administración en plataforma Cloud</t>
  </si>
  <si>
    <t>Documentación de aplicaciones críticas</t>
  </si>
  <si>
    <t>Adquisición de sistema de almacenamiento empresarial y fileserver corporativo</t>
  </si>
  <si>
    <t>Fortalecimiento de Herramientas Testing</t>
  </si>
  <si>
    <t>Adquisición de una solución de seguridad para aplicaciones web y administrador de ancho de banda</t>
  </si>
  <si>
    <t xml:space="preserve">Servicio de reparación de equipos de aire acondicionado de precisión del Centro de Cómputo del Banco de la Nación- Sede San Borja </t>
  </si>
  <si>
    <t>Servicios complementarios para proyecto de Facturación electrónica</t>
  </si>
  <si>
    <t>Servicios complementarios para multired empresarial</t>
  </si>
  <si>
    <t>Servicios Complementarios para Proyectos MEF</t>
  </si>
  <si>
    <t xml:space="preserve">ITEM 3 - Servicio de Mtto. Predictivo, Preventivo y Correctivo de la Infraestructura Física del Centro de Cómputo Alterno San Isidro del BN </t>
  </si>
  <si>
    <t>Servicios complementarios para proyecto Sentinel</t>
  </si>
  <si>
    <t>Suscripción de licencias para MS Project</t>
  </si>
  <si>
    <t xml:space="preserve">Servicio de Mantenimiento y Soporte Técnico del Sistema SIX/SECURITY ADVANCED </t>
  </si>
  <si>
    <t>Servicio de Soporte y Aseguramiento de la Granja de Servidores Empresariales con Sistema Operativo Linux RedHat (Adquisición de Suscripciones Plataforma Linux para Open - contrato anterior)</t>
  </si>
  <si>
    <t>Servicios complementarios para proyecto de Signus RRHH</t>
  </si>
  <si>
    <t>Servicios complementarios para incidencias del sistema oracle financial</t>
  </si>
  <si>
    <t>Adquisición de Pin Pads para las Oficinas del Banco de la Nación</t>
  </si>
  <si>
    <t>Servicio de Operación de Equipos de Energía Eléctrica de los Centros de Cómputo del BN - Nuevo Contrato</t>
  </si>
  <si>
    <t>Servicio para Optimización de Procesos de Backup con el Software TSM (TIVOLI STORAGE MANAGER) en el ambiente de Base de Datos ORACLE - Nuevo Contrato</t>
  </si>
  <si>
    <t>Adquisición de software para diseño y edición de videos</t>
  </si>
  <si>
    <t>Upgrade y servicio de mantenimiento y soporte del software de gestión de fallas CICS</t>
  </si>
  <si>
    <t>Servicio de Operación de Sistemas de Aire Acondicionado y Grupos Electrógenos de los Centros de Cómputo del BN - Nuevo Contrato</t>
  </si>
  <si>
    <t>Adquisición de Lectoras de Cheques</t>
  </si>
  <si>
    <t>Servicio Especializado para Implementaciones de Alertas en la Suite BMC TRUESIGHT - Nuevo Contrato</t>
  </si>
  <si>
    <t>Adquisición de Impresoras Híbridas para las Oficinas del Banco de la Nación - Provincias</t>
  </si>
  <si>
    <t>Servicio de Soporte y Mantenimiento al Sistema de Trámite Documentario (STD) - 1</t>
  </si>
  <si>
    <t>Servicio de soporte técnico para storage MIDRANGE y FILESERVER HNAS del ambiente distribuido - Nuevo Contrato</t>
  </si>
  <si>
    <t>Adquisición del Servicio de Comunicación de Datos mediante línea Celular 3G (Menor 8UITs)</t>
  </si>
  <si>
    <t>Suscripción del software HCL XWORK SERVER.</t>
  </si>
  <si>
    <t>Actualización de la plataforma central que soporta la red de ATMs - Demanda de Incidencias no previstas</t>
  </si>
  <si>
    <t>Servicio de comunicación mediante red celular para ventanillas itinerantes del BN - Nuevo Contrato</t>
  </si>
  <si>
    <t>Servicio de Monitoreo y Registro de los Usuarios que Acceden a los Equipos de Comunicaciones y Seguridad con la Plataforma IDENTITY SERVICES ENGINE (ISE) - Nuevo Contrato</t>
  </si>
  <si>
    <t>Consulta de Supervivencia ante la RENIEC</t>
  </si>
  <si>
    <t>Adquisición de la Licencia y Servicio de Mantenimiento y Soporte de software de Depuración para el Ambiente de la LPAR de Certificación (xpediter calidad) (PA)</t>
  </si>
  <si>
    <t>Servicio de Enlaces de Datos Principal y Respaldo de la Oficina Especial Manantay</t>
  </si>
  <si>
    <t>Servicio de Actualización del Licenciamiento y Soporte Correctivo/Preventivo del Software del Portal Interno</t>
  </si>
  <si>
    <t>Servicio de comunicación para 15 puntos, mediante red celular, en el marco del proyecto de instalación de 150 cajeros automáticos del  BN</t>
  </si>
  <si>
    <t>Adquisición de Licenciamiento para Plataforma de Virtualización VMWARE</t>
  </si>
  <si>
    <t>Suscripción de Licencias Power BI por Convenio de Cooperación Interinstitucional de Licenciamiento Microsoft – FONAFE</t>
  </si>
  <si>
    <t>Upgrade y Servicio de Mantenimiento y Soporte de Software de Depuración</t>
  </si>
  <si>
    <t>Implementación de una Solución de Gestión Centralizada para Parches de Seguridad, Logs de Auditoría y Usuarios para Servidores con LINUX REDHAT</t>
  </si>
  <si>
    <t>Adquisición de equipos UPS para las oficinas del Banco de la Nación a nivel nacional</t>
  </si>
  <si>
    <t>Implementación de una Solución de Gestión Centralizada para Parches de Seguridad, Logs de Auditoría y Usuarios para Servidores con LINUX REDHAT - Nuevo Contrato</t>
  </si>
  <si>
    <t>Adquisición de Impresoras multifuncionales para oficinas del Banco de la Nación en provincia - ITEM 2</t>
  </si>
  <si>
    <t xml:space="preserve">Adquisición de Solución de Filtro de Seguridad para Navegación Web en Internet </t>
  </si>
  <si>
    <t>Mantenimiento y Soporte de Servidores corporativos</t>
  </si>
  <si>
    <t>Renovación de dominios de Internet</t>
  </si>
  <si>
    <t>Adquisición de Solución de Filtro de Seguridad para Navegación Web en Internet  - Nuevo Contrato</t>
  </si>
  <si>
    <t>Adquisición de Servicio de instalacion de software detector de Loops SNA e inventario automatico de equipos de comunicaciones (Menor a (UITs)</t>
  </si>
  <si>
    <t>Adquisición de Switches lan para red de agencias del Banco de la Nación</t>
  </si>
  <si>
    <t>Adquisición de Impresoras multifuncionales para oficinas del Banco de la Nación en provincia - ITEM 1</t>
  </si>
  <si>
    <t>Diseño de APIS</t>
  </si>
  <si>
    <t>Migración de SNA a TCP</t>
  </si>
  <si>
    <t>Servicio de Soporte y Aseguramiento de la Granja de Servidores Empresariales con Sistema Operativo Linux RedHat</t>
  </si>
  <si>
    <t>Servicio de Monitoreo Antiphishing Preventivo</t>
  </si>
  <si>
    <t xml:space="preserve">Servicio de Suscripción para el Acceso de Licencias ACL </t>
  </si>
  <si>
    <t>Suscripción de Herramienta de Gestión de Demanda de TI</t>
  </si>
  <si>
    <t>Suscripción de Herramienta de Gestión de Contratos de TI</t>
  </si>
  <si>
    <t xml:space="preserve">Ampliación de granja de servidores para virtualización. </t>
  </si>
  <si>
    <t>Servicio de diseño de una metodología para conocimiento de Mercado y Formación de Segmentos con Base en la Gestión de Riesgos LA/FT en el BN.</t>
  </si>
  <si>
    <t>SERVICIO DE iNFORMACIÓN DE LA BASE DE DATOS DE PERSONAS EXPUESTAS POLITICAMENTE (PEP'S)</t>
  </si>
  <si>
    <t>SERVICIO DE INFORMACIÓN DE LA BASE DE DATOS DE PERSONAS EXPUESTAS POLÍTICAMENTE (PEP's)</t>
  </si>
  <si>
    <t>SERVICIO DE MONITOREO DE MEDIOS DE NOTICIAS NEGATIVAS RELACIONADAS A LA/FT Y/O DELITOS PRECEDENTES</t>
  </si>
  <si>
    <t>Honorarios Profesionales - Persona Natural                ( Especialistas según la naturaleza de los servicios de control)</t>
  </si>
  <si>
    <t>Servicio Relacionado Recopilación de Información “Proyecto Cuenta DNI”.</t>
  </si>
  <si>
    <t>Asesoramiento a la Jefatura de OCI en la Formulación y Revisión de los Informes de Control</t>
  </si>
  <si>
    <t>Consultoría en grafotecnia o prueba de ensayo en estructuras de agencias u otros</t>
  </si>
  <si>
    <t>Consultorías Otras</t>
  </si>
  <si>
    <t xml:space="preserve">Dictamen Pericial Grafotécnico </t>
  </si>
  <si>
    <t>(Todas)</t>
  </si>
  <si>
    <t>Transporte agencias foraneo bn</t>
  </si>
  <si>
    <t>Comis.p/serv./pos-agte.multired</t>
  </si>
  <si>
    <t>Comisiones Nueva  Tarjeta Multired</t>
  </si>
  <si>
    <t>Comis.p/serv./pos-agte.multired (+ de 3 mil POS o 5 millones transac.)</t>
  </si>
  <si>
    <t>serv.bca. celular-america movil peru sac-claro</t>
  </si>
  <si>
    <t>Transporte agencias local bn</t>
  </si>
  <si>
    <t>serv.bca. celular- movistar</t>
  </si>
  <si>
    <t>Abastecim.cajero multired foraneo</t>
  </si>
  <si>
    <t>Procesam.de efectivo bovedas bn</t>
  </si>
  <si>
    <t>Tarjeta global debito visa-diferido</t>
  </si>
  <si>
    <t>Alquiler Bóveda</t>
  </si>
  <si>
    <t>Comisiones Tarjeta Mastercard</t>
  </si>
  <si>
    <t>Abastecim.cajero multired local</t>
  </si>
  <si>
    <t>Servicio pago - Domicilio onp</t>
  </si>
  <si>
    <t>serv.bca.celular- bitel</t>
  </si>
  <si>
    <t>Servicio Agente Multired</t>
  </si>
  <si>
    <t>serv.bca.celular- entel ME</t>
  </si>
  <si>
    <t>Transporte boveda bcrp bn</t>
  </si>
  <si>
    <t>Servicio desarrollo de marca</t>
  </si>
  <si>
    <t>Servicio Membresía Visa</t>
  </si>
  <si>
    <t>Comisión servicios tasas visa</t>
  </si>
  <si>
    <t>Multiflota Visanet del Perú</t>
  </si>
  <si>
    <t>Administ.cajero isla multired</t>
  </si>
  <si>
    <t>Apertura puertas ATMs - Hermes-ATMs Provincias</t>
  </si>
  <si>
    <t>Apertura puertas ATMs -Prosegur-ATMs Provincias</t>
  </si>
  <si>
    <t>Monitoreo preventivo operaciones sospechosas</t>
  </si>
  <si>
    <t>Apertura puertas ATMs -Hermes-ATMs Lima</t>
  </si>
  <si>
    <t>Apertura puertas ATMs -Prosegur-ATMs Lima</t>
  </si>
  <si>
    <t>serv.bca.celular - entel</t>
  </si>
  <si>
    <t>Comisiones Fideicomitente - Fideicomiso COFIDE</t>
  </si>
  <si>
    <t xml:space="preserve">Transporte tarjetas multired </t>
  </si>
  <si>
    <t>Otros (Dinero electrónico, servicio swift, otros)</t>
  </si>
  <si>
    <t>servicio de banca celular-yellow pepper movil</t>
  </si>
  <si>
    <t>Comisión servicio Bancared</t>
  </si>
  <si>
    <t>Transferencias de fondos</t>
  </si>
  <si>
    <t>Op. por liquidar Multired Cajeros Corresponsales</t>
  </si>
  <si>
    <t>Tarjeta de Crédito MC - Costo emisión</t>
  </si>
  <si>
    <t>Comis.serv.mc.proceso-agente multired</t>
  </si>
  <si>
    <t>Tokens Diferido</t>
  </si>
  <si>
    <t>Comisiones Tarjetas Mastercard</t>
  </si>
  <si>
    <t>Fondos en Fideicomiso MN</t>
  </si>
  <si>
    <t>Transporte valores a cámara comp. Elect.</t>
  </si>
  <si>
    <t>Custodia de Valores - Mant. Ctas. Ctes</t>
  </si>
  <si>
    <t>Serv. biometria y tesoro publico</t>
  </si>
  <si>
    <t>Comisiones Tarjeta Crédito MC</t>
  </si>
  <si>
    <t>Extraordinarios (Minedu)</t>
  </si>
  <si>
    <t>Inspección bóveda custodia BCR</t>
  </si>
  <si>
    <t>Envio Físico Estado Ctas. Ctes.</t>
  </si>
  <si>
    <t>Abastecimiento cajero multired</t>
  </si>
  <si>
    <t>Comis. Pos-agte multired zon</t>
  </si>
  <si>
    <t>Serv envio comunicaciones electroni</t>
  </si>
  <si>
    <t>Exoneracón Gastos de Seguro</t>
  </si>
  <si>
    <t>Fondos en Fideicomiso ME</t>
  </si>
  <si>
    <t>Gestión de efectivo</t>
  </si>
  <si>
    <t>Mantenimiento cajero multired</t>
  </si>
  <si>
    <t>Transporte boveda transito bn</t>
  </si>
  <si>
    <t>Transp.cust.y adm.fdos.proteg.</t>
  </si>
  <si>
    <t>Adquisición de alcohol gel antibacterial para los trabajadores del BN</t>
  </si>
  <si>
    <t>Materiales para Computo</t>
  </si>
  <si>
    <t xml:space="preserve">Adquisición de Repuestos y Consumibles para impresoras </t>
  </si>
  <si>
    <t>Tarjetas de limpieza para lectoras de ATM´s</t>
  </si>
  <si>
    <t>Rollos Cajeros Automáticos</t>
  </si>
  <si>
    <t>Adquisición de Tarjetas de Crédito Clásica 35 mil</t>
  </si>
  <si>
    <t>(Varios elementos)</t>
  </si>
  <si>
    <t>Cuenta de Monto Anual1</t>
  </si>
  <si>
    <t>Suma de Monto Anual1_2</t>
  </si>
  <si>
    <t>Adquisición de cámaras de video vigilancia para Agencias,Lobbies, ATMs del BN y Oficinas MAC.</t>
  </si>
  <si>
    <t>Adquisición de un motor diesel para impulsar la bomba contra incendios de la sede Elizalde</t>
  </si>
  <si>
    <t xml:space="preserve">Adq. e instalación de un Sistema de Alarma nuevos puntos para la nuevas Agencias MAC a nivel nacional - 2023 </t>
  </si>
  <si>
    <t xml:space="preserve">Adquisición de Cajas fuertes para la nuevas Agencias MAC a nivel nacional - 2023 </t>
  </si>
  <si>
    <t>Servicio RPA para 10 procesos</t>
  </si>
  <si>
    <t>Entrenamiento 100 personas</t>
  </si>
  <si>
    <t>Bolsa 7,500 horas</t>
  </si>
  <si>
    <t>Servicio de contratación de empresa especializada para procesos de selección de gerentes y gerente general</t>
  </si>
  <si>
    <t>(en blanco)</t>
  </si>
  <si>
    <t>Cuenta de Nº ITEM</t>
  </si>
  <si>
    <t>Suma de Monto 2023</t>
  </si>
  <si>
    <t>ANEXO I</t>
  </si>
  <si>
    <t>Control Cuadro de Necesidades Multianual 2023</t>
  </si>
  <si>
    <t>Correlativo</t>
  </si>
  <si>
    <t>GERENCIA / SUBGERENCIA</t>
  </si>
  <si>
    <t>Cumplimiento SI / FALTA</t>
  </si>
  <si>
    <t>Fecha</t>
  </si>
  <si>
    <t>Cantidad de Requerimientos</t>
  </si>
  <si>
    <t>Formato 01 (Ficha Tecnica)</t>
  </si>
  <si>
    <t>EETT / TDR</t>
  </si>
  <si>
    <t>Calificacion de Riesgos</t>
  </si>
  <si>
    <t>CDNM</t>
  </si>
  <si>
    <t>- - -</t>
  </si>
  <si>
    <t>T O T A L</t>
  </si>
  <si>
    <t>ANEXO N° 1</t>
  </si>
  <si>
    <t>PLAN ANUAL DE CONTRATACIONES - PAC 2023 DEL BANCO DE LA NACION</t>
  </si>
  <si>
    <t>AL</t>
  </si>
  <si>
    <t>A) NOMBRE DE LA ENTIDAD</t>
  </si>
  <si>
    <t xml:space="preserve">B) AÑO </t>
  </si>
  <si>
    <t xml:space="preserve">C) SIGLAS </t>
  </si>
  <si>
    <t xml:space="preserve">D) UNIDAD EJECUTORA </t>
  </si>
  <si>
    <t>E) RUC</t>
  </si>
  <si>
    <t>F) PLIEGO</t>
  </si>
  <si>
    <t>G) INSTRUMENTO QUE APRUEBA EL PAC</t>
  </si>
  <si>
    <t>N° REF</t>
  </si>
  <si>
    <t>TIPO DE PROCEDIMIENTO</t>
  </si>
  <si>
    <t>OBJETO DE CONTRATACION</t>
  </si>
  <si>
    <t>DESCRIPCION DE LOS BIENES, SERVICIOS U OBRAS A CONTRATAR</t>
  </si>
  <si>
    <t>CODIGO EN EL CATALOGO</t>
  </si>
  <si>
    <t>MONTO ESTIMADO DE LA CONTRATACION</t>
  </si>
  <si>
    <t>TIPO DE MONEDA</t>
  </si>
  <si>
    <t>FUENTE DE FINANCIAMIENTO</t>
  </si>
  <si>
    <t>FECHA PREVISTA DE LA CONVOCATORIA</t>
  </si>
  <si>
    <t>ORGANO ENCARGADO DE LAS CONTRATACIONES</t>
  </si>
  <si>
    <t>OBSERVACIONES</t>
  </si>
  <si>
    <t>AREA USUARIA (Gerencia)</t>
  </si>
  <si>
    <t>AREA TECNICA (Gerencia)</t>
  </si>
  <si>
    <t>Analista AP</t>
  </si>
  <si>
    <t>Cuenta (s)</t>
  </si>
  <si>
    <t>Descripcion de Cuenta (s)</t>
  </si>
  <si>
    <t>Tipo de Gasto</t>
  </si>
  <si>
    <t xml:space="preserve">Soles </t>
  </si>
  <si>
    <t>Recursos Propios</t>
  </si>
  <si>
    <t>Subgerencia de Compras</t>
  </si>
  <si>
    <t>AREA USUARIA (Subgerencia)</t>
  </si>
  <si>
    <t>GC</t>
  </si>
  <si>
    <t>Servicio de mantenimiento correctivo de tableros eléctricos de la Agencia 1 Ica</t>
  </si>
  <si>
    <t>SMR-9838</t>
  </si>
  <si>
    <t>SMR-9836</t>
  </si>
  <si>
    <t>SMR-11248</t>
  </si>
  <si>
    <t>SMR-1987</t>
  </si>
  <si>
    <t>SMR-11252</t>
  </si>
  <si>
    <t>SMR-11249</t>
  </si>
  <si>
    <t>SMR-573</t>
  </si>
  <si>
    <t>SMR-11274</t>
  </si>
  <si>
    <t>SMR-11281</t>
  </si>
  <si>
    <t>SMR-11299</t>
  </si>
  <si>
    <t>SP-77</t>
  </si>
  <si>
    <t>SP-141</t>
  </si>
  <si>
    <t>SP-129</t>
  </si>
  <si>
    <t>SP-20</t>
  </si>
  <si>
    <t>SP-126</t>
  </si>
  <si>
    <t>SP-21</t>
  </si>
  <si>
    <t>SP-22</t>
  </si>
  <si>
    <t>SP-34</t>
  </si>
  <si>
    <t>SP-35</t>
  </si>
  <si>
    <t>SP-37</t>
  </si>
  <si>
    <t>SP-151</t>
  </si>
  <si>
    <t>SP-118</t>
  </si>
  <si>
    <t>SP-125</t>
  </si>
  <si>
    <t>SP-925</t>
  </si>
  <si>
    <t>SP-130</t>
  </si>
  <si>
    <t>SP-138</t>
  </si>
  <si>
    <t>SP-144</t>
  </si>
  <si>
    <t>SP-155</t>
  </si>
  <si>
    <t>SP-180</t>
  </si>
  <si>
    <t>SP-190</t>
  </si>
  <si>
    <t>SP-191</t>
  </si>
  <si>
    <t>SP-193</t>
  </si>
  <si>
    <t>SP-127</t>
  </si>
  <si>
    <t>SP-541</t>
  </si>
  <si>
    <t>SP-841</t>
  </si>
  <si>
    <t>SP-128</t>
  </si>
  <si>
    <t>SP-1277</t>
  </si>
  <si>
    <t>SP-1276</t>
  </si>
  <si>
    <t>SP-716</t>
  </si>
  <si>
    <t>SP-549</t>
  </si>
  <si>
    <t>SP-542</t>
  </si>
  <si>
    <t>SP-843</t>
  </si>
  <si>
    <t>SP-469</t>
  </si>
  <si>
    <t>SP-720</t>
  </si>
  <si>
    <t>SP-939</t>
  </si>
  <si>
    <t>SP-956</t>
  </si>
  <si>
    <t>SP-924</t>
  </si>
  <si>
    <t>SP-930</t>
  </si>
  <si>
    <t>SP-473</t>
  </si>
  <si>
    <t>SP-177</t>
  </si>
  <si>
    <t>SP-474</t>
  </si>
  <si>
    <t>SP-902</t>
  </si>
  <si>
    <t>SP-475</t>
  </si>
  <si>
    <t>SP-134</t>
  </si>
  <si>
    <t>SP-355</t>
  </si>
  <si>
    <t>SMR-11254</t>
  </si>
  <si>
    <t>SMR-11285</t>
  </si>
  <si>
    <t>SMR-2012</t>
  </si>
  <si>
    <t>SP-997</t>
  </si>
  <si>
    <t>MANTENIMIENTO DE INMUEBLES</t>
  </si>
  <si>
    <t>SERVICIO SANEAMIENTO Y TASACIONES DE INMUEBLES</t>
  </si>
  <si>
    <t>1817010101</t>
  </si>
  <si>
    <t>OBRAS CIVILES TERCEROS</t>
  </si>
  <si>
    <t>GK</t>
  </si>
  <si>
    <t>Adquisicion de Uniformes para el personal del Banco de la Nacion</t>
  </si>
  <si>
    <t xml:space="preserve">Servicio para el desarrollo de estudios cualiatativos y cuantitativos </t>
  </si>
  <si>
    <t>CCP 017, por S/ 236405 (con IGV) para el 2023</t>
  </si>
  <si>
    <t>CCP 016, por S/ 379500 (con IGV) para el 2023</t>
  </si>
  <si>
    <t>CCP 015, por S/ 421738 (con IGV) para el 2023</t>
  </si>
  <si>
    <t>CCP 017, por S/ 143495 (con IGV) para el 2023</t>
  </si>
  <si>
    <t>Recursos aprobados 2023, es de S/ 448000 (sin IGV)</t>
  </si>
  <si>
    <t>Recursos aprobados 2023, es de S/ 6800500 (sin IGV)</t>
  </si>
  <si>
    <t>Recursos aprobados 2023, es de S/ 180000 (sin IGV)</t>
  </si>
  <si>
    <t>Recursos aprobados 2023, es de S/ 120000 (sin IGV)</t>
  </si>
  <si>
    <t>Recursos aprobados 2023, es de S/ 60000 (sin IGV)</t>
  </si>
  <si>
    <t>Recursos aprobados 2023, es de S/ 5168448 (sin IGV)</t>
  </si>
  <si>
    <t>Recursos aprobados 2023, es de S/ 4734035 (sin IGV)</t>
  </si>
  <si>
    <t>Recursos aprobados 2023, es de S/ 2118644 (sin IGV)</t>
  </si>
  <si>
    <t>Recursos aprobados 2023, es de S/ 1883240 (sin IGV)</t>
  </si>
  <si>
    <t>Recursos aprobados 2023, es de S/ 306026 (sin IGV)</t>
  </si>
  <si>
    <t>Recursos aprobados 2023, es de S/ 89600 (sin IGV)</t>
  </si>
  <si>
    <t>Recursos aprobados 2023, es de S/ 556937 (sin IGV)</t>
  </si>
  <si>
    <t>Tienes contrato vigente hasta el 2024</t>
  </si>
  <si>
    <t>Recursos aprobados 2023, es de S/ 303315 (sin IGV)</t>
  </si>
  <si>
    <t>Recursos aprobados 2023, es de S/ 65000 (sin IGV)</t>
  </si>
  <si>
    <t>Recursos aprobados 2023, es de S/ 50035 (sin IGV)</t>
  </si>
  <si>
    <t>Recursos aprobados 2023, es de S/ 102147 (sin IGV)</t>
  </si>
  <si>
    <t>Recursos aprobados 2023, es de S/ 40000 (sin IGV)</t>
  </si>
  <si>
    <t>Recursos aprobados 2023, es de S/ 1467000 (sin IGV)</t>
  </si>
  <si>
    <t>Recursos aprobados 2023, es de S/ 352224 (sin IGV)</t>
  </si>
  <si>
    <t>Recursos aprobados 2023, es de S/ 305256 (sin IGV)</t>
  </si>
  <si>
    <t>Recursos aprobados 2023, es de S/ 378336 (sin IGV)</t>
  </si>
  <si>
    <t>CPP 021, por S/ 1710720 (con IGV) multianual</t>
  </si>
  <si>
    <t>CPP 022, por S/ 7236000 (con IGV) multianual</t>
  </si>
  <si>
    <t>Recursos aprobados 2023, es de S/ 1684400 (sin IGV)</t>
  </si>
  <si>
    <t>Recursos aprobados 2023, es de S/ 851421 (sin IGV)</t>
  </si>
  <si>
    <t>Recursos aprobados 2023, es de S/ 930080 (con IGV)</t>
  </si>
  <si>
    <t>Recursos aprobados 2023, es de S/ 480000 (con IGV)</t>
  </si>
  <si>
    <t>Recursos aprobados 2023, es de S/ 316712 (con IGV)</t>
  </si>
  <si>
    <t>Recursos aprobados 2023, es de S/ 152500 (con IGV)</t>
  </si>
  <si>
    <t>Recursos aprobados 2023, es de S/ 338983 (coin IGV)</t>
  </si>
  <si>
    <t>Recursos aprobados 2023, es de S/ 360000 (coin IGV)</t>
  </si>
  <si>
    <t>Recursos aprobados 2023, es de S/ 220000 (coin IGV)</t>
  </si>
  <si>
    <t>Recursos aprobados 2023, es de S/ 400000 (sin IGV)</t>
  </si>
  <si>
    <t>Recursos aprobados 2023, es de S/ 558231 (sin IGV)</t>
  </si>
  <si>
    <t>Recursos aprobados 2023, es de S/ 500000 (sin IGV)</t>
  </si>
  <si>
    <t>Recursos aprobados 2023, es de S/ 133332 (sin IGV)</t>
  </si>
  <si>
    <t>Recursos aprobados 2023, es de S/ 100000 (sin IGV)</t>
  </si>
  <si>
    <t>Recursos aprobados 2023, es de S/ 90694 (sin IGV)</t>
  </si>
  <si>
    <t>Recursos aprobados 2023, es de S/ 85550 (sin IGV)</t>
  </si>
  <si>
    <t>Recursos aprobados 2023, es de S/ 36406 (sin IGV)</t>
  </si>
  <si>
    <t>Recursos aprobados 2023, es de S/ 132000 (sin IGV)</t>
  </si>
  <si>
    <t>Recursos aprobados 2023, es de S/ 108000 (sin IGV)</t>
  </si>
  <si>
    <t>Recursos aprobados 2023, es de S/ 139688 (sin IGV)</t>
  </si>
  <si>
    <t>Recursos aprobados 2023, es de S/ 865278 (sin IGV)</t>
  </si>
  <si>
    <t>Recursos aprobados 2023, es de S/ 74378 (sin IGV)</t>
  </si>
  <si>
    <t>Recursos aprobados 2023, es de S/ 600000 (con IGV)</t>
  </si>
  <si>
    <t>Recursos aprobados 2023, es de S/ 96366 (sin IGV)</t>
  </si>
  <si>
    <t>Recursos aprobados 2023, es de S/ 48429 (sin IGV)</t>
  </si>
  <si>
    <t>Recursos aprobados 2023, es de S/ 90000 (sin IGV)</t>
  </si>
  <si>
    <t>Recursos aprobados 2023, es de S/ 20340 (sin IGV)</t>
  </si>
  <si>
    <t>Recursos aprobados 2023, es de S/ 51600 (sin IGV)</t>
  </si>
  <si>
    <t>Recursos aprobados 2023, es de S/ 349860 (sin IGV)</t>
  </si>
  <si>
    <t>Recursos aprobados 2023, es de S/ 120596 (sin IGV)</t>
  </si>
  <si>
    <t>Recursos aprobados 2023, es de S/ 493240 (sin IGV)</t>
  </si>
  <si>
    <t>Recursos aprobados 2023, es de S/ 54000 (sin IGV)</t>
  </si>
  <si>
    <t>Recursos aprobados 2023, es de S/ 81922 (sin IGV)</t>
  </si>
  <si>
    <t>Recursos aprobados 2023, es de S/ 162000 (sin IGV)</t>
  </si>
  <si>
    <t>Recursos aprobados 2023, es de S/ 96606 (sin IGV)</t>
  </si>
  <si>
    <t>Recursos aprobados 2023, es de S/ 362070 (sin IGV)</t>
  </si>
  <si>
    <t>Recursos aprobados 2023, es de S/ 51792 (sin IGV)</t>
  </si>
  <si>
    <t>Recursos aprobados 2023, es de S/ 228396 (sin IGV)</t>
  </si>
  <si>
    <t>Recursos aprobados 2023, es de S/ 692652 (sin IGV)</t>
  </si>
  <si>
    <t>Recursos aprobados 2023, es de S/ 576630 (sin IGV)</t>
  </si>
  <si>
    <t>Recursos aprobados 2023, es de S/ 147242 (sin IGV)</t>
  </si>
  <si>
    <t>Recursos aprobados 2023, es de S/ 381000 (sin IGV)</t>
  </si>
  <si>
    <t>Recursos aprobados 2023, es de S/ 58464 (sin IGV)</t>
  </si>
  <si>
    <t>Recursos aprobados 2023, es de S/ 243618 (sin IGV)</t>
  </si>
  <si>
    <t>Recursos aprobados 2023, es de S/ 264065 (sin IGV)</t>
  </si>
  <si>
    <t>Recursos aprobados 2023, es de S/ 372000 (sin IGV)</t>
  </si>
  <si>
    <t>Recursos aprobados 2023, es de S/ 181090 (sin IGV)</t>
  </si>
  <si>
    <t>Recursos aprobados 2023, es de S/ 27600 (sin IGV)</t>
  </si>
  <si>
    <t>Recursos aprobados 2023, es de S/ 527776 (sin IGV)</t>
  </si>
  <si>
    <t>Recursos aprobados 2023, es de S/ 115040 (sin IGV)</t>
  </si>
  <si>
    <t>AS</t>
  </si>
  <si>
    <t>Recursos aprobados 2023, es de S/ 3924 (sin IGV)</t>
  </si>
  <si>
    <t>Servicio de tasacion comercial de 217 inmuebles propios del activo fijo del BN</t>
  </si>
  <si>
    <t>CM</t>
  </si>
  <si>
    <t>Servicio de mantenimiento preventivo y correctivo de servicios generales de sedes, agencias y lobbies de la Macro Region Lima Zona Sur del BN</t>
  </si>
  <si>
    <t>Servicio de impresion de formatos del Banco de la Nacion</t>
  </si>
  <si>
    <t>Servicio de mantenimiento preventivo y correctivo del sistema de alarmas en Agencias, ATMs y ATMs Isla del BN a nivel nacional</t>
  </si>
  <si>
    <t>Servicio de mantenimiento preventivo y correctivo del sistema de video vigilancia de las Agencias y ATMs del Banco de la Nacion a nivel nacional</t>
  </si>
  <si>
    <t>Servicio de mantenimiento integral a sistemas de seguridad electronica de la Sede Oficina Principal</t>
  </si>
  <si>
    <t>Servicio de mantenimiento preventivo correctivo y la atencion de emergencias del sistema contra incendios de la Sede Principal del Banco de la Nacion, que comprende extincion y supresion</t>
  </si>
  <si>
    <t>Servicio de mantenimiento preventivo correctivo del sistema contra incendios que comprende la deteccion y extincion, Sede Elizalde del Banco de la Nacion</t>
  </si>
  <si>
    <t>Adquisicion de camaras de video vigilancia para Agencias, Lobbies, ATMs del BN y Oficinas MAC</t>
  </si>
  <si>
    <t>Adquisicion e instalacion de una motobomba para el sistema de agua contra incendios de la Sede Elizalde del Banco de la Nacion</t>
  </si>
  <si>
    <t>Adquisicion e instalacion de dispositivos de seguridad electronica para nuevas Agencias del Banco de la Nacion ubicadas en locales MAC a nivel nacional</t>
  </si>
  <si>
    <t xml:space="preserve">Adquisicion e instalacion de cajas fuertes para Agencias del Banco de la Nacion ubicados en locales MAC a nivel nacional </t>
  </si>
  <si>
    <t>Servicio de mantenimiento preventivo y correctivo para los grupos electrogenos y tableros de transferencia de la Macro Region Lima</t>
  </si>
  <si>
    <t>Adquisicion de cajas archiveras</t>
  </si>
  <si>
    <t>Adquisicion e instalacion de un elevador hidraulico de carga de piso a segunda planta para el Archivo Central</t>
  </si>
  <si>
    <t>Servicio de telefonia movil del Banco de la Nacion</t>
  </si>
  <si>
    <t>Servicio de impresion para las oficinas administrativas del Banco de la Nacion</t>
  </si>
  <si>
    <t xml:space="preserve">Adquisicion de combustible para abastecer la flota vehicular de la Sede Principal y Sede Elizalde del BN </t>
  </si>
  <si>
    <t>Servicio de saneamiento fisico legal de verificacion y rectificacion de areas de terreno y construida fisicas y obtencion de certificacion de numeracion municipal e inscripcion registral en SUNARP de inmuebles del BN</t>
  </si>
  <si>
    <t>Servicio de recepcion, control y mensajeria de documentos a nivel local</t>
  </si>
  <si>
    <t>Servicio de habilitacion y traslado de los extractos bancarios</t>
  </si>
  <si>
    <t>Servicio de mantenimiento integral de los ascensores del edificio Sede Principal del BN</t>
  </si>
  <si>
    <t>Servicio de acondicionamiento de nuevo local para la Agencia 3 Pomata, Chucuito - Puno</t>
  </si>
  <si>
    <t>Servicio del Programa de seguros 2023 - 2026</t>
  </si>
  <si>
    <t>Servicio de revision del modelo de Riesgo de Mercado - Tasa de interes</t>
  </si>
  <si>
    <t>Servicio de revision del modelo interno de Riesgo Pais</t>
  </si>
  <si>
    <t>Servicio de clasificacion de riesgos para el Banco de la Nacion</t>
  </si>
  <si>
    <t>Servicio de revision del modelo de Asignacion de Lineas de Contraparte</t>
  </si>
  <si>
    <t>Servicio de asesoria en temas tributarios al Banco de la Nacion</t>
  </si>
  <si>
    <t>Servicio de impresion de material informativo y publicitario</t>
  </si>
  <si>
    <t xml:space="preserve">Servicio de Agencia de publicidad </t>
  </si>
  <si>
    <t>Servicio para la elaboracion del reporte de inventario de gases de efecto invernadero GEI</t>
  </si>
  <si>
    <t xml:space="preserve">Servicio de consultoria para adecuacion aplicativo ECOF </t>
  </si>
  <si>
    <t xml:space="preserve">Servicio de asesoria para el concurso de innovacion social voluntarios BN </t>
  </si>
  <si>
    <t xml:space="preserve">Servicio de monitoreo de noticias analisis avanzado de informacion en tv, radios, medios impresos, portales web a nivel nacional </t>
  </si>
  <si>
    <t>Servicio de mantenimiento preventivo y correctivo de termoimpresoras</t>
  </si>
  <si>
    <t>Servicio de soporte y mantenimiento on site del Sistema de cambios, inversiones y tesoreria</t>
  </si>
  <si>
    <t>Servicio de comunicacion mediante fibra optica para los Centros de datos del Banco de la Nacion</t>
  </si>
  <si>
    <t>Servicio de limpieza integral para las agencias del departamento de San Martin de la Macro Region VI Iquitos</t>
  </si>
  <si>
    <t>Recursos aprobados 2023, es de S/ 536777 (con IGV) GK y S/ 56863 (sin IGV) Gasto Corriente</t>
  </si>
  <si>
    <t>Recursos aprobados 2023, es de S/ 230000 (sin IGV)</t>
  </si>
  <si>
    <t>Recursos aprobados 2023, es de S/ 883000 (sin IGV) y S/ 1100000 (sin IGV) Gasto Corriente</t>
  </si>
  <si>
    <t>LP</t>
  </si>
  <si>
    <t>CD</t>
  </si>
  <si>
    <t>Servicio de arrendamiento de un inmueble para el funcionamiento de la Agencia 2 Rímac</t>
  </si>
  <si>
    <t>Servicio de arrendamiento de un inmueble para el funcionamiento de la Agencia 2 Yurimaguas</t>
  </si>
  <si>
    <t>Servicio de arrendamiento de un inmueble para el funcionamiento de la Agencia 2 San Juan de Lurigancho</t>
  </si>
  <si>
    <t>Servicio de arrendamiento de un inmueble para el funcionamiento de la Agencia 3 Mala</t>
  </si>
  <si>
    <t>Servicio de arrendamiento de un inmueble para el funcionamiento de la Agencia 2 Santa Anita</t>
  </si>
  <si>
    <t>Servicio de arrendamiento de un inmueble para el funcionamiento de la Agencia 1 San Juan de Miraflores</t>
  </si>
  <si>
    <t>Servicio de arrendamiento de un inmueble para el funcionamiento de la Agencia 2 San Juan de Lurigancho 2</t>
  </si>
  <si>
    <t>Servicio de arrendamiento de un inmueble para el funcionamiento de la Agencia 2 El Agustino</t>
  </si>
  <si>
    <t>Servicio de arrendamiento de un inmueble para el funcionamiento de la Agencia Chilca</t>
  </si>
  <si>
    <t>Servicio de arrendamiento de un inmueble para el funcionamiento de la Agencia 2 Centro Comercial Gamarra</t>
  </si>
  <si>
    <t>Servicio de arrendamiento de un inmueble para el funcionamiento de la Agencia 3 Lunahuana</t>
  </si>
  <si>
    <t>Servicio de arrendamiento de un inmueble para el funcionamiento de la Agencia 2 Magdalena</t>
  </si>
  <si>
    <t>Servicio de arrendamiento de un inmueble para el funcionamiento de la Agencia 3 Cuartel General FAP</t>
  </si>
  <si>
    <t>Servicio de arrendamiento de un inmueble para el funcionamiento de la Agencia 2 Los Olivos</t>
  </si>
  <si>
    <t>Servicio de arrendamiento de un inmueble para el funcionamiento de la Agencia 2 Comas</t>
  </si>
  <si>
    <t>Servicio de arrendamiento de un inmueble para el funcionamiento de la Agencia 2 La Perla</t>
  </si>
  <si>
    <t>Servicio de arrendamiento de un inmueble para el funcionamiento de la Agencia 2 Jockey Plaza</t>
  </si>
  <si>
    <t>Servicio de arrendamiento de un inmueble para el funcionamiento de la Agencia 2 Huanuco</t>
  </si>
  <si>
    <t>Servicio de arrendamiento de un inmueble para el funcionamiento de la Agencia 1 Miraflores</t>
  </si>
  <si>
    <t>Servicio de arrendamiento de un inmueble para el funcionamiento de la Agencia 2 Aeropuerto</t>
  </si>
  <si>
    <t>Servicio de arrendamiento de un inmueble para el funcionamiento de la Agencia 3 Oxapampa</t>
  </si>
  <si>
    <t>Servicio de asesoria legal externa (SALE) y patrocinio procesal (PP) para las dependencias de la Subgerencia Macro Region I Sede Piura SMRI – PIURA Chiclayo, Sullana y Talara</t>
  </si>
  <si>
    <t>Servicio de asesoria legal externa (SALE) y patrocinio procesal (PP) para las dependencias de la Subgerencia Macro Region IV - Cusco</t>
  </si>
  <si>
    <t>Servicio de asesoria legal externa (SALE) y patrocinio procesal (PP) para las dependencias de la Subgerencia Macro Region Lima</t>
  </si>
  <si>
    <t>Servicio de limpieza integral para las agencias de los departamentos de Piura y Tumbes</t>
  </si>
  <si>
    <t>Servicio de limpieza general para las agencias, lobbies y cajeros de los departamentos de Lima Provincias y Ancash</t>
  </si>
  <si>
    <t xml:space="preserve">Adquisición de una solucion API Managment para el Banco de la Nacion </t>
  </si>
  <si>
    <t>Adquisicion de una solucion tecnologica para Gestion riesgo operacional, Seguridad de la informacion y Continuidad del negocio</t>
  </si>
  <si>
    <t>Adquisicion de maquinas contadoras electronicas de billetes (MCEB) para la Red de Agencias del Banco de la Nacion</t>
  </si>
  <si>
    <t>Adquisicion de herramienta de arquitectura empresarial</t>
  </si>
  <si>
    <t>Servicio de soporte de Plataforma Kubernetes del Banco de la Nacion</t>
  </si>
  <si>
    <t>Servicio de consultoria legal especializada en materia de derecho laboral y previsional</t>
  </si>
  <si>
    <t xml:space="preserve">Servicio de asesoria en materia de Derecho Penal y Procesal Penal </t>
  </si>
  <si>
    <t>Servicio de conduccion de actividades de integracion familiar (provincia)</t>
  </si>
  <si>
    <t xml:space="preserve">Servicio de examenes medicos ocupacionales (EMO's) Lima 2023-2025 </t>
  </si>
  <si>
    <t>Software SaaS (Software as a Service) centralizacion procesos judiciales y procedimientos administrativos relacionado a las paginas del CEJ (consulta expedientes judiciales) y del INDECOPI</t>
  </si>
  <si>
    <t xml:space="preserve">Servicio de patrocinio en procesos de arbitraje en contrataciones del Estado, civil y comercial </t>
  </si>
  <si>
    <t>Adquisicion de polos para los trabajadores que laboran los dias sabados en Red de Agencias a Nivel Nacional del Banco de la Nacion</t>
  </si>
  <si>
    <t>Desierto AS N° 022-2022-BN</t>
  </si>
  <si>
    <t>Desierto CP N° 027-2022-BN</t>
  </si>
  <si>
    <t>Desierto LP N° 001-2022-BN</t>
  </si>
  <si>
    <t>Desierto CP N° 043-2022-BN</t>
  </si>
  <si>
    <t>Compra por catalogo</t>
  </si>
  <si>
    <t>Subasta inversa electronica</t>
  </si>
  <si>
    <t>Cuenta con recursos</t>
  </si>
  <si>
    <t>LP   - Licitación Pública</t>
  </si>
  <si>
    <t>CP - Concurso Público</t>
  </si>
  <si>
    <t>AS - Adjudicación Simplificada</t>
  </si>
  <si>
    <t>CD - Contratación Directa</t>
  </si>
  <si>
    <t>SIE - Subasta Inversa Electrónica</t>
  </si>
  <si>
    <t>CI - Contratación Internacional</t>
  </si>
  <si>
    <t>CM - Convenio Marco - Compras por Catálogo</t>
  </si>
  <si>
    <t>ANEXO A</t>
  </si>
  <si>
    <t>Total de recursos aprobados</t>
  </si>
  <si>
    <t>Servicio de mantenimiento preventivo y correctivo a 500 maquinas contadoras electronicas de billetes marca KISAN, modelo Newton III que cuentan, detectan, separan billetes falsos, para la Red de Agencias, a nivel nacional</t>
  </si>
  <si>
    <t>Servicio de monitoreo agentes ocupacionales SST</t>
  </si>
  <si>
    <t>Recursos aprobados 2023, es de S/ 1448459 (sin IGV), (CPP 023-22)</t>
  </si>
  <si>
    <t>Documento que aprueba recursos presupuestales</t>
  </si>
  <si>
    <t>Informacion adicional</t>
  </si>
  <si>
    <t xml:space="preserve">TOTAL :   </t>
  </si>
  <si>
    <t>Septiembre</t>
  </si>
  <si>
    <t>Tiene EETT/TDRs? SI / NO</t>
  </si>
  <si>
    <t>Está alineado a los Objetivos Estrategicos/ Operativos? SI / NO</t>
  </si>
  <si>
    <t>Comentarios de Finanzas respecto al marco presupuestal</t>
  </si>
  <si>
    <t>MONITOREO DE CUMPLIMIENTO NORMATIVO - PUBLICACION DEL PLAN ANUAL DE CONTRATACIONES - PAC 2022</t>
  </si>
  <si>
    <t>NUMERO DE DOCUMENTO</t>
  </si>
  <si>
    <t>FECHA Emision</t>
  </si>
  <si>
    <t>CONCEPTO</t>
  </si>
  <si>
    <t>Formato SEACE</t>
  </si>
  <si>
    <t>Publicacion SEACE</t>
  </si>
  <si>
    <t>Publicacion Portal BN</t>
  </si>
  <si>
    <t>Comunicacion Gerencia Riesgos</t>
  </si>
  <si>
    <t>Fecha de documento</t>
  </si>
  <si>
    <t>Aprueba</t>
  </si>
  <si>
    <t>Tipo de Cambio utilizado</t>
  </si>
  <si>
    <t>FECHA</t>
  </si>
  <si>
    <t>Resolución de Gerencia de Administración y Logística N° 007-2023-BN/5500</t>
  </si>
  <si>
    <t>Memorando N° 070-2023-BN/2663</t>
  </si>
  <si>
    <t>Items 10</t>
  </si>
  <si>
    <t>Desierto AS-SM-22-2022-BN-2</t>
  </si>
  <si>
    <t>Desierto CP-SM-27-2022-BN-1</t>
  </si>
  <si>
    <t>Desierto LP-SM-1-2022-BN-1</t>
  </si>
  <si>
    <t>GAL N° 007-2023-BN/5500</t>
  </si>
  <si>
    <t>Publicado</t>
  </si>
  <si>
    <t>INCLUS</t>
  </si>
  <si>
    <t>EXCLUS</t>
  </si>
  <si>
    <t>MODIFIC</t>
  </si>
  <si>
    <t>Inclusion</t>
  </si>
  <si>
    <t>Exclusion</t>
  </si>
  <si>
    <t>Modifica</t>
  </si>
  <si>
    <t>SALDO</t>
  </si>
  <si>
    <t>saldo</t>
  </si>
  <si>
    <t>NRef</t>
  </si>
  <si>
    <t>Subasta inversa electronica
Items 2</t>
  </si>
  <si>
    <t>Compra por catalogo
Items 3</t>
  </si>
  <si>
    <t>Desierto CP-SM-43-2022-BN-1
Items 3</t>
  </si>
  <si>
    <t>Servicio de Vigilancia Privada para la Red de Agencias del Departamento de Loreto de la Subgerencia Macro Región VI – Iquitos del Banco de la Nación</t>
  </si>
  <si>
    <t>Servicio de Mantenimiento de los Ascensores de la Sede Principal del Banco de la Nación</t>
  </si>
  <si>
    <t>CP</t>
  </si>
  <si>
    <t>Servicio de Soporte y suscripción de Licencias Linux Red Hat</t>
  </si>
  <si>
    <t>Servicio de Reparación de UPS de Potencia de 160 KVA de marca General electric del Centro de Cómputo Alterno del Banco de la Nación - Sede San Isidro</t>
  </si>
  <si>
    <t>Desierto CP-SM-19-2022-BN-1</t>
  </si>
  <si>
    <t>Resolución de Gerencia de Administración y Logística N° 015-2023-BN/5500</t>
  </si>
  <si>
    <t>1° Modifica</t>
  </si>
  <si>
    <t>Resolución de Gerencia de Administración y Logística N° 018-2023-BN/5500</t>
  </si>
  <si>
    <t>2° Modifica</t>
  </si>
  <si>
    <t>Resolución de Gerencia de Administración y Logística N° 034-2023-BN/5500</t>
  </si>
  <si>
    <t>3° Modifica</t>
  </si>
  <si>
    <t>Memorando N° 281-2023-BN/2663</t>
  </si>
  <si>
    <t>Servicio de Limpieza General para las oficinas ubicadas en el Departamento de Cajamarca de la Subgerencia Macro Región II Trujillo de la Gerencia Red de Agencias del Banco de la Nación</t>
  </si>
  <si>
    <t>Monitoreo de agentes ocupacionales (Físicos, Químicos, Biológicos y Factores de Riesgo Disergonómicos) en las sedes del Banco de la Nación a Nivel Nacional</t>
  </si>
  <si>
    <t>Evaluación de Riesgos Psicosociales en el Banco de la Nación</t>
  </si>
  <si>
    <t>Servicio de Acondicionamiento de la Agencia 3 Huambos - Cajamarca</t>
  </si>
  <si>
    <t>Servicio de defensa legal en lo judicial y arbitraje (SDL) y asesoramiento legal (AL) para las dependencias de la Subgerencia Macro Region Lima (SMR Lima)</t>
  </si>
  <si>
    <t xml:space="preserve">Desierto AS-SM-26-2022-BN-1
</t>
  </si>
  <si>
    <t>Desierto CP-SM-9-2021-BN-1
Items 8</t>
  </si>
  <si>
    <t>Desierto CP-SM-31-2022-BN-1
Items 3</t>
  </si>
  <si>
    <t>Yolanda Cisneros</t>
  </si>
  <si>
    <t>Geraldine Lara</t>
  </si>
  <si>
    <t>Gasto Capital</t>
  </si>
  <si>
    <t>Gasto Corriente</t>
  </si>
  <si>
    <t>Desierto AS-SM-12-2022-BN-2</t>
  </si>
  <si>
    <t>GAL N° 0015-2023-BN/5500</t>
  </si>
  <si>
    <t>GAL N° 0018-2023-BN/5500</t>
  </si>
  <si>
    <t>GAL N° 034-2023-BN/5500</t>
  </si>
  <si>
    <t>Compra por catalogo
Items 21</t>
  </si>
  <si>
    <t>Juan Olivas</t>
  </si>
  <si>
    <t>Georgina Perez</t>
  </si>
  <si>
    <t>Luis Reyna</t>
  </si>
  <si>
    <t>Resolución de Gerencia de Administración y Logística N° 054-2023-BN/5500</t>
  </si>
  <si>
    <t>4° Modifica</t>
  </si>
  <si>
    <t>GAL N° 054-2023-BN/5500</t>
  </si>
  <si>
    <t>Servicio de consultoria en general para la Evaluacion estructural integral por desempeño de la edificacion existente de la Agencia 1 Lampa - Lima</t>
  </si>
  <si>
    <t>Servicio de arrendamiento de un inmueble para funcionamiento de la Agencia 2 Talara</t>
  </si>
  <si>
    <t>Miriam Pachas</t>
  </si>
  <si>
    <t>Memorando N° 338-2023-BN/2663</t>
  </si>
  <si>
    <t>Memorando N° 127-2023-BN/2663</t>
  </si>
  <si>
    <t>Memorando N° 169-2023-BN/2663</t>
  </si>
  <si>
    <t>Resolución de Gerencia de Administración y Logística N° 061-2023-BN/5500</t>
  </si>
  <si>
    <t>5° Modifica</t>
  </si>
  <si>
    <t>Adquisición de la licencia del software de depuración - BMC Compuware Xpediter o equivalente</t>
  </si>
  <si>
    <t>Servicio de patrocinio en derecho penal y procesal penal para asumir la defensa legal e integral del Banco de la Nación, en torno al proceso que se sigue por evento de fraude</t>
  </si>
  <si>
    <t>Servicio del Programa de Seguros Patrimoniales y Personales</t>
  </si>
  <si>
    <t>Dolares</t>
  </si>
  <si>
    <t>Items 3</t>
  </si>
  <si>
    <t>Memorando N° 378-2023-BN/2663</t>
  </si>
  <si>
    <t>GAL N° 061-2023-BN/5500</t>
  </si>
  <si>
    <t>SITUACION INFORME 05.04.2023</t>
  </si>
  <si>
    <t>Sin TDR</t>
  </si>
  <si>
    <t>Convocado</t>
  </si>
  <si>
    <t>En indagaciones de mercado</t>
  </si>
  <si>
    <t>Indagaciones de mercado concluido</t>
  </si>
  <si>
    <t>Indagaciones de mercado concluido - CCP</t>
  </si>
  <si>
    <t>Contratado</t>
  </si>
  <si>
    <t>En revisión TDR</t>
  </si>
  <si>
    <t>Buena Pro</t>
  </si>
  <si>
    <t>Desierto</t>
  </si>
  <si>
    <t>Miguel Salazar</t>
  </si>
  <si>
    <t>Resolución de Gerencia de Administración y Logística N° 068-2023-BN/5500</t>
  </si>
  <si>
    <t>6° Modifica</t>
  </si>
  <si>
    <t>Contratacion de empresa especializada en Recursos Humanos para ejecucion de procesos de seleccion de personal para puestos de Gerente General y Gerentes del Banco de la Nacion</t>
  </si>
  <si>
    <t>Memorando N° 459-2023-BN/2663</t>
  </si>
  <si>
    <t>GAL N° 068-2023-BN/5500</t>
  </si>
  <si>
    <t>Correo de Formulacion y Asignacion de Presupuesto del 16-01-2023</t>
  </si>
  <si>
    <t>SITUACION INFORME 30.04.2023</t>
  </si>
  <si>
    <t>Consentido</t>
  </si>
  <si>
    <t>Servicio de arrendamiento de un inmueble para funcionamiento de la Agencia 2 Periferica Chiclayo</t>
  </si>
  <si>
    <t>Servicio de arrendamiento de un inmueble para funcionamiento de la Agencia 3 Chupaca</t>
  </si>
  <si>
    <t>SMR-2157</t>
  </si>
  <si>
    <t>SMR-574</t>
  </si>
  <si>
    <t>Resolución de Gerencia de Administración y Logística N° 084-2023-BN/5500</t>
  </si>
  <si>
    <t>7° Modifica</t>
  </si>
  <si>
    <t>GAL N° 084-2023-BN/5500</t>
  </si>
  <si>
    <t>Memorando N° 511-2023-BN/2663</t>
  </si>
  <si>
    <t>Cod Estado</t>
  </si>
  <si>
    <t>Valor Referencial</t>
  </si>
  <si>
    <t>Valor Adjudicado</t>
  </si>
  <si>
    <t>Moneda</t>
  </si>
  <si>
    <t>TDR observado</t>
  </si>
  <si>
    <t>SITUACION AL 12.05.2023</t>
  </si>
  <si>
    <t>PARETO</t>
  </si>
  <si>
    <t>Fecha convocatoria</t>
  </si>
  <si>
    <t>Fecha desierto</t>
  </si>
  <si>
    <t>Propuesta no cumplia requisitos minimos exigidos</t>
  </si>
  <si>
    <t>Fecha BP consentida</t>
  </si>
  <si>
    <t>Fecha de contratacion</t>
  </si>
  <si>
    <t>Fecha TDRs finales</t>
  </si>
  <si>
    <t xml:space="preserve">Motivo </t>
  </si>
  <si>
    <t>Acciones a realizar / Cuando se inicia la indagacion de mercado</t>
  </si>
  <si>
    <t>Resolución de Gerencia de Administración y Logística N° 087-2023-BN/5500</t>
  </si>
  <si>
    <t>8° Modifica</t>
  </si>
  <si>
    <t>GAL N° 087-2023-BN/5500</t>
  </si>
  <si>
    <t>Servicio de asesoria legal externa (SALE) y patrocinio procesal (PP) para las dependencias de la Subgerencia Macro Region III Sede Huancayo</t>
  </si>
  <si>
    <t>Servicio de consultoria para el Analisis y validacion del mapa de procesos, diagnostico de estructura organizacional y estudio de carga laboral del Banco de la Nacion</t>
  </si>
  <si>
    <t>Proceso por encargo a FONAFE</t>
  </si>
  <si>
    <t>Desierto CP-SM-34-2022-BN-1
Items 6</t>
  </si>
  <si>
    <t>Memorando N° 548-2023-BN/2663</t>
  </si>
  <si>
    <t>Motivo</t>
  </si>
  <si>
    <t>Acciones a realizar / Cuando se vuelve a convocar</t>
  </si>
  <si>
    <t>Se ha consultado al area usuaria; si la persiste la necesidad de contratar el proceso el dia 15/05/2023.</t>
  </si>
  <si>
    <t>Se ha consultado al area usuaria; si la persiste la necesidad de contratar el proceso.</t>
  </si>
  <si>
    <t>El dia  17/05/2023 se envia la aprobacion de bases a la gerencia de logistica y se encuentra a la espera de su respuesta.</t>
  </si>
  <si>
    <t>El dia  17/05/2023 se envia el expediente y proyecto de bases al comité, para la aprobacion de las bases.</t>
  </si>
  <si>
    <t>SITUACION AL 17.05.2023</t>
  </si>
  <si>
    <t>Aun no envian TDRs</t>
  </si>
  <si>
    <t>Problemas con el local actual - Demora del AU para encontrar nuevo local</t>
  </si>
  <si>
    <t>El AU envia correo institucional de fecha 02/05/2023 para informar que se encuentra en la busqueda de un local para trasladar la agencia; se encuentra en espera de los TDRs.</t>
  </si>
  <si>
    <t>Rubén Burgos</t>
  </si>
  <si>
    <t>Observaciones en los TDRs-Demora del AU</t>
  </si>
  <si>
    <t>Con Memorando N°431 de fecha 05/05/2023 se observaron los TDRs</t>
  </si>
  <si>
    <t>Martín Peña</t>
  </si>
  <si>
    <t>Demora del AU</t>
  </si>
  <si>
    <t>Con Memorando N°237 piden la reprogramacion para el mes de agosto ya que aun se estan elaborando los TDRs</t>
  </si>
  <si>
    <t>-</t>
  </si>
  <si>
    <t>Se efectuaron las observaciones finales a las especificaciones tecnicas y se encuentra en espera por parte del area de Seguridad.</t>
  </si>
  <si>
    <t>Se encuentra pendiente los TDRs se envio la 4ta reiteracion con Memo N°415 de fecha 02/05/2023.</t>
  </si>
  <si>
    <t>EMK</t>
  </si>
  <si>
    <t>El 17/05/2023 llegaron los TDRs al area Logistica ; luego el 18/05/2023 se procedera a realizar el estudio de mercado.</t>
  </si>
  <si>
    <t>Se encuentra en EMK.</t>
  </si>
  <si>
    <t>Se ha consultado al area usuaria; si la persiste la necesidad de contratar el proceso. Y se espera respuesta del area legal con visto de informatica</t>
  </si>
  <si>
    <t>César Barrientos</t>
  </si>
  <si>
    <t>Se ha consultado al area usuaria con Memorando N°127; si la persiste la necesidad de contratar el proceso.</t>
  </si>
  <si>
    <t>Mediante Memorando N° 111-2023-BN/2662 de fecha 03.02.2023 se ha enviado las observaciones a los TDR al area usuaria, el 24.03.2023 con Memorando N° 273-2023-BN/2662 se ha reiterado solicitando los términos de referencia y estando próximo a culminar el mes de abril, con Memorando N° 381-2023-BN/2662 se ha comunicado al area usuaria que soliciten la reprogramación en el PAC 2023.</t>
  </si>
  <si>
    <t xml:space="preserve">Se coordinó con la Subgerencia Prensa Institucional, no tienen culminadas sus TdR. El 04.05.23 se solicitó reprogramación en el PAC con memo Nº 423-2023, </t>
  </si>
  <si>
    <t>Con Correo institucional de fecha 04/05/2023 se envia al AU que envie los TDRs actualizados</t>
  </si>
  <si>
    <t>Emk concluido</t>
  </si>
  <si>
    <t>se en certificacion presupuestal</t>
  </si>
  <si>
    <t>Se encuentra en finanzas para la certificacion presupuestal</t>
  </si>
  <si>
    <t>Con Memorando N°428 de fecha 04/05/2023 se observaron los TDRs</t>
  </si>
  <si>
    <t>Postor Adjudicado</t>
  </si>
  <si>
    <t>Fecha firma de contrato</t>
  </si>
  <si>
    <t>Acciones a realizar / Cuando se firma contrato</t>
  </si>
  <si>
    <t>Proservice del Perú</t>
  </si>
  <si>
    <t>Linwork (25,000 pqtes)</t>
  </si>
  <si>
    <t>OC-001604</t>
  </si>
  <si>
    <t xml:space="preserve">Hidromedic Ingenieros SAC </t>
  </si>
  <si>
    <t>Inversiones LAM</t>
  </si>
  <si>
    <t>Comercial Giova</t>
  </si>
  <si>
    <t>item 1: COMPETROL SAC
ÍTEM 2: CONSORCIO GRIFOSA SAC / INV. Y COM. MAKA SAC</t>
  </si>
  <si>
    <t>ÍTEM 1: 149,385.6
ÍTEM 2: 563.342.4</t>
  </si>
  <si>
    <t>FEBAN</t>
  </si>
  <si>
    <t>DMI COMERCIALIZADORA E.I.R.L.</t>
  </si>
  <si>
    <t>Contratado. Softys Perú SAC por S/.18,955.52
Gesti+ón Tributaria SAC por S/.32,072.40
Papelara Nacional por S/33,866</t>
  </si>
  <si>
    <t>20608288075-MEWA SERVICIOS GENERALES S.A.C.</t>
  </si>
  <si>
    <t>GORROCHATEGUI RODRIGUEZ MIRIAM ROSAURA</t>
  </si>
  <si>
    <t>GRUPO INMOBILIARIO JERISA URIEL EIRL</t>
  </si>
  <si>
    <t>Vicmer Selva S.A.C</t>
  </si>
  <si>
    <t>Schindler Perú SAC</t>
  </si>
  <si>
    <t>20432705081 - GERER L ENERGIE SOCIEDAD ANONIMA CERRADA</t>
  </si>
  <si>
    <t>ESTUDIO LINARES ABOGADOS SOCIEDAD CIVIL DE RESPONSABILIDAD LIMITADA</t>
  </si>
  <si>
    <t>28/02/2023
18/05/2023</t>
  </si>
  <si>
    <t>27/02/2023
19/05/2023</t>
  </si>
  <si>
    <t>Tipo de Cambio</t>
  </si>
  <si>
    <t>Calculo Ahorro</t>
  </si>
  <si>
    <t>Convocado
(Apelado)</t>
  </si>
  <si>
    <t>Importe convocado Soles</t>
  </si>
  <si>
    <t>Importe Buena Pro</t>
  </si>
  <si>
    <t>Se ha consultado al area usuaria; si la persiste la necesidad de contratar el proceso. El dia 05/05/2023.</t>
  </si>
  <si>
    <t>Se ha consultado al area usuaria; si la persiste la necesidad de contratar el proceso.El dia 10/05/2023.</t>
  </si>
  <si>
    <t xml:space="preserve"> A la fecha el area usuaría no ha culminado con levantar las observaciones realizadas por la Sección Procedimientos de Selección.</t>
  </si>
  <si>
    <t xml:space="preserve"> Estamos a la espera del pronunciamiento de su área. Asimismo, dado que la fecha prevista de la convocatoria es en el mes de abril, sírvase evaluar su reprogramación de continuar con el proceso. En conclusión, para poder determinar el Procedimiento de Contratación: Se debe de determinar si es proveedor único, según la respuesta del Área Usuaria Si, el servicio es de una marca propietaria se debe de estandarizar el que debe de incorporar en los Términos de Referencia, en cuyo caso el Área Usuaria debe de pronunciarse. </t>
  </si>
  <si>
    <t xml:space="preserve">El área usuaria en coordinación con la Subgerencia Infraestructura , vienen coordinando con el Centro Comercial Jockey Plaza, la implementación del local, cabe precisar; que el centro comerical informo que la Alta Dirección no aprueba lo solicitado, solamente el arrendamiento del  nuevo espacio. </t>
  </si>
  <si>
    <t xml:space="preserve">
Finalmente, mediante correo 27 de abril de 2023, se le reiteró remitir la información en los párrafos precedentes.</t>
  </si>
  <si>
    <t>No aplica</t>
  </si>
  <si>
    <t>Fecha BP</t>
  </si>
  <si>
    <t>CO-029259</t>
  </si>
  <si>
    <t xml:space="preserve"> 19/04/2023</t>
  </si>
  <si>
    <t>Resolución de Gerencia de Administración y Logística N° 091-2023-BN/5500</t>
  </si>
  <si>
    <t>9° Modifica</t>
  </si>
  <si>
    <t>Memorando N° 578-2023-BN/2663</t>
  </si>
  <si>
    <t>Consultoria de obra</t>
  </si>
  <si>
    <t>Consultoria de obra para la supervision de la elaboracion de Expediente tecnico de obra - Demolicion y construccion de la Agencia 3 Huarmey Ancash</t>
  </si>
  <si>
    <t>Consultoria de obra para la elaboracion de Expediente tecnico de obra - Demolicion y construccion de la Agencia 3 Huarmey Ancash</t>
  </si>
  <si>
    <t>Servicio de implementacion de rampas en las Agencias Base Naval, 28 de Julio, Lurin y Cuartel General de La Marina en Lima</t>
  </si>
  <si>
    <t>10° Modifica</t>
  </si>
  <si>
    <t>Adquisicion de consumibles y repuestos para impresoras para el año 2023</t>
  </si>
  <si>
    <t>Items 11</t>
  </si>
  <si>
    <t>SP-1270</t>
  </si>
  <si>
    <t>Resolución de Gerencia de Administración y Logística N° 092-2023-BN/5500</t>
  </si>
  <si>
    <t>GAL N° 091-2023-BN/5500</t>
  </si>
  <si>
    <t>GAL N° 092-2023-BN/5500</t>
  </si>
  <si>
    <t>Memorando N° 584-2023-BN/2663</t>
  </si>
  <si>
    <t>Resolución de Gerencia de Administración y Logística N° 094-2023-BN/5500</t>
  </si>
  <si>
    <t>11° Modifica</t>
  </si>
  <si>
    <t>Servicio de alquiler de plataforma de atencion para Mesas de atencion del Banco de la Nacion</t>
  </si>
  <si>
    <t>Servicio de tasacion comercial (224) inmuebles del Banco de la Nacion</t>
  </si>
  <si>
    <t>Memorando N° 601-2023-BN/2663</t>
  </si>
  <si>
    <t>GAL N° 094-2023-BN/5500</t>
  </si>
  <si>
    <t>Items 2</t>
  </si>
  <si>
    <t>Resolución de Gerencia de Administración y Logística N° 101-2023-BN/5500</t>
  </si>
  <si>
    <t>12° Modifica</t>
  </si>
  <si>
    <t>Consultoria de obra para la supervision de la elaboracion de Expediente tecnico saldo de obra - Refaccion de la Agencia 2 Talara - Piura</t>
  </si>
  <si>
    <t>Consultoria de obra para la elaboracion de Expediente tecnico saldo de obra - Refaccion de la Agencia 2 Talara - Piura</t>
  </si>
  <si>
    <t>Servicio de organizacion y ejecucion de actividades de integracion Lima</t>
  </si>
  <si>
    <t>Servicio de mantenimiento preventivo y correctivo de equipos de computo de las oficinas de la Gerencia Red de Agencias a nivel nacional del Banco de la Nacion</t>
  </si>
  <si>
    <t>Adquisicion e instalacion de cajas fuertes para oficinas especiales del Banco de la Nacion</t>
  </si>
  <si>
    <t>Consultoria de obra para la elaboracion del expediente tecnico saldo de obra del proyecto Demolicion y construccion de la Agencia 2 La Molina</t>
  </si>
  <si>
    <t>Consultoria de obra para la supervision de la elaboracion del expediente tecnico saldo de obra del proyecto Demolicion y construccion de la Agencia 2 La Molina</t>
  </si>
  <si>
    <t>SP-992</t>
  </si>
  <si>
    <t>GAL N° 101-2023-BN/5500</t>
  </si>
  <si>
    <t>Memorando N° 688-2023-BN/2663</t>
  </si>
  <si>
    <t>Resolución de Gerencia de Administración y Logística N° 114-2023-BN/5500</t>
  </si>
  <si>
    <t>13° Modifica</t>
  </si>
  <si>
    <t>Servicio de saneamiento fisico – legal de 10 inmuebles del Banco de la Nacion e inscripcion de los titulos en los Registros Publicos de la Zona Registral correspondiente</t>
  </si>
  <si>
    <t>Servicio de arrendamiento de inmueble para el funcionamiento de la Agencia 3 Torata</t>
  </si>
  <si>
    <t>Servicio de mantenimiento preventivo y correctivo de impresoras hibridas para las oficinas del Banco de la Nacion Macro Region Lima</t>
  </si>
  <si>
    <t>Suministro e instalacion de tableros electricos para mejoramiento de la Agencia 1 Ica del Banco de la Nacion</t>
  </si>
  <si>
    <t>SMR-9747</t>
  </si>
  <si>
    <t>SITUACION AL 31.05.2023</t>
  </si>
  <si>
    <t>SITUACION AL 30.06.2023</t>
  </si>
  <si>
    <t>GAL N° 114-2023-BN/5500</t>
  </si>
  <si>
    <t>Memorando N° 772-2023-BN/2663</t>
  </si>
  <si>
    <t>Servicio de arrendamiento de un inmueble para funcionamiento de la Agencia 3 Cocachacra</t>
  </si>
  <si>
    <t>Servicio Consultoría para la Elaboración del Expediente Técnico de la Obra “Puesta en Valor de la Casa Olano Ayacucho</t>
  </si>
  <si>
    <t xml:space="preserve">Servicio de Consultoría para la Supervisión de la Elaboración del Expediente Técnico de Obra “Puesta en Valor de la Casa Olano </t>
  </si>
  <si>
    <t>Servicio de Asesoría Legal externa (SALE) y Patrocinio Procesal (PP) para las Dependencias de la Subgerencia Macro Región II Sede Trujillo (SMR II - Trujillo)</t>
  </si>
  <si>
    <t>Servicio de Suscripción a la Solución “Case Tracking”, para gestionar la centralización, control y seguimiento de los procesos judiciales, arbitrales y procedimientos Administrativos</t>
  </si>
  <si>
    <t>Incluye por cambio de tipo de procedimiento (Nref 51)</t>
  </si>
  <si>
    <t>SMR-9748</t>
  </si>
  <si>
    <t>SMR-2083</t>
  </si>
  <si>
    <t>SP-1405</t>
  </si>
  <si>
    <t>SP-1406</t>
  </si>
  <si>
    <t>SMR-4775</t>
  </si>
  <si>
    <t>Resolución de Gerencia de Administración y Logística N° 122-2023-BN/5500</t>
  </si>
  <si>
    <t>14° Modifica</t>
  </si>
  <si>
    <t>Servicio de Enlaces de Comunicación de Datos a nivel Nacional para la Red de Agencia, Oficinas Especiales y Cajeros Automáticos del Banco de la Nación</t>
  </si>
  <si>
    <t>Servicio de patrocinio en procesos de arbitraje en contrataciones del estado, Civil y Comercial en Lima y Callao</t>
  </si>
  <si>
    <t>SP-1416</t>
  </si>
  <si>
    <t>Resolución de Gerencia de Administración y Logística N° 126-2023-BN/5500</t>
  </si>
  <si>
    <t>15° Modifica</t>
  </si>
  <si>
    <t>Memorando N° 817-2023-BN/2663</t>
  </si>
  <si>
    <t>GAL N° 122-2023-BN/5500</t>
  </si>
  <si>
    <t>GAL N° 126-2023-BN/5500</t>
  </si>
  <si>
    <t>Items 5</t>
  </si>
  <si>
    <t>Adquisición de Solución de Backup para Entornos Virtualizados</t>
  </si>
  <si>
    <t>SP-1418</t>
  </si>
  <si>
    <t>Resolución de Gerencia de Administración y Logística N° 127-2023-BN/5500</t>
  </si>
  <si>
    <t>16° Modifica</t>
  </si>
  <si>
    <t>Servicio de patrocinio procesal en derecho penal en Lima y Callao</t>
  </si>
  <si>
    <t>Servicio de Limpieza general de las agencias, lobbies y cajeros ATMs ubicados en el Departamento de Lambayeque de la Subgerencia Macro Región I - Piura del Banco de la Nación</t>
  </si>
  <si>
    <t>Servicio de Limpieza general de las agencias, lobbies y cajeros ATMs ubicados en el Departamento de Cajamarca y Amazonas de la Subgerencia Macro Región I - Piura del Banco de la Nación</t>
  </si>
  <si>
    <t>SP-996</t>
  </si>
  <si>
    <t>SP-540</t>
  </si>
  <si>
    <t xml:space="preserve"> “Rehabilitación y mejoramiento de las instalaciones sanitarias de agua y desagüe de la Sede Elizalde – Banco de la Nación".</t>
  </si>
  <si>
    <t>SP-1450</t>
  </si>
  <si>
    <t>SP-1451</t>
  </si>
  <si>
    <t>Servicio de Arrendamiento de un Inmueble para funcionamiento de la Agencia 3 Lircay</t>
  </si>
  <si>
    <t>Servicio de Arrendamiento de un inmueble para archivo de la Agencia 2 Huanuco</t>
  </si>
  <si>
    <t>CPC</t>
  </si>
  <si>
    <t>Adquisición de tachos plástico para la recolección de residuos solidos aprovechables y no aprovechables para las agencias 1,2 y 3 del Banco de la Nación</t>
  </si>
  <si>
    <t>CI</t>
  </si>
  <si>
    <t>Servicio de Consultas en Tecnologías de Información y Comunicaciones por Internet</t>
  </si>
  <si>
    <t>Dólares</t>
  </si>
  <si>
    <t>Limpieza General para las agencias, lobbies y cajeros ATMS ubicados en el departamento de Cusco, Apurimac, Madre de Dios, Ayacucho y Puno de la Subgerencia Macro Región IV Cusco del Banco de la Nación</t>
  </si>
  <si>
    <t>Servicio de Validación de la correcta emisión de los comprobantes de pago electrónicos y de otros documentos electrónicos a través del Sistema de Emisión Electrónica – Operador de Servicios Electrónicos (SEE-OSE)</t>
  </si>
  <si>
    <t>Adquisición de Switches LAN para las Sedes Administrativas y Dependencias del Banco de la Nación a nivel Nacional</t>
  </si>
  <si>
    <t>Adquisición de Luces de emergencia para el año 2023</t>
  </si>
  <si>
    <t>Adquisición de sillas ergonómicas giratorias para la red de agencia del BN</t>
  </si>
  <si>
    <t>5 Items</t>
  </si>
  <si>
    <t>SMR-11335</t>
  </si>
  <si>
    <t>SP-1358</t>
  </si>
  <si>
    <t>SP-359</t>
  </si>
  <si>
    <t>SMR-4769</t>
  </si>
  <si>
    <t>SP-929</t>
  </si>
  <si>
    <t>SP-1353</t>
  </si>
  <si>
    <t>SMR-11336</t>
  </si>
  <si>
    <t>SP-1359</t>
  </si>
  <si>
    <t>SMR-11334</t>
  </si>
  <si>
    <t>SP-1360</t>
  </si>
  <si>
    <t>SP-1361</t>
  </si>
  <si>
    <t>SP-1284</t>
  </si>
  <si>
    <t>SP-1327</t>
  </si>
  <si>
    <t>SP-1355</t>
  </si>
  <si>
    <t>SP-1356</t>
  </si>
  <si>
    <t>SP-1357</t>
  </si>
  <si>
    <t>SP-787</t>
  </si>
  <si>
    <t>SP-1372</t>
  </si>
  <si>
    <t>SP-1373</t>
  </si>
  <si>
    <t>SP-1281</t>
  </si>
  <si>
    <t>SMR-2014</t>
  </si>
  <si>
    <t>SMR-335</t>
  </si>
  <si>
    <t>SP-1481</t>
  </si>
  <si>
    <t>SP-1480</t>
  </si>
  <si>
    <t>SMR-1990</t>
  </si>
  <si>
    <t>SP-0761</t>
  </si>
  <si>
    <t>SP-974</t>
  </si>
  <si>
    <t>SP-1146</t>
  </si>
  <si>
    <t>SP-1392</t>
  </si>
  <si>
    <t>Resolución de Gerencia de Administración y Logística N° 136-2023-BN/5500</t>
  </si>
  <si>
    <t>Resolución de Gerencia de Administración y Logística N° 146-2023-BN/5500</t>
  </si>
  <si>
    <t>17° Modifica</t>
  </si>
  <si>
    <t>18° Modifica</t>
  </si>
  <si>
    <t>19° Modifica</t>
  </si>
  <si>
    <t>Resolución de Gerencia de Administración y Logística N° 161-2023-BN/5500</t>
  </si>
  <si>
    <t>Resolución de Gerencia de Administración y Logística N° 154-2023-BN/5500</t>
  </si>
  <si>
    <t>20° Modifica</t>
  </si>
  <si>
    <t>Contratación del Servicio de Consultoría de Evaluación de Potencial y Mapeo de Talento</t>
  </si>
  <si>
    <t>Servicio de mantenimiento integral a sistemas de seguridad electrónica de la sede principal del Banco de la Nación</t>
  </si>
  <si>
    <t>SP-945</t>
  </si>
  <si>
    <t>Adquisición e Instalación de Celdas eléctricas tipo AIS en media tensión para las subestaciones de la Sede Principal del Banco de la Nación</t>
  </si>
  <si>
    <t>“Servicio para la Atención de Requerimientos en el Proceso de Certificación de Productos de Software y Hardware”</t>
  </si>
  <si>
    <t>"Servicio de instalación de letreros de las zonas laterales del piso 30 del Edificio Principal del Banco de la Nación - Lima - Lima</t>
  </si>
  <si>
    <t>Adquisición e Instalación de una plataforma de recepción de alarma para el centro de control del Banco de la Nación</t>
  </si>
  <si>
    <t>SP-1000</t>
  </si>
  <si>
    <t>SP-1484</t>
  </si>
  <si>
    <t>Resolución de Gerencia de Administración y Logística N° 167-2023-BN/5500</t>
  </si>
  <si>
    <t>Resolución de Gerencia de Administración y Logística N° 171-2023-BN/5500</t>
  </si>
  <si>
    <t>21° Modifica</t>
  </si>
  <si>
    <t>22° Modifica</t>
  </si>
  <si>
    <t>Ejecución de la Obra “Remodelación y Ampliación de la Agencia 3 Caballococha – Loreto"</t>
  </si>
  <si>
    <t>Ejecución de obra: "Remodelación y ampliación de la Agencia 3 Nauta - Loreto"</t>
  </si>
  <si>
    <t>Servicio de Arrendamiento de un Inmueble para el funcionamiento de la Agencia 3 Las Lomas</t>
  </si>
  <si>
    <t>Informe N° 842-2023-BN/2638</t>
  </si>
  <si>
    <t>Memorando N° 865-2023-BN/2650</t>
  </si>
  <si>
    <t>Memorando N° 443-2023-BN/6150</t>
  </si>
  <si>
    <t>Resolución de Gerencia de Administración y Logística N° 172-2023-BN/5500</t>
  </si>
  <si>
    <t>SP-0008</t>
  </si>
  <si>
    <t>SP-0009</t>
  </si>
  <si>
    <t>SMR-2096</t>
  </si>
  <si>
    <t>SMR-2074</t>
  </si>
  <si>
    <t>23° Modifica</t>
  </si>
  <si>
    <t>SP-12.1</t>
  </si>
  <si>
    <t>SP-12.2</t>
  </si>
  <si>
    <t>SMR-2022</t>
  </si>
  <si>
    <t>SP-352</t>
  </si>
  <si>
    <t>SP-1514</t>
  </si>
  <si>
    <t>SMR-2013</t>
  </si>
  <si>
    <t>SP-247</t>
  </si>
  <si>
    <t>SP-995</t>
  </si>
  <si>
    <t>SP-994</t>
  </si>
  <si>
    <t>SP-1002</t>
  </si>
  <si>
    <t>SP-637</t>
  </si>
  <si>
    <t>SP-1352</t>
  </si>
  <si>
    <t>SMR-224</t>
  </si>
  <si>
    <t>Servicio de Impermeabilización de los techos existentes de la Agencia 1 Trujillo – La   Libertad</t>
  </si>
  <si>
    <t>Contratación Servicio Apuntalamiento Casa Olano – Ayacucho</t>
  </si>
  <si>
    <t>Servicio de Asesoría Legal Externa (SALE) Y Patrocinio Procesal (PP) para las Agencias Chota, Cutervo y Huamachuco y sus respectivas dependencias de la Sub-Gerencia Macro Región II Sede Trujillo (Smr II – Trujillo)</t>
  </si>
  <si>
    <t>Servicio de Asesoría Legal Externa (SALE) y Patrocinio Procesal (PP) para las dependencias de la Subgerencia Macro Región I Sede Piura (SMR I - Piura)</t>
  </si>
  <si>
    <t>Servicio de Asesoría Legal externa (SALE) y patrocinio procesal (PP) para las agencias de Lambayeque y sus dependencias y Ferreñafe con sus dependencias de la Subgerencia Macro Región I Sede Piura (SMR I-Piura)</t>
  </si>
  <si>
    <t>derivada de A.S N° 13-2022-BN
4 Items</t>
  </si>
  <si>
    <t>derivada de A.S N° 22-2021-BN</t>
  </si>
  <si>
    <t>2 Items</t>
  </si>
  <si>
    <t>Resolución de Gerencia de Administración y Logística N° 179-2023-BN/5500</t>
  </si>
  <si>
    <t>24° Modifica</t>
  </si>
  <si>
    <t>Adquisición de extintores para los locales del Banco de la Nación</t>
  </si>
  <si>
    <t>Servicio de sistema de mantenimiento preventivo y correctivo del sistema contra incendios de la Sede Principal del Banco de la Nación, que comprende extinción y supresión</t>
  </si>
  <si>
    <t>Adquisición de equipos de cómputo (estaciones de trabajo) para la Red de Agencias del Banco de la Nación a nivel nacional</t>
  </si>
  <si>
    <t>Resolución de Gerencia de Administración y Logística N° 184-2023-BN/5500</t>
  </si>
  <si>
    <t>25° Modifica</t>
  </si>
  <si>
    <t>Adquisición de solución de Granja de Servidores Empresariales</t>
  </si>
  <si>
    <t>Obra</t>
  </si>
  <si>
    <t>Ejecución de obra; Ampliación de archivo en la Agencia 2 Cerro de Pasco, Pasco</t>
  </si>
  <si>
    <t>Servicio de fabricación de 25 módulos de atención estándar y 1 módulo para personas con discapacidad para la Agencia 1 Cusco</t>
  </si>
  <si>
    <t>Suministro e Instalación de Dispensadores eléctricos de agua, para las Agencias de la Macro región Lima del Banco de la Nación</t>
  </si>
  <si>
    <t>Servicio de Mantenimiento Preventivo, Soporte Técnico y Atención por Emergencias de los Grupos Electrógenos de la Sede Principal del Banco de la Nación</t>
  </si>
  <si>
    <t>Servicio de Recojo de Sobres de las Agencias de Lima Metropolitana y Callao</t>
  </si>
  <si>
    <t>Resolución de Gerencia de Administración y Logística N° 199-2023-BN/5500</t>
  </si>
  <si>
    <t>26° Modifica</t>
  </si>
  <si>
    <t>Servicio de trasmisión de datos para dependencias del Banco de la Nación en zonas rurales</t>
  </si>
  <si>
    <t>Servicio de Limpieza General de las Agencias, Lobbies y Cajeros ATM ubicadas en el departamento de Huánuco, Cerro de Pasco, Junín, Huancavelica y Ancash de la Subgerencia Macro región III Huancayo de la Gerencia de Red Agencias del Banco de la Nación.</t>
  </si>
  <si>
    <t>Resolución de Gerencia de Administración y Logística N° 202-2023-BN/5500</t>
  </si>
  <si>
    <t>27° Modifica</t>
  </si>
  <si>
    <t>Ejecución de Obra; Demolición y Construcción de la Agencia 3 La Unión- Piura.</t>
  </si>
  <si>
    <t>Resolución de Gerencia de Administración y Logística N° 208-2023-BN/5500</t>
  </si>
  <si>
    <t>28° Modifica</t>
  </si>
  <si>
    <t>Resolución de Gerencia de Administración y Logística N° 214-2023-BN/5500</t>
  </si>
  <si>
    <t>29° Modifica.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</si>
</sst>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S/&quot;#,##0;[Red]\-&quot;S/&quot;#,##0"/>
    <numFmt numFmtId="165" formatCode="_ &quot;S/.&quot;\ * #,##0.00_ ;_ &quot;S/.&quot;\ * \-#,##0.00_ ;_ &quot;S/.&quot;\ * &quot;-&quot;??_ ;_ @_ "/>
    <numFmt numFmtId="166" formatCode="_ * #,##0.00_ ;_ * \-#,##0.00_ ;_ * &quot;-&quot;??_ ;_ @_ "/>
    <numFmt numFmtId="167" formatCode="\'@"/>
    <numFmt numFmtId="168" formatCode="_([$€-2]\ * #,##0.00_);_([$€-2]\ * \(#,##0.00\);_([$€-2]\ * &quot;-&quot;??_)"/>
    <numFmt numFmtId="169" formatCode="&quot;S/&quot;#,##0"/>
    <numFmt numFmtId="170" formatCode="_-* #,##0_-;\-* #,##0_-;_-* &quot;-&quot;??_-;_-@_-"/>
    <numFmt numFmtId="171" formatCode="#\ ###\ ##0"/>
    <numFmt numFmtId="172" formatCode="_-* #,##0\ _p_t_a_-;\-* #,##0\ _p_t_a_-;_-* &quot;-&quot;\ _p_t_a_-;_-@_-"/>
    <numFmt numFmtId="173" formatCode="_-* #,##0.00\ _p_t_a_-;\-* #,##0.00\ _p_t_a_-;_-* &quot;-&quot;??\ _p_t_a_-;_-@_-"/>
    <numFmt numFmtId="174" formatCode="_(* #,##0.00_);_(* \(#,##0.00\);_(* &quot;-&quot;??_);_(@_)"/>
  </numFmts>
  <fonts count="43" x14ac:knownFonts="1">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sz val="8"/>
      <name val="Calibri"/>
      <family val="2"/>
      <scheme val="minor"/>
    </font>
    <font>
      <sz val="10"/>
      <name val="Arial"/>
      <family val="2"/>
    </font>
    <font>
      <sz val="11"/>
      <color indexed="8"/>
      <name val="Calibri"/>
      <family val="2"/>
    </font>
    <font>
      <sz val="10"/>
      <color indexed="8"/>
      <name val="MS Sans Serif"/>
      <family val="2"/>
    </font>
    <font>
      <sz val="11"/>
      <color theme="1"/>
      <name val="Calibri"/>
      <family val="2"/>
      <scheme val="minor"/>
    </font>
    <font>
      <b/>
      <sz val="14"/>
      <color theme="1"/>
      <name val="Calibri"/>
      <family val="2"/>
      <scheme val="minor"/>
    </font>
    <font>
      <b/>
      <u/>
      <sz val="16"/>
      <color theme="1"/>
      <name val="Calibri"/>
      <family val="2"/>
      <scheme val="minor"/>
    </font>
    <font>
      <b/>
      <u/>
      <sz val="14"/>
      <color theme="1"/>
      <name val="Calibri"/>
      <family val="2"/>
      <scheme val="minor"/>
    </font>
    <font>
      <b/>
      <sz val="10"/>
      <color theme="1"/>
      <name val="Calibri"/>
      <family val="2"/>
      <scheme val="minor"/>
    </font>
    <font>
      <b/>
      <sz val="8"/>
      <color theme="1"/>
      <name val="Calibri"/>
      <family val="2"/>
      <scheme val="minor"/>
    </font>
    <font>
      <b/>
      <sz val="9"/>
      <color theme="1"/>
      <name val="Calibri"/>
      <family val="2"/>
      <scheme val="minor"/>
    </font>
    <font>
      <sz val="9"/>
      <color theme="1"/>
      <name val="Calibri"/>
      <family val="2"/>
      <scheme val="minor"/>
    </font>
    <font>
      <sz val="9"/>
      <name val="Calibri"/>
      <family val="2"/>
      <scheme val="minor"/>
    </font>
    <font>
      <sz val="11"/>
      <name val="Calibri"/>
      <family val="2"/>
      <scheme val="minor"/>
    </font>
    <font>
      <b/>
      <sz val="14"/>
      <name val="Arial"/>
      <family val="2"/>
    </font>
    <font>
      <b/>
      <sz val="12"/>
      <name val="Arial"/>
      <family val="2"/>
    </font>
    <font>
      <sz val="9"/>
      <name val="Arial"/>
      <family val="2"/>
    </font>
    <font>
      <b/>
      <sz val="10"/>
      <name val="Arial"/>
      <family val="2"/>
    </font>
    <font>
      <b/>
      <sz val="8"/>
      <name val="Arial"/>
      <family val="2"/>
    </font>
    <font>
      <sz val="8"/>
      <name val="Arial"/>
      <family val="2"/>
    </font>
    <font>
      <b/>
      <sz val="8"/>
      <color indexed="81"/>
      <name val="Tahoma"/>
      <family val="2"/>
    </font>
    <font>
      <sz val="8"/>
      <color indexed="81"/>
      <name val="Tahoma"/>
      <family val="2"/>
    </font>
    <font>
      <b/>
      <u/>
      <sz val="11"/>
      <color theme="1"/>
      <name val="Calibri"/>
      <family val="2"/>
      <scheme val="minor"/>
    </font>
    <font>
      <b/>
      <sz val="18"/>
      <name val="Arial"/>
      <family val="2"/>
    </font>
    <font>
      <b/>
      <sz val="16"/>
      <name val="Arial"/>
      <family val="2"/>
    </font>
    <font>
      <b/>
      <sz val="12"/>
      <color theme="1"/>
      <name val="Calibri"/>
      <family val="2"/>
      <scheme val="minor"/>
    </font>
    <font>
      <sz val="7"/>
      <color rgb="FF333333"/>
      <name val="Trebuchet MS"/>
      <family val="2"/>
    </font>
    <font>
      <sz val="9"/>
      <color rgb="FF333333"/>
      <name val="Trebuchet MS"/>
      <family val="2"/>
    </font>
    <font>
      <sz val="11"/>
      <color rgb="FFC00000"/>
      <name val="Calibri"/>
      <family val="2"/>
      <scheme val="minor"/>
    </font>
    <font>
      <b/>
      <sz val="8"/>
      <color rgb="FFC00000"/>
      <name val="Arial"/>
      <family val="2"/>
    </font>
    <font>
      <sz val="9"/>
      <color rgb="FFC00000"/>
      <name val="Arial"/>
      <family val="2"/>
    </font>
    <font>
      <b/>
      <sz val="8"/>
      <color rgb="FF000000"/>
      <name val="Arial"/>
      <family val="2"/>
    </font>
    <font>
      <sz val="9"/>
      <color theme="1"/>
      <name val="Arial"/>
      <family val="2"/>
    </font>
    <font>
      <sz val="9"/>
      <color rgb="FF000000"/>
      <name val="Arial"/>
      <family val="2"/>
    </font>
    <font>
      <sz val="11"/>
      <color rgb="FFC00000"/>
      <name val="Calibri"/>
      <family val="2"/>
    </font>
    <font>
      <sz val="10"/>
      <color rgb="FF000000"/>
      <name val="Arial"/>
      <family val="2"/>
    </font>
    <font>
      <b/>
      <sz val="8"/>
      <color theme="1"/>
      <name val="Arial"/>
      <family val="2"/>
    </font>
    <font>
      <sz val="11"/>
      <color rgb="FF000000"/>
      <name val="Calibri"/>
      <family val="2"/>
    </font>
    <font>
      <sz val="9"/>
      <color rgb="FF3333FF"/>
      <name val="Arial"/>
      <family val="2"/>
    </font>
  </fonts>
  <fills count="18">
    <fill>
      <patternFill patternType="none"/>
    </fill>
    <fill>
      <patternFill patternType="gray125"/>
    </fill>
    <fill>
      <patternFill patternType="solid">
        <fgColor theme="6" tint="0.79998168889431442"/>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C66"/>
        <bgColor indexed="64"/>
      </patternFill>
    </fill>
    <fill>
      <patternFill patternType="solid">
        <fgColor rgb="FFDFFF9F"/>
        <bgColor indexed="64"/>
      </patternFill>
    </fill>
    <fill>
      <patternFill patternType="solid">
        <fgColor rgb="FFE0EEEB"/>
        <bgColor indexed="64"/>
      </patternFill>
    </fill>
    <fill>
      <patternFill patternType="solid">
        <fgColor rgb="FFC6E0B4"/>
        <bgColor indexed="64"/>
      </patternFill>
    </fill>
    <fill>
      <patternFill patternType="solid">
        <fgColor rgb="FFC00000"/>
        <bgColor indexed="64"/>
      </patternFill>
    </fill>
    <fill>
      <patternFill patternType="solid">
        <fgColor rgb="FFFFFFFF"/>
        <bgColor indexed="64"/>
      </patternFill>
    </fill>
    <fill>
      <patternFill patternType="solid">
        <fgColor theme="5" tint="0.59999389629810485"/>
        <bgColor indexed="64"/>
      </patternFill>
    </fill>
    <fill>
      <patternFill patternType="solid">
        <fgColor rgb="FF00B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theme="4" tint="0.39997558519241921"/>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9">
    <xf numFmtId="0" fontId="0" fillId="0" borderId="0"/>
    <xf numFmtId="168" fontId="5" fillId="0" borderId="0"/>
    <xf numFmtId="0" fontId="6" fillId="0" borderId="0"/>
    <xf numFmtId="166" fontId="5" fillId="0" borderId="0" applyFont="0" applyFill="0" applyBorder="0" applyAlignment="0" applyProtection="0"/>
    <xf numFmtId="0" fontId="7" fillId="0" borderId="0"/>
    <xf numFmtId="0" fontId="5" fillId="0" borderId="0"/>
    <xf numFmtId="0" fontId="5" fillId="0" borderId="0"/>
    <xf numFmtId="43" fontId="8" fillId="0" borderId="0" applyFont="0" applyFill="0" applyBorder="0" applyAlignment="0" applyProtection="0"/>
    <xf numFmtId="9" fontId="8" fillId="0" borderId="0" applyFont="0" applyFill="0" applyBorder="0" applyAlignment="0" applyProtection="0"/>
    <xf numFmtId="0" fontId="5" fillId="0" borderId="0"/>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66" fontId="8"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8"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cellStyleXfs>
  <cellXfs count="171">
    <xf numFmtId="0" fontId="0" fillId="0" borderId="0" xfId="0"/>
    <xf numFmtId="0" fontId="0" fillId="0" borderId="0" xfId="0" applyAlignment="1">
      <alignment horizontal="center"/>
    </xf>
    <xf numFmtId="20" fontId="0" fillId="0" borderId="0" xfId="0" applyNumberFormat="1"/>
    <xf numFmtId="2" fontId="0" fillId="0" borderId="0" xfId="0" applyNumberFormat="1"/>
    <xf numFmtId="167" fontId="0" fillId="0" borderId="0" xfId="0" applyNumberFormat="1"/>
    <xf numFmtId="0" fontId="0" fillId="0" borderId="0" xfId="0" quotePrefix="1"/>
    <xf numFmtId="0" fontId="0" fillId="0" borderId="0" xfId="0" applyAlignment="1">
      <alignment horizontal="left"/>
    </xf>
    <xf numFmtId="0" fontId="0" fillId="0" borderId="0" xfId="0" pivotButton="1"/>
    <xf numFmtId="0" fontId="0" fillId="0" borderId="0" xfId="0" applyAlignment="1">
      <alignment horizontal="left" indent="1"/>
    </xf>
    <xf numFmtId="0" fontId="0" fillId="0" borderId="0" xfId="0" applyAlignment="1">
      <alignment horizontal="left" indent="2"/>
    </xf>
    <xf numFmtId="164" fontId="0" fillId="0" borderId="0" xfId="0" applyNumberFormat="1"/>
    <xf numFmtId="169" fontId="0" fillId="0" borderId="0" xfId="0" applyNumberFormat="1"/>
    <xf numFmtId="0" fontId="0" fillId="2" borderId="1" xfId="0" applyFill="1" applyBorder="1" applyAlignment="1">
      <alignment horizontal="left"/>
    </xf>
    <xf numFmtId="0" fontId="0" fillId="2" borderId="1" xfId="0" applyFill="1" applyBorder="1"/>
    <xf numFmtId="169" fontId="0" fillId="2" borderId="1" xfId="0" applyNumberFormat="1" applyFill="1" applyBorder="1"/>
    <xf numFmtId="0" fontId="0" fillId="2" borderId="1" xfId="0" applyFill="1" applyBorder="1" applyAlignment="1">
      <alignment horizontal="center" vertical="center"/>
    </xf>
    <xf numFmtId="0" fontId="0" fillId="0" borderId="1" xfId="0" applyBorder="1"/>
    <xf numFmtId="3" fontId="0" fillId="0" borderId="0" xfId="0" applyNumberFormat="1"/>
    <xf numFmtId="43" fontId="0" fillId="0" borderId="0" xfId="0" applyNumberFormat="1"/>
    <xf numFmtId="170" fontId="0" fillId="0" borderId="0" xfId="7" applyNumberFormat="1" applyFont="1"/>
    <xf numFmtId="170" fontId="0" fillId="0" borderId="0" xfId="0" applyNumberFormat="1"/>
    <xf numFmtId="0" fontId="1" fillId="4" borderId="4" xfId="0" applyFont="1" applyFill="1" applyBorder="1"/>
    <xf numFmtId="170" fontId="1" fillId="4" borderId="4" xfId="0" applyNumberFormat="1" applyFont="1" applyFill="1" applyBorder="1"/>
    <xf numFmtId="0" fontId="9" fillId="0" borderId="0" xfId="0" applyFont="1"/>
    <xf numFmtId="0" fontId="10" fillId="0" borderId="0" xfId="0" applyFont="1" applyAlignment="1">
      <alignment vertical="center"/>
    </xf>
    <xf numFmtId="14" fontId="10" fillId="0" borderId="0" xfId="0" applyNumberFormat="1" applyFont="1" applyAlignment="1">
      <alignment vertical="center"/>
    </xf>
    <xf numFmtId="14" fontId="11" fillId="0" borderId="0" xfId="0" applyNumberFormat="1" applyFont="1" applyAlignment="1">
      <alignment vertical="center"/>
    </xf>
    <xf numFmtId="0" fontId="12" fillId="0" borderId="0" xfId="0" applyFont="1"/>
    <xf numFmtId="0" fontId="13" fillId="3" borderId="2" xfId="0" applyFont="1" applyFill="1" applyBorder="1" applyAlignment="1">
      <alignment vertical="center" wrapText="1"/>
    </xf>
    <xf numFmtId="0" fontId="14"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1" xfId="0" quotePrefix="1" applyFont="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center" vertical="center" wrapText="1"/>
    </xf>
    <xf numFmtId="0" fontId="17" fillId="0" borderId="0" xfId="0" applyFont="1"/>
    <xf numFmtId="0" fontId="14" fillId="0" borderId="3"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vertical="center"/>
    </xf>
    <xf numFmtId="0" fontId="19" fillId="0" borderId="0" xfId="0" applyFont="1" applyAlignment="1">
      <alignment horizontal="center" vertical="center" wrapText="1"/>
    </xf>
    <xf numFmtId="0" fontId="5" fillId="0" borderId="0" xfId="0" applyFont="1" applyAlignment="1">
      <alignment horizontal="left" vertical="center"/>
    </xf>
    <xf numFmtId="0" fontId="20" fillId="0" borderId="0" xfId="0" applyFont="1" applyAlignment="1">
      <alignment horizontal="center" vertical="center"/>
    </xf>
    <xf numFmtId="0" fontId="5" fillId="0" borderId="0" xfId="0" applyFont="1" applyAlignment="1">
      <alignment horizontal="center" vertical="center"/>
    </xf>
    <xf numFmtId="0" fontId="21" fillId="0" borderId="0" xfId="0" applyFont="1" applyAlignment="1">
      <alignment horizontal="center" vertical="center" wrapText="1"/>
    </xf>
    <xf numFmtId="3" fontId="21" fillId="0" borderId="0" xfId="0" applyNumberFormat="1" applyFont="1" applyAlignment="1">
      <alignment horizontal="right" vertical="center" wrapText="1"/>
    </xf>
    <xf numFmtId="0" fontId="1" fillId="0" borderId="0" xfId="0" applyFont="1" applyAlignment="1">
      <alignment horizontal="right"/>
    </xf>
    <xf numFmtId="14" fontId="1" fillId="0" borderId="0" xfId="0" applyNumberFormat="1" applyFont="1"/>
    <xf numFmtId="0" fontId="5" fillId="0" borderId="0" xfId="0" applyFont="1" applyAlignment="1">
      <alignment horizontal="center" vertical="center" wrapText="1"/>
    </xf>
    <xf numFmtId="3" fontId="5" fillId="0" borderId="0" xfId="0" applyNumberFormat="1" applyFont="1" applyAlignment="1">
      <alignment horizontal="right" vertical="center"/>
    </xf>
    <xf numFmtId="9" fontId="0" fillId="0" borderId="0" xfId="8" applyFont="1"/>
    <xf numFmtId="171" fontId="5" fillId="0" borderId="0" xfId="0" applyNumberFormat="1" applyFont="1" applyAlignment="1">
      <alignment horizontal="right" vertical="center"/>
    </xf>
    <xf numFmtId="171" fontId="5" fillId="0" borderId="0" xfId="0" applyNumberFormat="1" applyFont="1" applyAlignment="1">
      <alignment horizontal="justify" vertical="center" wrapText="1"/>
    </xf>
    <xf numFmtId="0" fontId="20" fillId="0" borderId="1" xfId="0" applyFont="1" applyBorder="1" applyAlignment="1">
      <alignment horizontal="center" vertical="center" wrapText="1"/>
    </xf>
    <xf numFmtId="2" fontId="20" fillId="0" borderId="1" xfId="0" applyNumberFormat="1" applyFont="1" applyBorder="1" applyAlignment="1">
      <alignment horizontal="left" vertical="center" wrapText="1"/>
    </xf>
    <xf numFmtId="0" fontId="20" fillId="0" borderId="1" xfId="9" applyFont="1" applyBorder="1" applyAlignment="1">
      <alignment horizontal="center" vertical="center" wrapText="1"/>
    </xf>
    <xf numFmtId="3" fontId="20" fillId="0" borderId="1" xfId="0" applyNumberFormat="1" applyFont="1" applyBorder="1" applyAlignment="1">
      <alignment vertical="center" wrapText="1"/>
    </xf>
    <xf numFmtId="0" fontId="20" fillId="0" borderId="5" xfId="0" applyFont="1" applyBorder="1" applyAlignment="1">
      <alignment horizontal="center" vertical="center" wrapText="1"/>
    </xf>
    <xf numFmtId="2" fontId="20" fillId="0" borderId="1" xfId="0" applyNumberFormat="1" applyFont="1" applyBorder="1" applyAlignment="1">
      <alignment horizontal="center" vertical="center" wrapText="1"/>
    </xf>
    <xf numFmtId="2" fontId="20" fillId="0" borderId="1" xfId="0" quotePrefix="1" applyNumberFormat="1" applyFont="1" applyBorder="1" applyAlignment="1">
      <alignment horizontal="center" vertical="center" wrapText="1"/>
    </xf>
    <xf numFmtId="2" fontId="23" fillId="0" borderId="1" xfId="0" applyNumberFormat="1" applyFont="1" applyBorder="1" applyAlignment="1">
      <alignment horizontal="center" vertical="center" wrapText="1"/>
    </xf>
    <xf numFmtId="0" fontId="15" fillId="0" borderId="3" xfId="0" applyFont="1" applyBorder="1" applyAlignment="1">
      <alignment horizontal="center" vertical="center" wrapText="1"/>
    </xf>
    <xf numFmtId="0" fontId="20" fillId="5" borderId="1" xfId="0" applyFont="1" applyFill="1" applyBorder="1" applyAlignment="1">
      <alignment horizontal="center" vertical="center" wrapText="1"/>
    </xf>
    <xf numFmtId="3" fontId="20" fillId="0" borderId="1" xfId="9" applyNumberFormat="1" applyFont="1" applyBorder="1" applyAlignment="1">
      <alignment horizontal="center" vertical="center" wrapText="1"/>
    </xf>
    <xf numFmtId="0" fontId="22" fillId="5" borderId="1" xfId="0" applyFont="1" applyFill="1" applyBorder="1" applyAlignment="1">
      <alignment horizontal="center" vertical="center" wrapText="1"/>
    </xf>
    <xf numFmtId="2" fontId="20" fillId="6" borderId="1" xfId="0" applyNumberFormat="1" applyFont="1" applyFill="1" applyBorder="1" applyAlignment="1">
      <alignment horizontal="left" vertical="center" wrapText="1"/>
    </xf>
    <xf numFmtId="0" fontId="20" fillId="6" borderId="1" xfId="0" applyFont="1" applyFill="1" applyBorder="1" applyAlignment="1">
      <alignment horizontal="center" vertical="center" wrapText="1"/>
    </xf>
    <xf numFmtId="0" fontId="26" fillId="0" borderId="0" xfId="0" applyFont="1" applyAlignment="1">
      <alignment vertical="center"/>
    </xf>
    <xf numFmtId="0" fontId="20" fillId="0" borderId="0" xfId="0" applyFont="1" applyAlignment="1">
      <alignment horizontal="left" vertical="center"/>
    </xf>
    <xf numFmtId="0" fontId="18" fillId="0" borderId="0" xfId="0" applyFont="1" applyAlignment="1">
      <alignment vertical="center" wrapText="1"/>
    </xf>
    <xf numFmtId="3" fontId="18" fillId="0" borderId="0" xfId="0" applyNumberFormat="1" applyFont="1" applyAlignment="1">
      <alignment vertical="center" wrapText="1"/>
    </xf>
    <xf numFmtId="2" fontId="20" fillId="0" borderId="1" xfId="0" applyNumberFormat="1" applyFont="1" applyBorder="1" applyAlignment="1">
      <alignment horizontal="right" vertical="center" wrapText="1"/>
    </xf>
    <xf numFmtId="3" fontId="21" fillId="0" borderId="1" xfId="0" applyNumberFormat="1" applyFont="1" applyBorder="1" applyAlignment="1">
      <alignment vertical="center" wrapText="1"/>
    </xf>
    <xf numFmtId="0" fontId="29" fillId="0" borderId="0" xfId="0" applyFont="1" applyAlignment="1">
      <alignment horizontal="right"/>
    </xf>
    <xf numFmtId="14" fontId="29" fillId="0" borderId="0" xfId="0" applyNumberFormat="1" applyFont="1"/>
    <xf numFmtId="0" fontId="22" fillId="7" borderId="1" xfId="0" applyFont="1" applyFill="1" applyBorder="1" applyAlignment="1">
      <alignment horizontal="center" vertical="center" wrapText="1"/>
    </xf>
    <xf numFmtId="171" fontId="22" fillId="7" borderId="1" xfId="0" applyNumberFormat="1" applyFont="1" applyFill="1" applyBorder="1" applyAlignment="1">
      <alignment horizontal="center" vertical="center" wrapText="1"/>
    </xf>
    <xf numFmtId="0" fontId="23" fillId="8" borderId="1" xfId="0" applyFont="1" applyFill="1" applyBorder="1" applyAlignment="1">
      <alignment horizontal="center" vertical="center" wrapText="1"/>
    </xf>
    <xf numFmtId="2" fontId="21" fillId="0" borderId="0" xfId="0" applyNumberFormat="1" applyFont="1" applyAlignment="1">
      <alignment horizontal="right" vertical="center" wrapText="1"/>
    </xf>
    <xf numFmtId="0" fontId="1" fillId="9" borderId="1" xfId="0" applyFont="1" applyFill="1" applyBorder="1" applyAlignment="1">
      <alignment horizontal="center" vertical="center" wrapText="1"/>
    </xf>
    <xf numFmtId="3" fontId="20" fillId="0" borderId="0" xfId="0" applyNumberFormat="1" applyFont="1" applyAlignment="1">
      <alignment vertical="center"/>
    </xf>
    <xf numFmtId="0" fontId="20" fillId="0" borderId="0" xfId="0" applyFont="1" applyAlignment="1">
      <alignment vertical="center"/>
    </xf>
    <xf numFmtId="0" fontId="20" fillId="0" borderId="0" xfId="0" applyFont="1" applyAlignment="1">
      <alignment vertical="center" wrapText="1"/>
    </xf>
    <xf numFmtId="14" fontId="20" fillId="0" borderId="0" xfId="0" applyNumberFormat="1" applyFont="1" applyAlignment="1">
      <alignment horizontal="center" vertical="center"/>
    </xf>
    <xf numFmtId="3" fontId="20" fillId="0" borderId="0" xfId="0" applyNumberFormat="1" applyFont="1"/>
    <xf numFmtId="0" fontId="20" fillId="0" borderId="0" xfId="0" applyFont="1"/>
    <xf numFmtId="0" fontId="20" fillId="0" borderId="0" xfId="0" applyFont="1" applyAlignment="1">
      <alignment horizontal="center" vertical="center" wrapText="1"/>
    </xf>
    <xf numFmtId="14" fontId="20" fillId="0" borderId="0" xfId="0" applyNumberFormat="1" applyFont="1" applyAlignment="1">
      <alignment horizontal="center"/>
    </xf>
    <xf numFmtId="3" fontId="0" fillId="0" borderId="0" xfId="0" applyNumberFormat="1" applyAlignment="1">
      <alignment vertical="center"/>
    </xf>
    <xf numFmtId="0" fontId="0" fillId="0" borderId="0" xfId="0" applyAlignment="1">
      <alignment vertical="center"/>
    </xf>
    <xf numFmtId="0" fontId="26" fillId="0" borderId="0" xfId="0" applyFont="1" applyAlignment="1">
      <alignment horizontal="center" vertical="center"/>
    </xf>
    <xf numFmtId="0" fontId="20" fillId="10" borderId="1" xfId="0" applyFont="1" applyFill="1" applyBorder="1" applyAlignment="1">
      <alignment horizontal="center" vertical="center" wrapText="1"/>
    </xf>
    <xf numFmtId="4" fontId="0" fillId="0" borderId="0" xfId="0" applyNumberFormat="1"/>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Alignment="1">
      <alignment horizontal="center" vertical="center"/>
    </xf>
    <xf numFmtId="0" fontId="30" fillId="11" borderId="8" xfId="0" applyFont="1" applyFill="1" applyBorder="1" applyAlignment="1">
      <alignment horizontal="center" vertical="center" wrapText="1"/>
    </xf>
    <xf numFmtId="0" fontId="30" fillId="11" borderId="9" xfId="0" applyFont="1" applyFill="1" applyBorder="1" applyAlignment="1">
      <alignment vertical="center" wrapText="1"/>
    </xf>
    <xf numFmtId="14" fontId="30" fillId="11" borderId="8" xfId="0" applyNumberFormat="1" applyFont="1" applyFill="1" applyBorder="1" applyAlignment="1">
      <alignment vertical="center" wrapText="1"/>
    </xf>
    <xf numFmtId="0" fontId="30" fillId="11" borderId="8" xfId="0" applyFont="1" applyFill="1" applyBorder="1" applyAlignment="1">
      <alignment vertical="center" wrapText="1"/>
    </xf>
    <xf numFmtId="4" fontId="30" fillId="11" borderId="8" xfId="0" applyNumberFormat="1" applyFont="1" applyFill="1" applyBorder="1" applyAlignment="1">
      <alignment vertical="center" wrapText="1"/>
    </xf>
    <xf numFmtId="4" fontId="30" fillId="12" borderId="9" xfId="0" applyNumberFormat="1" applyFont="1" applyFill="1" applyBorder="1" applyAlignment="1">
      <alignment vertical="center" wrapText="1"/>
    </xf>
    <xf numFmtId="0" fontId="31" fillId="0" borderId="1" xfId="0" applyFont="1" applyBorder="1" applyAlignment="1">
      <alignment horizontal="center" vertical="center" wrapText="1"/>
    </xf>
    <xf numFmtId="0" fontId="0" fillId="0" borderId="1" xfId="0" applyBorder="1" applyAlignment="1">
      <alignment horizontal="center" vertical="center"/>
    </xf>
    <xf numFmtId="4" fontId="20" fillId="0" borderId="1" xfId="0" quotePrefix="1" applyNumberFormat="1" applyFont="1" applyBorder="1" applyAlignment="1">
      <alignment horizontal="center" vertical="center" wrapText="1"/>
    </xf>
    <xf numFmtId="0" fontId="20" fillId="0" borderId="1" xfId="0" quotePrefix="1" applyFont="1" applyBorder="1" applyAlignment="1">
      <alignment horizontal="center" vertical="center" wrapText="1"/>
    </xf>
    <xf numFmtId="171" fontId="22" fillId="5"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32" fillId="0" borderId="0" xfId="0" applyFont="1"/>
    <xf numFmtId="171" fontId="33" fillId="5" borderId="1"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1" xfId="0" quotePrefix="1" applyFont="1" applyBorder="1" applyAlignment="1">
      <alignment horizontal="center" vertical="center" wrapText="1"/>
    </xf>
    <xf numFmtId="2" fontId="20" fillId="0" borderId="0" xfId="0" applyNumberFormat="1" applyFont="1" applyAlignment="1">
      <alignment horizontal="right" vertical="center" wrapText="1"/>
    </xf>
    <xf numFmtId="14" fontId="20" fillId="0" borderId="1" xfId="9" applyNumberFormat="1" applyFont="1" applyBorder="1" applyAlignment="1">
      <alignment horizontal="center" vertical="center" wrapText="1"/>
    </xf>
    <xf numFmtId="0" fontId="35" fillId="13" borderId="12" xfId="0" applyFont="1" applyFill="1" applyBorder="1" applyAlignment="1">
      <alignment horizontal="center" vertical="center" wrapText="1"/>
    </xf>
    <xf numFmtId="0" fontId="35" fillId="13" borderId="13" xfId="0" applyFont="1" applyFill="1" applyBorder="1" applyAlignment="1">
      <alignment horizontal="center" vertical="center" wrapText="1"/>
    </xf>
    <xf numFmtId="0" fontId="33" fillId="5" borderId="13"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35" fillId="14" borderId="13" xfId="0" applyFont="1" applyFill="1" applyBorder="1" applyAlignment="1">
      <alignment horizontal="center" vertical="center" wrapText="1"/>
    </xf>
    <xf numFmtId="0" fontId="36" fillId="0" borderId="14" xfId="0" applyFont="1" applyBorder="1" applyAlignment="1">
      <alignment horizontal="center" vertical="center" wrapText="1"/>
    </xf>
    <xf numFmtId="0" fontId="37" fillId="15" borderId="15" xfId="0" applyFont="1" applyFill="1" applyBorder="1" applyAlignment="1">
      <alignment vertical="center" wrapText="1"/>
    </xf>
    <xf numFmtId="3" fontId="36" fillId="0" borderId="15" xfId="0" applyNumberFormat="1" applyFont="1" applyBorder="1" applyAlignment="1">
      <alignment horizontal="right" vertical="center" wrapText="1"/>
    </xf>
    <xf numFmtId="0" fontId="36" fillId="0" borderId="15" xfId="0" applyFont="1" applyBorder="1" applyAlignment="1">
      <alignment horizontal="center" vertical="center" wrapText="1"/>
    </xf>
    <xf numFmtId="0" fontId="38" fillId="0" borderId="15" xfId="0" applyFont="1" applyBorder="1" applyAlignment="1">
      <alignment horizontal="center" vertical="center" wrapText="1"/>
    </xf>
    <xf numFmtId="14" fontId="36" fillId="0" borderId="15" xfId="0" applyNumberFormat="1" applyFont="1" applyBorder="1" applyAlignment="1">
      <alignment horizontal="center" vertical="center" wrapText="1"/>
    </xf>
    <xf numFmtId="0" fontId="36" fillId="0" borderId="15" xfId="0" applyFont="1" applyBorder="1" applyAlignment="1">
      <alignment vertical="center" wrapText="1"/>
    </xf>
    <xf numFmtId="0" fontId="32" fillId="0" borderId="11" xfId="0" applyFont="1" applyBorder="1" applyAlignment="1">
      <alignment horizontal="center" vertical="center" wrapText="1"/>
    </xf>
    <xf numFmtId="0" fontId="35" fillId="7" borderId="13" xfId="0" applyFont="1" applyFill="1" applyBorder="1" applyAlignment="1">
      <alignment horizontal="center" vertical="center" wrapText="1"/>
    </xf>
    <xf numFmtId="0" fontId="39" fillId="7" borderId="13"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1" fillId="0" borderId="15" xfId="0" applyFont="1" applyBorder="1" applyAlignment="1">
      <alignment horizontal="center" vertical="center" wrapText="1"/>
    </xf>
    <xf numFmtId="0" fontId="0" fillId="0" borderId="0" xfId="0" applyAlignment="1">
      <alignment wrapText="1"/>
    </xf>
    <xf numFmtId="0" fontId="40" fillId="14" borderId="13" xfId="0" applyFont="1" applyFill="1" applyBorder="1" applyAlignment="1">
      <alignment horizontal="center" vertical="center" wrapText="1"/>
    </xf>
    <xf numFmtId="0" fontId="37" fillId="10" borderId="13" xfId="0" applyFont="1" applyFill="1" applyBorder="1" applyAlignment="1">
      <alignment horizontal="center" vertical="center" wrapText="1"/>
    </xf>
    <xf numFmtId="0" fontId="40" fillId="16" borderId="13" xfId="0" applyFont="1" applyFill="1" applyBorder="1" applyAlignment="1">
      <alignment horizontal="center" vertical="center" wrapText="1"/>
    </xf>
    <xf numFmtId="0" fontId="35" fillId="10" borderId="13" xfId="0" applyFont="1" applyFill="1" applyBorder="1" applyAlignment="1">
      <alignment horizontal="center" vertical="center" wrapText="1"/>
    </xf>
    <xf numFmtId="4" fontId="36" fillId="0" borderId="15" xfId="0" applyNumberFormat="1" applyFont="1" applyBorder="1" applyAlignment="1">
      <alignment horizontal="center" vertical="center" wrapText="1"/>
    </xf>
    <xf numFmtId="4" fontId="36" fillId="0" borderId="15" xfId="0" applyNumberFormat="1" applyFont="1" applyBorder="1" applyAlignment="1">
      <alignment horizontal="right" vertical="center" wrapText="1"/>
    </xf>
    <xf numFmtId="14" fontId="0" fillId="0" borderId="0" xfId="0" applyNumberFormat="1"/>
    <xf numFmtId="0" fontId="0" fillId="0" borderId="1" xfId="0" applyBorder="1" applyAlignment="1">
      <alignment horizontal="center" wrapText="1"/>
    </xf>
    <xf numFmtId="0" fontId="34" fillId="17" borderId="1" xfId="0" applyFont="1" applyFill="1" applyBorder="1" applyAlignment="1">
      <alignment horizontal="center" vertical="center" wrapText="1"/>
    </xf>
    <xf numFmtId="0" fontId="32" fillId="17" borderId="1" xfId="0" applyFont="1" applyFill="1" applyBorder="1" applyAlignment="1">
      <alignment horizontal="center" vertical="center" wrapText="1"/>
    </xf>
    <xf numFmtId="14" fontId="0" fillId="0" borderId="12" xfId="0" applyNumberFormat="1" applyBorder="1" applyAlignment="1">
      <alignment horizontal="right" vertical="center"/>
    </xf>
    <xf numFmtId="14" fontId="36" fillId="0" borderId="15" xfId="0" applyNumberFormat="1" applyFont="1" applyBorder="1" applyAlignment="1">
      <alignment horizontal="right" vertical="center" wrapText="1"/>
    </xf>
    <xf numFmtId="14" fontId="1" fillId="0" borderId="13" xfId="0" applyNumberFormat="1" applyFont="1" applyBorder="1" applyAlignment="1">
      <alignment horizontal="right" vertical="center" wrapText="1"/>
    </xf>
    <xf numFmtId="14" fontId="0" fillId="0" borderId="12" xfId="0" applyNumberFormat="1" applyBorder="1" applyAlignment="1">
      <alignment horizontal="right" vertical="center" wrapText="1"/>
    </xf>
    <xf numFmtId="14" fontId="41" fillId="0" borderId="15" xfId="0" applyNumberFormat="1" applyFont="1" applyBorder="1" applyAlignment="1">
      <alignment horizontal="right" vertical="center" wrapText="1"/>
    </xf>
    <xf numFmtId="2" fontId="42" fillId="0" borderId="0" xfId="0" applyNumberFormat="1" applyFont="1" applyAlignment="1">
      <alignment horizontal="left" vertical="center" wrapText="1"/>
    </xf>
    <xf numFmtId="0" fontId="20" fillId="0" borderId="0" xfId="9" applyFont="1" applyAlignment="1">
      <alignment horizontal="center" vertical="center" wrapText="1"/>
    </xf>
    <xf numFmtId="3" fontId="42" fillId="0" borderId="0" xfId="0" applyNumberFormat="1" applyFont="1" applyAlignment="1">
      <alignment vertical="center" wrapText="1"/>
    </xf>
    <xf numFmtId="0" fontId="20" fillId="0" borderId="0" xfId="0" quotePrefix="1" applyFont="1" applyAlignment="1">
      <alignment horizontal="center" vertical="center" wrapText="1"/>
    </xf>
    <xf numFmtId="2" fontId="20" fillId="0" borderId="0" xfId="0" quotePrefix="1" applyNumberFormat="1" applyFont="1" applyAlignment="1">
      <alignment horizontal="center" vertical="center" wrapText="1"/>
    </xf>
    <xf numFmtId="4" fontId="20" fillId="0" borderId="0" xfId="0" quotePrefix="1" applyNumberFormat="1" applyFont="1" applyAlignment="1">
      <alignment horizontal="center" vertical="center" wrapText="1"/>
    </xf>
    <xf numFmtId="0" fontId="34" fillId="0" borderId="0" xfId="0" quotePrefix="1" applyFont="1" applyAlignment="1">
      <alignment horizontal="center" vertical="center" wrapText="1"/>
    </xf>
    <xf numFmtId="14" fontId="20" fillId="0" borderId="0" xfId="9" applyNumberFormat="1" applyFont="1" applyAlignment="1">
      <alignment horizontal="center" vertical="center" wrapText="1"/>
    </xf>
    <xf numFmtId="2" fontId="36" fillId="0" borderId="1" xfId="0" applyNumberFormat="1" applyFont="1" applyBorder="1" applyAlignment="1">
      <alignment horizontal="left" vertical="center" wrapText="1"/>
    </xf>
    <xf numFmtId="0" fontId="36" fillId="0" borderId="1" xfId="9" applyFont="1" applyBorder="1" applyAlignment="1">
      <alignment horizontal="center" vertical="center" wrapText="1"/>
    </xf>
    <xf numFmtId="3" fontId="36" fillId="0" borderId="1" xfId="0" applyNumberFormat="1" applyFont="1" applyBorder="1" applyAlignment="1">
      <alignment vertical="center" wrapText="1"/>
    </xf>
    <xf numFmtId="0" fontId="36" fillId="0" borderId="1" xfId="0" applyFont="1" applyBorder="1" applyAlignment="1">
      <alignment horizontal="center" vertical="center" wrapText="1"/>
    </xf>
    <xf numFmtId="0" fontId="36" fillId="0" borderId="5" xfId="0" applyFont="1" applyBorder="1" applyAlignment="1">
      <alignment horizontal="center" vertical="center" wrapText="1"/>
    </xf>
    <xf numFmtId="2" fontId="36" fillId="0" borderId="1" xfId="0" applyNumberFormat="1" applyFont="1" applyBorder="1" applyAlignment="1">
      <alignment horizontal="center" vertical="center" wrapText="1"/>
    </xf>
    <xf numFmtId="4" fontId="36" fillId="0" borderId="1" xfId="0" applyNumberFormat="1" applyFont="1" applyBorder="1" applyAlignment="1">
      <alignment vertical="center" wrapText="1"/>
    </xf>
    <xf numFmtId="0" fontId="28" fillId="0" borderId="0" xfId="0" applyFont="1" applyAlignment="1">
      <alignment horizontal="center" vertical="center" wrapText="1"/>
    </xf>
    <xf numFmtId="3" fontId="28" fillId="0" borderId="0" xfId="0" applyNumberFormat="1" applyFont="1" applyAlignment="1">
      <alignment horizontal="right" vertical="center" wrapText="1"/>
    </xf>
    <xf numFmtId="0" fontId="27" fillId="0" borderId="0" xfId="0" applyFont="1" applyAlignment="1">
      <alignment horizontal="center" vertical="center" wrapText="1"/>
    </xf>
    <xf numFmtId="0" fontId="29" fillId="9" borderId="6" xfId="0" applyFont="1" applyFill="1" applyBorder="1" applyAlignment="1">
      <alignment horizontal="center"/>
    </xf>
    <xf numFmtId="0" fontId="29" fillId="9" borderId="7" xfId="0" applyFont="1" applyFill="1" applyBorder="1" applyAlignment="1">
      <alignment horizontal="center"/>
    </xf>
    <xf numFmtId="0" fontId="1" fillId="9" borderId="1" xfId="0" applyFont="1" applyFill="1" applyBorder="1" applyAlignment="1">
      <alignment horizontal="left" vertical="center"/>
    </xf>
    <xf numFmtId="0" fontId="30" fillId="11" borderId="9" xfId="0" applyFont="1" applyFill="1" applyBorder="1" applyAlignment="1">
      <alignment vertical="center" wrapText="1"/>
    </xf>
    <xf numFmtId="0" fontId="30" fillId="11" borderId="10" xfId="0" applyFont="1" applyFill="1" applyBorder="1" applyAlignment="1">
      <alignment vertical="center" wrapText="1"/>
    </xf>
  </cellXfs>
  <cellStyles count="29">
    <cellStyle name="Millares" xfId="7" builtinId="3"/>
    <cellStyle name="Millares [0] 2" xfId="10" xr:uid="{00000000-0005-0000-0000-000001000000}"/>
    <cellStyle name="Millares [0] 3" xfId="11" xr:uid="{00000000-0005-0000-0000-000002000000}"/>
    <cellStyle name="Millares 2" xfId="12" xr:uid="{00000000-0005-0000-0000-000003000000}"/>
    <cellStyle name="Millares 25" xfId="3" xr:uid="{00000000-0005-0000-0000-000004000000}"/>
    <cellStyle name="Millares 3" xfId="13" xr:uid="{00000000-0005-0000-0000-000005000000}"/>
    <cellStyle name="Millares 4" xfId="14" xr:uid="{00000000-0005-0000-0000-000006000000}"/>
    <cellStyle name="Millares 5" xfId="15" xr:uid="{00000000-0005-0000-0000-000007000000}"/>
    <cellStyle name="Millares 6" xfId="16" xr:uid="{00000000-0005-0000-0000-000008000000}"/>
    <cellStyle name="Millares 9" xfId="17" xr:uid="{00000000-0005-0000-0000-000009000000}"/>
    <cellStyle name="Moneda 2" xfId="18" xr:uid="{00000000-0005-0000-0000-00000A000000}"/>
    <cellStyle name="Normal" xfId="0" builtinId="0"/>
    <cellStyle name="Normal 10" xfId="19" xr:uid="{00000000-0005-0000-0000-00000C000000}"/>
    <cellStyle name="Normal 11 2" xfId="20" xr:uid="{00000000-0005-0000-0000-00000D000000}"/>
    <cellStyle name="Normal 2" xfId="5" xr:uid="{00000000-0005-0000-0000-00000E000000}"/>
    <cellStyle name="Normal 2 2" xfId="4" xr:uid="{00000000-0005-0000-0000-00000F000000}"/>
    <cellStyle name="Normal 2 3" xfId="6" xr:uid="{00000000-0005-0000-0000-000010000000}"/>
    <cellStyle name="Normal 23" xfId="1" xr:uid="{00000000-0005-0000-0000-000011000000}"/>
    <cellStyle name="Normal 3" xfId="21" xr:uid="{00000000-0005-0000-0000-000012000000}"/>
    <cellStyle name="Normal 3 5" xfId="2" xr:uid="{00000000-0005-0000-0000-000013000000}"/>
    <cellStyle name="Normal 4" xfId="22" xr:uid="{00000000-0005-0000-0000-000014000000}"/>
    <cellStyle name="Normal 5" xfId="9" xr:uid="{00000000-0005-0000-0000-000015000000}"/>
    <cellStyle name="Normal 6" xfId="23" xr:uid="{00000000-0005-0000-0000-000016000000}"/>
    <cellStyle name="Porcentaje" xfId="8" builtinId="5"/>
    <cellStyle name="Porcentaje 2" xfId="24" xr:uid="{00000000-0005-0000-0000-000018000000}"/>
    <cellStyle name="Porcentaje 3" xfId="25" xr:uid="{00000000-0005-0000-0000-000019000000}"/>
    <cellStyle name="Porcentaje 3 2" xfId="26" xr:uid="{00000000-0005-0000-0000-00001A000000}"/>
    <cellStyle name="Porcentaje 4" xfId="27" xr:uid="{00000000-0005-0000-0000-00001B000000}"/>
    <cellStyle name="Porcentaje 4 2" xfId="28" xr:uid="{00000000-0005-0000-0000-00001C000000}"/>
  </cellStyles>
  <dxfs count="21">
    <dxf>
      <font>
        <color rgb="FF9C0006"/>
      </font>
      <fill>
        <patternFill>
          <bgColor rgb="FFFFC7CE"/>
        </patternFill>
      </fill>
    </dxf>
    <dxf>
      <font>
        <color rgb="FF9C0006"/>
      </font>
      <fill>
        <patternFill>
          <bgColor rgb="FFFFC7CE"/>
        </patternFill>
      </fill>
    </dxf>
    <dxf>
      <numFmt numFmtId="2" formatCode="0.0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quot;S/&quot;#,##0;[Red]\-&quot;S/&quot;#,##0"/>
    </dxf>
    <dxf>
      <numFmt numFmtId="175" formatCode="&quot;S/&quot;#,##0.0;[Red]\-&quot;S/&quot;#,##0.0"/>
    </dxf>
    <dxf>
      <numFmt numFmtId="176" formatCode="&quot;S/&quot;#,##0.00;[Red]\-&quot;S/&quot;#,##0.00"/>
    </dxf>
    <dxf>
      <numFmt numFmtId="35" formatCode="_-* #,##0.00_-;\-* #,##0.00_-;_-* &quot;-&quot;??_-;_-@_-"/>
    </dxf>
    <dxf>
      <numFmt numFmtId="170" formatCode="_-* #,##0_-;\-* #,##0_-;_-* &quot;-&quot;??_-;_-@_-"/>
    </dxf>
    <dxf>
      <numFmt numFmtId="177" formatCode="_-* #,##0.0_-;\-* #,##0.0_-;_-* &quot;-&quot;??_-;_-@_-"/>
    </dxf>
    <dxf>
      <numFmt numFmtId="35" formatCode="_-* #,##0.00_-;\-* #,##0.00_-;_-* &quot;-&quot;??_-;_-@_-"/>
    </dxf>
    <dxf>
      <numFmt numFmtId="170" formatCode="_-* #,##0_-;\-* #,##0_-;_-* &quot;-&quot;??_-;_-@_-"/>
    </dxf>
    <dxf>
      <numFmt numFmtId="177" formatCode="_-* #,##0.0_-;\-* #,##0.0_-;_-* &quot;-&quot;??_-;_-@_-"/>
    </dxf>
    <dxf>
      <numFmt numFmtId="35" formatCode="_-* #,##0.00_-;\-* #,##0.00_-;_-* &quot;-&quot;??_-;_-@_-"/>
    </dxf>
  </dxfs>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openxmlformats.org/officeDocument/2006/relationships/customXml" Target="../customXml/item1.xml"/><Relationship Id="rId30" Type="http://schemas.openxmlformats.org/officeDocument/2006/relationships/customXml" Target="../customXml/item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10.xml><?xml version="1.0" encoding="utf-8"?>
<ax:ocx xmlns:ax="http://schemas.microsoft.com/office/2006/activeX" xmlns:r="http://schemas.openxmlformats.org/officeDocument/2006/relationships" ax:classid="{5512D11A-5CC6-11CF-8D67-00AA00BDCE1D}" ax:persistence="persistStream" r:id="rId1"/>
</file>

<file path=xl/activeX/activeX11.xml><?xml version="1.0" encoding="utf-8"?>
<ax:ocx xmlns:ax="http://schemas.microsoft.com/office/2006/activeX" xmlns:r="http://schemas.openxmlformats.org/officeDocument/2006/relationships" ax:classid="{5512D11A-5CC6-11CF-8D67-00AA00BDCE1D}" ax:persistence="persistStream" r:id="rId1"/>
</file>

<file path=xl/activeX/activeX12.xml><?xml version="1.0" encoding="utf-8"?>
<ax:ocx xmlns:ax="http://schemas.microsoft.com/office/2006/activeX" xmlns:r="http://schemas.openxmlformats.org/officeDocument/2006/relationships" ax:classid="{5512D11A-5CC6-11CF-8D67-00AA00BDCE1D}" ax:persistence="persistStream" r:id="rId1"/>
</file>

<file path=xl/activeX/activeX13.xml><?xml version="1.0" encoding="utf-8"?>
<ax:ocx xmlns:ax="http://schemas.microsoft.com/office/2006/activeX" xmlns:r="http://schemas.openxmlformats.org/officeDocument/2006/relationships" ax:classid="{5512D11A-5CC6-11CF-8D67-00AA00BDCE1D}" ax:persistence="persistStream" r:id="rId1"/>
</file>

<file path=xl/activeX/activeX14.xml><?xml version="1.0" encoding="utf-8"?>
<ax:ocx xmlns:ax="http://schemas.microsoft.com/office/2006/activeX" xmlns:r="http://schemas.openxmlformats.org/officeDocument/2006/relationships" ax:classid="{5512D11A-5CC6-11CF-8D67-00AA00BDCE1D}" ax:persistence="persistStream" r:id="rId1"/>
</file>

<file path=xl/activeX/activeX15.xml><?xml version="1.0" encoding="utf-8"?>
<ax:ocx xmlns:ax="http://schemas.microsoft.com/office/2006/activeX" xmlns:r="http://schemas.openxmlformats.org/officeDocument/2006/relationships" ax:classid="{5512D11A-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20.xml><?xml version="1.0" encoding="utf-8"?>
<ax:ocx xmlns:ax="http://schemas.microsoft.com/office/2006/activeX" xmlns:r="http://schemas.openxmlformats.org/officeDocument/2006/relationships" ax:classid="{5512D11A-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A-5CC6-11CF-8D67-00AA00BDCE1D}" ax:persistence="persistStream" r:id="rId1"/>
</file>

<file path=xl/activeX/activeX26.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28.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activeX/activeX7.xml><?xml version="1.0" encoding="utf-8"?>
<ax:ocx xmlns:ax="http://schemas.microsoft.com/office/2006/activeX" xmlns:r="http://schemas.openxmlformats.org/officeDocument/2006/relationships" ax:classid="{5512D11A-5CC6-11CF-8D67-00AA00BDCE1D}" ax:persistence="persistStream" r:id="rId1"/>
</file>

<file path=xl/activeX/activeX8.xml><?xml version="1.0" encoding="utf-8"?>
<ax:ocx xmlns:ax="http://schemas.microsoft.com/office/2006/activeX" xmlns:r="http://schemas.openxmlformats.org/officeDocument/2006/relationships" ax:classid="{5512D11A-5CC6-11CF-8D67-00AA00BDCE1D}" ax:persistence="persistStream" r:id="rId1"/>
</file>

<file path=xl/activeX/activeX9.xml><?xml version="1.0" encoding="utf-8"?>
<ax:ocx xmlns:ax="http://schemas.microsoft.com/office/2006/activeX" xmlns:r="http://schemas.openxmlformats.org/officeDocument/2006/relationships" ax:classid="{5512D11A-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Montos de</a:t>
            </a:r>
            <a:r>
              <a:rPr lang="es-PE" baseline="0"/>
              <a:t> Necesidades Por Gerencia, millones de soles</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1"/>
          <c:order val="1"/>
          <c:tx>
            <c:strRef>
              <c:f>'tabla dinamica'!$J$3</c:f>
              <c:strCache>
                <c:ptCount val="1"/>
                <c:pt idx="0">
                  <c:v> Suma de Monto 2023 </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dinamica'!$H$18:$H$22</c:f>
              <c:strCache>
                <c:ptCount val="5"/>
                <c:pt idx="0">
                  <c:v>Gerencia de Recursos Humanos y Cultura</c:v>
                </c:pt>
                <c:pt idx="1">
                  <c:v>Gerencia Banca Digital</c:v>
                </c:pt>
                <c:pt idx="2">
                  <c:v>Gerencia de Administración y Logística</c:v>
                </c:pt>
                <c:pt idx="3">
                  <c:v>Gerencia de Tecnologías de Información</c:v>
                </c:pt>
                <c:pt idx="4">
                  <c:v>Gerencia de Finanzas y Tesorería</c:v>
                </c:pt>
              </c:strCache>
            </c:strRef>
          </c:cat>
          <c:val>
            <c:numRef>
              <c:f>'tabla dinamica'!$J$18:$J$22</c:f>
              <c:numCache>
                <c:formatCode>_-* #,##0_-;\-* #,##0_-;_-* "-"??_-;_-@_-</c:formatCode>
                <c:ptCount val="5"/>
                <c:pt idx="0">
                  <c:v>74914355.00333333</c:v>
                </c:pt>
                <c:pt idx="1">
                  <c:v>107361242</c:v>
                </c:pt>
                <c:pt idx="2">
                  <c:v>203201248.33333334</c:v>
                </c:pt>
                <c:pt idx="3">
                  <c:v>284669748</c:v>
                </c:pt>
                <c:pt idx="4">
                  <c:v>535326586</c:v>
                </c:pt>
              </c:numCache>
            </c:numRef>
          </c:val>
          <c:extLst>
            <c:ext xmlns:c16="http://schemas.microsoft.com/office/drawing/2014/chart" uri="{C3380CC4-5D6E-409C-BE32-E72D297353CC}">
              <c16:uniqueId val="{00000001-2CA4-4B50-88D7-AFEF6F24C193}"/>
            </c:ext>
          </c:extLst>
        </c:ser>
        <c:dLbls>
          <c:showLegendKey val="0"/>
          <c:showVal val="0"/>
          <c:showCatName val="0"/>
          <c:showSerName val="0"/>
          <c:showPercent val="0"/>
          <c:showBubbleSize val="0"/>
        </c:dLbls>
        <c:gapWidth val="182"/>
        <c:axId val="191352448"/>
        <c:axId val="191353008"/>
        <c:extLst>
          <c:ext xmlns:c15="http://schemas.microsoft.com/office/drawing/2012/chart" uri="{02D57815-91ED-43cb-92C2-25804820EDAC}">
            <c15:filteredBarSeries>
              <c15:ser>
                <c:idx val="0"/>
                <c:order val="0"/>
                <c:tx>
                  <c:strRef>
                    <c:extLst>
                      <c:ext uri="{02D57815-91ED-43cb-92C2-25804820EDAC}">
                        <c15:formulaRef>
                          <c15:sqref>'tabla dinamica'!$I$3</c15:sqref>
                        </c15:formulaRef>
                      </c:ext>
                    </c:extLst>
                    <c:strCache>
                      <c:ptCount val="1"/>
                      <c:pt idx="0">
                        <c:v>Cuenta de Nº ITEM</c:v>
                      </c:pt>
                    </c:strCache>
                  </c:strRef>
                </c:tx>
                <c:spPr>
                  <a:solidFill>
                    <a:schemeClr val="accent1"/>
                  </a:solidFill>
                  <a:ln>
                    <a:noFill/>
                  </a:ln>
                  <a:effectLst/>
                </c:spPr>
                <c:invertIfNegative val="0"/>
                <c:cat>
                  <c:strRef>
                    <c:extLst>
                      <c:ext uri="{02D57815-91ED-43cb-92C2-25804820EDAC}">
                        <c15:formulaRef>
                          <c15:sqref>'tabla dinamica'!$H$18:$H$22</c15:sqref>
                        </c15:formulaRef>
                      </c:ext>
                    </c:extLst>
                    <c:strCache>
                      <c:ptCount val="5"/>
                      <c:pt idx="0">
                        <c:v>Gerencia de Recursos Humanos y Cultura</c:v>
                      </c:pt>
                      <c:pt idx="1">
                        <c:v>Gerencia Banca Digital</c:v>
                      </c:pt>
                      <c:pt idx="2">
                        <c:v>Gerencia de Administración y Logística</c:v>
                      </c:pt>
                      <c:pt idx="3">
                        <c:v>Gerencia de Tecnologías de Información</c:v>
                      </c:pt>
                      <c:pt idx="4">
                        <c:v>Gerencia de Finanzas y Tesorería</c:v>
                      </c:pt>
                    </c:strCache>
                  </c:strRef>
                </c:cat>
                <c:val>
                  <c:numRef>
                    <c:extLst>
                      <c:ext uri="{02D57815-91ED-43cb-92C2-25804820EDAC}">
                        <c15:formulaRef>
                          <c15:sqref>'tabla dinamica'!$I$18:$I$22</c15:sqref>
                        </c15:formulaRef>
                      </c:ext>
                    </c:extLst>
                    <c:numCache>
                      <c:formatCode>General</c:formatCode>
                      <c:ptCount val="5"/>
                      <c:pt idx="0">
                        <c:v>90</c:v>
                      </c:pt>
                      <c:pt idx="1">
                        <c:v>178</c:v>
                      </c:pt>
                      <c:pt idx="2">
                        <c:v>190</c:v>
                      </c:pt>
                      <c:pt idx="3">
                        <c:v>197</c:v>
                      </c:pt>
                      <c:pt idx="4">
                        <c:v>54</c:v>
                      </c:pt>
                    </c:numCache>
                  </c:numRef>
                </c:val>
                <c:extLst>
                  <c:ext xmlns:c16="http://schemas.microsoft.com/office/drawing/2014/chart" uri="{C3380CC4-5D6E-409C-BE32-E72D297353CC}">
                    <c16:uniqueId val="{00000000-2CA4-4B50-88D7-AFEF6F24C193}"/>
                  </c:ext>
                </c:extLst>
              </c15:ser>
            </c15:filteredBarSeries>
          </c:ext>
        </c:extLst>
      </c:barChart>
      <c:catAx>
        <c:axId val="191352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191353008"/>
        <c:crosses val="autoZero"/>
        <c:auto val="1"/>
        <c:lblAlgn val="ctr"/>
        <c:lblOffset val="100"/>
        <c:noMultiLvlLbl val="0"/>
      </c:catAx>
      <c:valAx>
        <c:axId val="1913530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191352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Suma de Monto procesos</a:t>
            </a:r>
            <a:r>
              <a:rPr lang="en-US" baseline="0"/>
              <a:t> </a:t>
            </a:r>
            <a:r>
              <a:rPr lang="en-US"/>
              <a:t>PAC 2023 por gerencia,</a:t>
            </a:r>
            <a:r>
              <a:rPr lang="en-US" baseline="0"/>
              <a:t> millones de soles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'tabla dinamica'!$J$27</c:f>
              <c:strCache>
                <c:ptCount val="1"/>
                <c:pt idx="0">
                  <c:v>Suma de Monto 2023</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dinamica'!$H$35:$H$39</c:f>
              <c:strCache>
                <c:ptCount val="5"/>
                <c:pt idx="0">
                  <c:v>Gerencia de Comunicaciones y Relaciones Institucionales</c:v>
                </c:pt>
                <c:pt idx="1">
                  <c:v>Gerencia Banca Digital</c:v>
                </c:pt>
                <c:pt idx="2">
                  <c:v>Gerencia de Tecnologías de Información</c:v>
                </c:pt>
                <c:pt idx="3">
                  <c:v>Gerencia de Operaciones</c:v>
                </c:pt>
                <c:pt idx="4">
                  <c:v>Gerencia de Administración y Logística</c:v>
                </c:pt>
              </c:strCache>
            </c:strRef>
          </c:cat>
          <c:val>
            <c:numRef>
              <c:f>'tabla dinamica'!$J$35:$J$39</c:f>
              <c:numCache>
                <c:formatCode>_-* #,##0_-;\-* #,##0_-;_-* "-"??_-;_-@_-</c:formatCode>
                <c:ptCount val="5"/>
                <c:pt idx="0">
                  <c:v>18614213</c:v>
                </c:pt>
                <c:pt idx="1">
                  <c:v>22262343</c:v>
                </c:pt>
                <c:pt idx="2">
                  <c:v>27033336</c:v>
                </c:pt>
                <c:pt idx="3">
                  <c:v>36882644</c:v>
                </c:pt>
                <c:pt idx="4">
                  <c:v>56832465</c:v>
                </c:pt>
              </c:numCache>
            </c:numRef>
          </c:val>
          <c:extLst>
            <c:ext xmlns:c16="http://schemas.microsoft.com/office/drawing/2014/chart" uri="{C3380CC4-5D6E-409C-BE32-E72D297353CC}">
              <c16:uniqueId val="{00000000-FCB6-4F2E-AF21-9919B80F6185}"/>
            </c:ext>
          </c:extLst>
        </c:ser>
        <c:dLbls>
          <c:showLegendKey val="0"/>
          <c:showVal val="0"/>
          <c:showCatName val="0"/>
          <c:showSerName val="0"/>
          <c:showPercent val="0"/>
          <c:showBubbleSize val="0"/>
        </c:dLbls>
        <c:gapWidth val="182"/>
        <c:axId val="191355808"/>
        <c:axId val="250376480"/>
      </c:barChart>
      <c:catAx>
        <c:axId val="191355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50376480"/>
        <c:crosses val="autoZero"/>
        <c:auto val="1"/>
        <c:lblAlgn val="ctr"/>
        <c:lblOffset val="100"/>
        <c:noMultiLvlLbl val="0"/>
      </c:catAx>
      <c:valAx>
        <c:axId val="25037648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19135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[P29-plan-anual-2023.xlsx]Hoja2!TablaDinámica1</c:name>
    <c:fmtId val="8"/>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Hoja2!$B$6</c:f>
              <c:strCache>
                <c:ptCount val="1"/>
                <c:pt idx="0">
                  <c:v>Cuenta de Monto Anual1</c:v>
                </c:pt>
              </c:strCache>
            </c:strRef>
          </c:tx>
          <c:spPr>
            <a:solidFill>
              <a:schemeClr val="accent1"/>
            </a:solidFill>
            <a:ln>
              <a:noFill/>
            </a:ln>
            <a:effectLst/>
          </c:spPr>
          <c:invertIfNegative val="0"/>
          <c:cat>
            <c:multiLvlStrRef>
              <c:f>Hoja2!$A$7:$A$53</c:f>
              <c:multiLvlStrCache>
                <c:ptCount val="34"/>
                <c:lvl>
                  <c:pt idx="0">
                    <c:v>Continuidad</c:v>
                  </c:pt>
                  <c:pt idx="1">
                    <c:v>Nuevo</c:v>
                  </c:pt>
                  <c:pt idx="2">
                    <c:v>Renovacion</c:v>
                  </c:pt>
                  <c:pt idx="3">
                    <c:v>Renovación</c:v>
                  </c:pt>
                  <c:pt idx="4">
                    <c:v>(en blanco)</c:v>
                  </c:pt>
                  <c:pt idx="5">
                    <c:v>Continuidad</c:v>
                  </c:pt>
                  <c:pt idx="6">
                    <c:v>Nuevo</c:v>
                  </c:pt>
                  <c:pt idx="7">
                    <c:v>Renovacion</c:v>
                  </c:pt>
                  <c:pt idx="8">
                    <c:v>Continuidad</c:v>
                  </c:pt>
                  <c:pt idx="9">
                    <c:v>Nuevo</c:v>
                  </c:pt>
                  <c:pt idx="10">
                    <c:v>Renovacion</c:v>
                  </c:pt>
                  <c:pt idx="11">
                    <c:v>Renovación</c:v>
                  </c:pt>
                  <c:pt idx="12">
                    <c:v>(en blanco)</c:v>
                  </c:pt>
                  <c:pt idx="13">
                    <c:v>Continuidad</c:v>
                  </c:pt>
                  <c:pt idx="14">
                    <c:v>Nuevo</c:v>
                  </c:pt>
                  <c:pt idx="15">
                    <c:v>Renovacion</c:v>
                  </c:pt>
                  <c:pt idx="16">
                    <c:v>Renovación</c:v>
                  </c:pt>
                  <c:pt idx="17">
                    <c:v>(en blanco)</c:v>
                  </c:pt>
                  <c:pt idx="18">
                    <c:v>Continuidad</c:v>
                  </c:pt>
                  <c:pt idx="19">
                    <c:v>Nuevo</c:v>
                  </c:pt>
                  <c:pt idx="20">
                    <c:v>Nuevo</c:v>
                  </c:pt>
                  <c:pt idx="21">
                    <c:v>Renovación</c:v>
                  </c:pt>
                  <c:pt idx="22">
                    <c:v>Continuidad</c:v>
                  </c:pt>
                  <c:pt idx="23">
                    <c:v>Nuevo</c:v>
                  </c:pt>
                  <c:pt idx="24">
                    <c:v>Continuidad</c:v>
                  </c:pt>
                  <c:pt idx="25">
                    <c:v>Nuevo</c:v>
                  </c:pt>
                  <c:pt idx="26">
                    <c:v>Renovación</c:v>
                  </c:pt>
                  <c:pt idx="27">
                    <c:v>(en blanco)</c:v>
                  </c:pt>
                  <c:pt idx="28">
                    <c:v>Nuevo</c:v>
                  </c:pt>
                  <c:pt idx="29">
                    <c:v>(en blanco)</c:v>
                  </c:pt>
                  <c:pt idx="30">
                    <c:v>Nuevo</c:v>
                  </c:pt>
                  <c:pt idx="31">
                    <c:v>Continuidad</c:v>
                  </c:pt>
                  <c:pt idx="32">
                    <c:v>Nuevo</c:v>
                  </c:pt>
                  <c:pt idx="33">
                    <c:v>Continuidad</c:v>
                  </c:pt>
                </c:lvl>
                <c:lvl>
                  <c:pt idx="0">
                    <c:v>Enero</c:v>
                  </c:pt>
                  <c:pt idx="5">
                    <c:v>Febrero</c:v>
                  </c:pt>
                  <c:pt idx="8">
                    <c:v>Marzo</c:v>
                  </c:pt>
                  <c:pt idx="13">
                    <c:v>Abril</c:v>
                  </c:pt>
                  <c:pt idx="18">
                    <c:v>Mayo</c:v>
                  </c:pt>
                  <c:pt idx="20">
                    <c:v>Junio</c:v>
                  </c:pt>
                  <c:pt idx="22">
                    <c:v>Julio</c:v>
                  </c:pt>
                  <c:pt idx="24">
                    <c:v>Agosto</c:v>
                  </c:pt>
                  <c:pt idx="28">
                    <c:v>Setiembre</c:v>
                  </c:pt>
                  <c:pt idx="30">
                    <c:v>Octubre</c:v>
                  </c:pt>
                  <c:pt idx="31">
                    <c:v>Noviembre</c:v>
                  </c:pt>
                  <c:pt idx="33">
                    <c:v>diciembre</c:v>
                  </c:pt>
                </c:lvl>
              </c:multiLvlStrCache>
            </c:multiLvlStrRef>
          </c:cat>
          <c:val>
            <c:numRef>
              <c:f>Hoja2!$B$7:$B$53</c:f>
              <c:numCache>
                <c:formatCode>General</c:formatCode>
                <c:ptCount val="34"/>
                <c:pt idx="0">
                  <c:v>2</c:v>
                </c:pt>
                <c:pt idx="1">
                  <c:v>23</c:v>
                </c:pt>
                <c:pt idx="2">
                  <c:v>1</c:v>
                </c:pt>
                <c:pt idx="3">
                  <c:v>1</c:v>
                </c:pt>
                <c:pt idx="4">
                  <c:v>1</c:v>
                </c:pt>
                <c:pt idx="5">
                  <c:v>1</c:v>
                </c:pt>
                <c:pt idx="6">
                  <c:v>14</c:v>
                </c:pt>
                <c:pt idx="7">
                  <c:v>1</c:v>
                </c:pt>
                <c:pt idx="8">
                  <c:v>1</c:v>
                </c:pt>
                <c:pt idx="9">
                  <c:v>15</c:v>
                </c:pt>
                <c:pt idx="10">
                  <c:v>1</c:v>
                </c:pt>
                <c:pt idx="11">
                  <c:v>1</c:v>
                </c:pt>
                <c:pt idx="12">
                  <c:v>1</c:v>
                </c:pt>
                <c:pt idx="13">
                  <c:v>4</c:v>
                </c:pt>
                <c:pt idx="14">
                  <c:v>14</c:v>
                </c:pt>
                <c:pt idx="15">
                  <c:v>1</c:v>
                </c:pt>
                <c:pt idx="16">
                  <c:v>2</c:v>
                </c:pt>
                <c:pt idx="17">
                  <c:v>6</c:v>
                </c:pt>
                <c:pt idx="18">
                  <c:v>1</c:v>
                </c:pt>
                <c:pt idx="19">
                  <c:v>5</c:v>
                </c:pt>
                <c:pt idx="20">
                  <c:v>11</c:v>
                </c:pt>
                <c:pt idx="21">
                  <c:v>2</c:v>
                </c:pt>
                <c:pt idx="22">
                  <c:v>1</c:v>
                </c:pt>
                <c:pt idx="23">
                  <c:v>10</c:v>
                </c:pt>
                <c:pt idx="24">
                  <c:v>3</c:v>
                </c:pt>
                <c:pt idx="25">
                  <c:v>5</c:v>
                </c:pt>
                <c:pt idx="26">
                  <c:v>1</c:v>
                </c:pt>
                <c:pt idx="27">
                  <c:v>1</c:v>
                </c:pt>
                <c:pt idx="28">
                  <c:v>4</c:v>
                </c:pt>
                <c:pt idx="29">
                  <c:v>1</c:v>
                </c:pt>
                <c:pt idx="30">
                  <c:v>2</c:v>
                </c:pt>
                <c:pt idx="31">
                  <c:v>3</c:v>
                </c:pt>
                <c:pt idx="32">
                  <c:v>1</c:v>
                </c:pt>
                <c:pt idx="33">
                  <c:v>1</c:v>
                </c:pt>
              </c:numCache>
            </c:numRef>
          </c:val>
          <c:extLst>
            <c:ext xmlns:c16="http://schemas.microsoft.com/office/drawing/2014/chart" uri="{C3380CC4-5D6E-409C-BE32-E72D297353CC}">
              <c16:uniqueId val="{00000000-7B43-4AAD-9789-67BC7B4FB59A}"/>
            </c:ext>
          </c:extLst>
        </c:ser>
        <c:dLbls>
          <c:showLegendKey val="0"/>
          <c:showVal val="0"/>
          <c:showCatName val="0"/>
          <c:showSerName val="0"/>
          <c:showPercent val="0"/>
          <c:showBubbleSize val="0"/>
        </c:dLbls>
        <c:gapWidth val="150"/>
        <c:axId val="250379840"/>
        <c:axId val="250379280"/>
      </c:barChart>
      <c:lineChart>
        <c:grouping val="standard"/>
        <c:varyColors val="0"/>
        <c:ser>
          <c:idx val="1"/>
          <c:order val="1"/>
          <c:tx>
            <c:strRef>
              <c:f>Hoja2!$C$6</c:f>
              <c:strCache>
                <c:ptCount val="1"/>
                <c:pt idx="0">
                  <c:v>Suma de Monto Anual1_2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multiLvlStrRef>
              <c:f>Hoja2!$A$7:$A$53</c:f>
              <c:multiLvlStrCache>
                <c:ptCount val="34"/>
                <c:lvl>
                  <c:pt idx="0">
                    <c:v>Continuidad</c:v>
                  </c:pt>
                  <c:pt idx="1">
                    <c:v>Nuevo</c:v>
                  </c:pt>
                  <c:pt idx="2">
                    <c:v>Renovacion</c:v>
                  </c:pt>
                  <c:pt idx="3">
                    <c:v>Renovación</c:v>
                  </c:pt>
                  <c:pt idx="4">
                    <c:v>(en blanco)</c:v>
                  </c:pt>
                  <c:pt idx="5">
                    <c:v>Continuidad</c:v>
                  </c:pt>
                  <c:pt idx="6">
                    <c:v>Nuevo</c:v>
                  </c:pt>
                  <c:pt idx="7">
                    <c:v>Renovacion</c:v>
                  </c:pt>
                  <c:pt idx="8">
                    <c:v>Continuidad</c:v>
                  </c:pt>
                  <c:pt idx="9">
                    <c:v>Nuevo</c:v>
                  </c:pt>
                  <c:pt idx="10">
                    <c:v>Renovacion</c:v>
                  </c:pt>
                  <c:pt idx="11">
                    <c:v>Renovación</c:v>
                  </c:pt>
                  <c:pt idx="12">
                    <c:v>(en blanco)</c:v>
                  </c:pt>
                  <c:pt idx="13">
                    <c:v>Continuidad</c:v>
                  </c:pt>
                  <c:pt idx="14">
                    <c:v>Nuevo</c:v>
                  </c:pt>
                  <c:pt idx="15">
                    <c:v>Renovacion</c:v>
                  </c:pt>
                  <c:pt idx="16">
                    <c:v>Renovación</c:v>
                  </c:pt>
                  <c:pt idx="17">
                    <c:v>(en blanco)</c:v>
                  </c:pt>
                  <c:pt idx="18">
                    <c:v>Continuidad</c:v>
                  </c:pt>
                  <c:pt idx="19">
                    <c:v>Nuevo</c:v>
                  </c:pt>
                  <c:pt idx="20">
                    <c:v>Nuevo</c:v>
                  </c:pt>
                  <c:pt idx="21">
                    <c:v>Renovación</c:v>
                  </c:pt>
                  <c:pt idx="22">
                    <c:v>Continuidad</c:v>
                  </c:pt>
                  <c:pt idx="23">
                    <c:v>Nuevo</c:v>
                  </c:pt>
                  <c:pt idx="24">
                    <c:v>Continuidad</c:v>
                  </c:pt>
                  <c:pt idx="25">
                    <c:v>Nuevo</c:v>
                  </c:pt>
                  <c:pt idx="26">
                    <c:v>Renovación</c:v>
                  </c:pt>
                  <c:pt idx="27">
                    <c:v>(en blanco)</c:v>
                  </c:pt>
                  <c:pt idx="28">
                    <c:v>Nuevo</c:v>
                  </c:pt>
                  <c:pt idx="29">
                    <c:v>(en blanco)</c:v>
                  </c:pt>
                  <c:pt idx="30">
                    <c:v>Nuevo</c:v>
                  </c:pt>
                  <c:pt idx="31">
                    <c:v>Continuidad</c:v>
                  </c:pt>
                  <c:pt idx="32">
                    <c:v>Nuevo</c:v>
                  </c:pt>
                  <c:pt idx="33">
                    <c:v>Continuidad</c:v>
                  </c:pt>
                </c:lvl>
                <c:lvl>
                  <c:pt idx="0">
                    <c:v>Enero</c:v>
                  </c:pt>
                  <c:pt idx="5">
                    <c:v>Febrero</c:v>
                  </c:pt>
                  <c:pt idx="8">
                    <c:v>Marzo</c:v>
                  </c:pt>
                  <c:pt idx="13">
                    <c:v>Abril</c:v>
                  </c:pt>
                  <c:pt idx="18">
                    <c:v>Mayo</c:v>
                  </c:pt>
                  <c:pt idx="20">
                    <c:v>Junio</c:v>
                  </c:pt>
                  <c:pt idx="22">
                    <c:v>Julio</c:v>
                  </c:pt>
                  <c:pt idx="24">
                    <c:v>Agosto</c:v>
                  </c:pt>
                  <c:pt idx="28">
                    <c:v>Setiembre</c:v>
                  </c:pt>
                  <c:pt idx="30">
                    <c:v>Octubre</c:v>
                  </c:pt>
                  <c:pt idx="31">
                    <c:v>Noviembre</c:v>
                  </c:pt>
                  <c:pt idx="33">
                    <c:v>diciembre</c:v>
                  </c:pt>
                </c:lvl>
              </c:multiLvlStrCache>
            </c:multiLvlStrRef>
          </c:cat>
          <c:val>
            <c:numRef>
              <c:f>Hoja2!$C$7:$C$53</c:f>
              <c:numCache>
                <c:formatCode>_(* #,##0.00_);_(* \(#,##0.00\);_(* "-"??_);_(@_)</c:formatCode>
                <c:ptCount val="34"/>
                <c:pt idx="0">
                  <c:v>235550</c:v>
                </c:pt>
                <c:pt idx="1">
                  <c:v>12318250</c:v>
                </c:pt>
                <c:pt idx="2">
                  <c:v>378336</c:v>
                </c:pt>
                <c:pt idx="3">
                  <c:v>132000</c:v>
                </c:pt>
                <c:pt idx="4">
                  <c:v>96366</c:v>
                </c:pt>
                <c:pt idx="5">
                  <c:v>100000</c:v>
                </c:pt>
                <c:pt idx="6">
                  <c:v>8091792</c:v>
                </c:pt>
                <c:pt idx="7">
                  <c:v>120000</c:v>
                </c:pt>
                <c:pt idx="8">
                  <c:v>58619</c:v>
                </c:pt>
                <c:pt idx="9">
                  <c:v>43056987</c:v>
                </c:pt>
                <c:pt idx="10">
                  <c:v>42900</c:v>
                </c:pt>
                <c:pt idx="11">
                  <c:v>132000</c:v>
                </c:pt>
                <c:pt idx="12">
                  <c:v>90000</c:v>
                </c:pt>
                <c:pt idx="13">
                  <c:v>734647</c:v>
                </c:pt>
                <c:pt idx="14">
                  <c:v>14541335</c:v>
                </c:pt>
                <c:pt idx="15">
                  <c:v>43920</c:v>
                </c:pt>
                <c:pt idx="16">
                  <c:v>66006</c:v>
                </c:pt>
                <c:pt idx="17">
                  <c:v>1684400</c:v>
                </c:pt>
                <c:pt idx="18">
                  <c:v>50035</c:v>
                </c:pt>
                <c:pt idx="19">
                  <c:v>1691000</c:v>
                </c:pt>
                <c:pt idx="20">
                  <c:v>14231751</c:v>
                </c:pt>
                <c:pt idx="21">
                  <c:v>26239</c:v>
                </c:pt>
                <c:pt idx="22">
                  <c:v>558231</c:v>
                </c:pt>
                <c:pt idx="23">
                  <c:v>9206600</c:v>
                </c:pt>
                <c:pt idx="24">
                  <c:v>14447008</c:v>
                </c:pt>
                <c:pt idx="25">
                  <c:v>3820000</c:v>
                </c:pt>
                <c:pt idx="26">
                  <c:v>29600</c:v>
                </c:pt>
                <c:pt idx="27">
                  <c:v>20340</c:v>
                </c:pt>
                <c:pt idx="28">
                  <c:v>429240</c:v>
                </c:pt>
                <c:pt idx="29">
                  <c:v>48429</c:v>
                </c:pt>
                <c:pt idx="30">
                  <c:v>9894517</c:v>
                </c:pt>
                <c:pt idx="31">
                  <c:v>4899892</c:v>
                </c:pt>
                <c:pt idx="32">
                  <c:v>284746</c:v>
                </c:pt>
                <c:pt idx="33">
                  <c:v>60000</c:v>
                </c:pt>
              </c:numCache>
            </c:numRef>
          </c:val>
          <c:smooth val="0"/>
          <c:extLst>
            <c:ext xmlns:c16="http://schemas.microsoft.com/office/drawing/2014/chart" uri="{C3380CC4-5D6E-409C-BE32-E72D297353CC}">
              <c16:uniqueId val="{00000002-7B43-4AAD-9789-67BC7B4FB59A}"/>
            </c:ext>
          </c:extLst>
        </c:ser>
        <c:dLbls>
          <c:showLegendKey val="0"/>
          <c:showVal val="0"/>
          <c:showCatName val="0"/>
          <c:showSerName val="0"/>
          <c:showPercent val="0"/>
          <c:showBubbleSize val="0"/>
        </c:dLbls>
        <c:marker val="1"/>
        <c:smooth val="0"/>
        <c:axId val="250380960"/>
        <c:axId val="250380400"/>
      </c:lineChart>
      <c:valAx>
        <c:axId val="25037928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50379840"/>
        <c:crosses val="max"/>
        <c:crossBetween val="between"/>
      </c:valAx>
      <c:catAx>
        <c:axId val="250379840"/>
        <c:scaling>
          <c:orientation val="minMax"/>
        </c:scaling>
        <c:delete val="1"/>
        <c:axPos val="b"/>
        <c:numFmt formatCode="General" sourceLinked="1"/>
        <c:majorTickMark val="out"/>
        <c:minorTickMark val="none"/>
        <c:tickLblPos val="nextTo"/>
        <c:crossAx val="250379280"/>
        <c:crosses val="autoZero"/>
        <c:auto val="1"/>
        <c:lblAlgn val="ctr"/>
        <c:lblOffset val="100"/>
        <c:noMultiLvlLbl val="0"/>
      </c:catAx>
      <c:valAx>
        <c:axId val="250380400"/>
        <c:scaling>
          <c:orientation val="minMax"/>
        </c:scaling>
        <c:delete val="0"/>
        <c:axPos val="l"/>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50380960"/>
        <c:crosses val="autoZero"/>
        <c:crossBetween val="between"/>
      </c:valAx>
      <c:catAx>
        <c:axId val="250380960"/>
        <c:scaling>
          <c:orientation val="minMax"/>
        </c:scaling>
        <c:delete val="1"/>
        <c:axPos val="b"/>
        <c:numFmt formatCode="General" sourceLinked="1"/>
        <c:majorTickMark val="out"/>
        <c:minorTickMark val="none"/>
        <c:tickLblPos val="nextTo"/>
        <c:crossAx val="25038040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'Años1-4'!$B$2</c:f>
              <c:strCache>
                <c:ptCount val="1"/>
                <c:pt idx="0">
                  <c:v>Monto anual</c:v>
                </c:pt>
              </c:strCache>
            </c:strRef>
          </c:tx>
          <c:spPr>
            <a:ln w="28575" cap="rnd">
              <a:solidFill>
                <a:srgbClr val="0070C0"/>
              </a:solidFill>
              <a:round/>
            </a:ln>
            <a:effectLst/>
          </c:spPr>
          <c:marker>
            <c:symbol val="square"/>
            <c:size val="6"/>
            <c:spPr>
              <a:solidFill>
                <a:srgbClr val="FF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'Años1-4'!$C$1:$F$1</c:f>
              <c:strCache>
                <c:ptCount val="4"/>
                <c:pt idx="0">
                  <c:v>Año 1</c:v>
                </c:pt>
                <c:pt idx="1">
                  <c:v>Año 2</c:v>
                </c:pt>
                <c:pt idx="2">
                  <c:v>Año 3</c:v>
                </c:pt>
                <c:pt idx="3">
                  <c:v>Año 4</c:v>
                </c:pt>
              </c:strCache>
            </c:strRef>
          </c:cat>
          <c:val>
            <c:numRef>
              <c:f>'Años1-4'!$C$2:$F$2</c:f>
              <c:numCache>
                <c:formatCode>"S/"#,##0</c:formatCode>
                <c:ptCount val="4"/>
                <c:pt idx="0">
                  <c:v>1973230649.3366663</c:v>
                </c:pt>
                <c:pt idx="1">
                  <c:v>359967966.95916671</c:v>
                </c:pt>
                <c:pt idx="2">
                  <c:v>266296975.27000001</c:v>
                </c:pt>
                <c:pt idx="3">
                  <c:v>163554823.15799999</c:v>
                </c:pt>
              </c:numCache>
            </c:numRef>
          </c:val>
          <c:smooth val="1"/>
          <c:extLst>
            <c:ext xmlns:c16="http://schemas.microsoft.com/office/drawing/2014/chart" uri="{C3380CC4-5D6E-409C-BE32-E72D297353CC}">
              <c16:uniqueId val="{00000000-7D69-4D10-86B6-145A02FA011E}"/>
            </c:ext>
          </c:extLst>
        </c:ser>
        <c:dLbls>
          <c:showLegendKey val="0"/>
          <c:showVal val="0"/>
          <c:showCatName val="0"/>
          <c:showSerName val="0"/>
          <c:showPercent val="0"/>
          <c:showBubbleSize val="0"/>
        </c:dLbls>
        <c:marker val="1"/>
        <c:smooth val="0"/>
        <c:axId val="251566992"/>
        <c:axId val="251567552"/>
      </c:lineChart>
      <c:catAx>
        <c:axId val="25156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PE"/>
          </a:p>
        </c:txPr>
        <c:crossAx val="251567552"/>
        <c:crosses val="autoZero"/>
        <c:auto val="1"/>
        <c:lblAlgn val="ctr"/>
        <c:lblOffset val="100"/>
        <c:noMultiLvlLbl val="0"/>
      </c:catAx>
      <c:valAx>
        <c:axId val="251567552"/>
        <c:scaling>
          <c:orientation val="minMax"/>
          <c:min val="0"/>
        </c:scaling>
        <c:delete val="0"/>
        <c:axPos val="l"/>
        <c:numFmt formatCode="&quot;S/&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PE"/>
          </a:p>
        </c:txPr>
        <c:crossAx val="2515669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bg1"/>
          </a:solidFill>
        </a:defRPr>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[P29-plan-anual-2023.xlsx]NecesidadxUOR!TablaDinámica7</c:name>
    <c:fmtId val="3"/>
  </c:pivotSource>
  <c:chart>
    <c:autoTitleDeleted val="1"/>
    <c:pivotFmts>
      <c:pivotFmt>
        <c:idx val="0"/>
        <c:spPr>
          <a:solidFill>
            <a:schemeClr val="accent5"/>
          </a:solidFill>
          <a:ln>
            <a:noFill/>
          </a:ln>
          <a:effectLst/>
        </c:spPr>
        <c:marker>
          <c:symbol val="none"/>
        </c:marker>
      </c:pivotFmt>
      <c:pivotFmt>
        <c:idx val="1"/>
        <c:spPr>
          <a:solidFill>
            <a:schemeClr val="accent5"/>
          </a:solidFill>
          <a:ln>
            <a:noFill/>
          </a:ln>
          <a:effectLst/>
        </c:spPr>
        <c:marker>
          <c:symbol val="none"/>
        </c:marker>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pivotFmt>
      <c:pivotFmt>
        <c:idx val="4"/>
        <c:spPr>
          <a:solidFill>
            <a:schemeClr val="accent5"/>
          </a:solidFill>
          <a:ln>
            <a:noFill/>
          </a:ln>
          <a:effectLst/>
        </c:spPr>
        <c:marker>
          <c:symbol val="none"/>
        </c:marker>
      </c:pivotFmt>
      <c:pivotFmt>
        <c:idx val="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NecesidadxUOR!$B$3</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NecesidadxUOR!$A$4:$A$870</c:f>
              <c:strCache>
                <c:ptCount val="866"/>
                <c:pt idx="1">
                  <c:v>Impuesto a la Renta</c:v>
                </c:pt>
                <c:pt idx="2">
                  <c:v>Impuesto General a las Ventas IGV</c:v>
                </c:pt>
                <c:pt idx="3">
                  <c:v>Servicio Omnicanal Bancario - BACKBASE</c:v>
                </c:pt>
                <c:pt idx="4">
                  <c:v>Prov. para Litigios y Demandas Pendientes</c:v>
                </c:pt>
                <c:pt idx="5">
                  <c:v>Servicio Core Bancario - TEMENOS</c:v>
                </c:pt>
                <c:pt idx="6">
                  <c:v>Transporte agencias foraneo bn</c:v>
                </c:pt>
                <c:pt idx="7">
                  <c:v>Servicio de Vigilancia, Operadores del Centro de Control de Seguridad y Ronda Móvil de las Sedes, Agencias y Locales de la macro Región Lima y Recepcionistas de la Sede Principal del BN</c:v>
                </c:pt>
                <c:pt idx="8">
                  <c:v>Prov. para Créditos de Consumo Específica - Otros </c:v>
                </c:pt>
                <c:pt idx="9">
                  <c:v>Cobros por Servicios - FIS</c:v>
                </c:pt>
                <c:pt idx="10">
                  <c:v>Comis.p/serv./pos-agte.multired</c:v>
                </c:pt>
                <c:pt idx="11">
                  <c:v>Licenciamiento, Mantenimiento y Soporte del Software de Administración de Base de Datos y Gestión Z/OS</c:v>
                </c:pt>
                <c:pt idx="12">
                  <c:v>Adquisición sistemas Video Grabación Digital LP 2023</c:v>
                </c:pt>
                <c:pt idx="13">
                  <c:v>Adquisición de solución para garantizar la continuidad operativa</c:v>
                </c:pt>
                <c:pt idx="14">
                  <c:v>Vehículos del Banco</c:v>
                </c:pt>
                <c:pt idx="15">
                  <c:v>Servicio Ciberseguridad y Gestión Eventos e Incidentes Seguridad Informática para la Implementación un Cybersecurity Operation Center (COC) </c:v>
                </c:pt>
                <c:pt idx="16">
                  <c:v>Comisiones Nueva  Tarjeta Multired</c:v>
                </c:pt>
                <c:pt idx="17">
                  <c:v>Nueva Tarjeta Multired No Personalizada</c:v>
                </c:pt>
                <c:pt idx="18">
                  <c:v>Servicio especializado de operación, soporte y monitoreo de las plataformas de los ambientes de producción, desarrollo, certificación y contingencia, para el proceso de transformación digital</c:v>
                </c:pt>
                <c:pt idx="19">
                  <c:v>Servicio de Outsourcing - Mesa de Ayuda</c:v>
                </c:pt>
                <c:pt idx="20">
                  <c:v>Depreciación mobiliario y equipo - equipo de cómputo</c:v>
                </c:pt>
                <c:pt idx="21">
                  <c:v>Adquisicion e instalacion de equipos UPS para Macro Regiones Trujillo_Lima_Huancayo_Arequipa_Cusco_Iquitos del BN</c:v>
                </c:pt>
                <c:pt idx="22">
                  <c:v>Adquisición switches Sedes Administrativas y dependencias tipo 3</c:v>
                </c:pt>
                <c:pt idx="23">
                  <c:v>Comis.p/serv./pos-agte.multired (+ de 3 mil POS o 5 millones transac.)</c:v>
                </c:pt>
                <c:pt idx="24">
                  <c:v>Servicio de transmisión de datos para dependencias del Banco de la Nación en zonas rurales</c:v>
                </c:pt>
                <c:pt idx="25">
                  <c:v>Mantenimiento preventivo y correctivo de servicios generales de sedes, agencias y lobbies SMR Lima Item 2 - Zona Sur</c:v>
                </c:pt>
                <c:pt idx="26">
                  <c:v>Adquisición de solución para garantizar la continuidad operativa del Banco</c:v>
                </c:pt>
                <c:pt idx="27">
                  <c:v>Seguro Médico Familiar</c:v>
                </c:pt>
                <c:pt idx="28">
                  <c:v>Impuesto a la Renta No Domiciliados</c:v>
                </c:pt>
                <c:pt idx="29">
                  <c:v>serv.bca. celular-america movil peru sac-claro</c:v>
                </c:pt>
                <c:pt idx="30">
                  <c:v>Campaña Cuenta DNI (PAC 2023)</c:v>
                </c:pt>
                <c:pt idx="31">
                  <c:v>Servicio  IP - VPN (*)
Servicio de Transmisión de Datos </c:v>
                </c:pt>
                <c:pt idx="32">
                  <c:v>Transporte agencias local bn</c:v>
                </c:pt>
                <c:pt idx="33">
                  <c:v>Amortización de Gastos Amortizables - Software Adquiridos</c:v>
                </c:pt>
                <c:pt idx="34">
                  <c:v>Servicio de Impresión de Formatos del Banco de la Nación</c:v>
                </c:pt>
                <c:pt idx="35">
                  <c:v>serv.bca. celular- movistar</c:v>
                </c:pt>
                <c:pt idx="36">
                  <c:v>Servicio de Mantenimiento de Cajeros Automáticos DIEBOLD</c:v>
                </c:pt>
                <c:pt idx="37">
                  <c:v>Homebanking</c:v>
                </c:pt>
                <c:pt idx="38">
                  <c:v>Prov. para Créditos de Consumo Genérica - Sobreendeudamiento </c:v>
                </c:pt>
                <c:pt idx="39">
                  <c:v>Prov. para Créditos de Consumo Genérica - Fijo </c:v>
                </c:pt>
                <c:pt idx="40">
                  <c:v>Campaña de Productos (préstamo MultiRed, Crédito Hipotecario, Tarjeta de Crédito) PAC 2023</c:v>
                </c:pt>
                <c:pt idx="41">
                  <c:v>Oficinas Tercerizadas - Servicio de tercerización de canales de atención de oficinas especiales a nivel nacional (Administración de Oficinas Especiales BN a Nivel Nacional)                </c:v>
                </c:pt>
                <c:pt idx="42">
                  <c:v>Abastecim.cajero multired foraneo</c:v>
                </c:pt>
                <c:pt idx="43">
                  <c:v>Fábrica de Software  FONAFE 5</c:v>
                </c:pt>
                <c:pt idx="44">
                  <c:v>Fondo de Empleados DS. 487 Art. 16 Inc.</c:v>
                </c:pt>
                <c:pt idx="45">
                  <c:v>Monitoreo Prevención y Tratamiento de Fraude - Call Center</c:v>
                </c:pt>
                <c:pt idx="46">
                  <c:v>Depreciación de edificios - utilizados por la entidad</c:v>
                </c:pt>
                <c:pt idx="47">
                  <c:v>Servicio de Mantenimiento Preventivo, Soporte Técnico y Atención de Emergencias para los Equipos del Sistema HVAC de la Sede Principal del Banco de la Nación</c:v>
                </c:pt>
                <c:pt idx="48">
                  <c:v>Procesam.de efectivo bovedas bn</c:v>
                </c:pt>
                <c:pt idx="49">
                  <c:v>Servicio de Arrendamiento de Equipos de Cómputo para las Empresas bajo el ámbito de FONAFE</c:v>
                </c:pt>
                <c:pt idx="50">
                  <c:v>Mantenimiento preventivo y correctivo de servicios generales de sedes, agencias y lobbies SMR Lima. Item 1 - Zona norte</c:v>
                </c:pt>
                <c:pt idx="51">
                  <c:v>Tarjeta global debito visa-diferido</c:v>
                </c:pt>
                <c:pt idx="52">
                  <c:v>Alquiler Bóveda</c:v>
                </c:pt>
                <c:pt idx="53">
                  <c:v>Adquisición de Merchandising.  (PAC 2023)</c:v>
                </c:pt>
                <c:pt idx="54">
                  <c:v>SERVICIO DE LIMPIEZA GENERAL PARA LA SEDE ELIZALDE, AGENCIAS LOBBIES OFICINAS ESPECIALES Y ATMS DE LA MACRO REGION LIMA</c:v>
                </c:pt>
                <c:pt idx="55">
                  <c:v>Consulta en línea entre RENIEC y BN</c:v>
                </c:pt>
                <c:pt idx="56">
                  <c:v>Campaña Productos pasivos (PAC 2023)</c:v>
                </c:pt>
                <c:pt idx="57">
                  <c:v>Canales de Atención (PAC 2023)</c:v>
                </c:pt>
                <c:pt idx="58">
                  <c:v>Adquisición de solución para garantizar la continuidad operativa - Saltos de MIPS programados I, II, III</c:v>
                </c:pt>
                <c:pt idx="59">
                  <c:v>Servicio para la atención de requerimientos en el proceso de certificación de productos de software y hardware</c:v>
                </c:pt>
                <c:pt idx="60">
                  <c:v>Comisiones Tarjeta Mastercard</c:v>
                </c:pt>
                <c:pt idx="61">
                  <c:v>Servicio de Mantenimiento de 600 Cajeros Automáticos LP S/N-2023</c:v>
                </c:pt>
                <c:pt idx="62">
                  <c:v>Abastecim.cajero multired local</c:v>
                </c:pt>
                <c:pt idx="63">
                  <c:v>Traslado  del Centro de Cómputo Alterno - San Isidro a Nuevo Sede del Banco de la Nación</c:v>
                </c:pt>
                <c:pt idx="64">
                  <c:v>Prov. para Créditos de Consumo Cartera Reprogramada </c:v>
                </c:pt>
                <c:pt idx="65">
                  <c:v>Contratación de locadores de servicio</c:v>
                </c:pt>
                <c:pt idx="66">
                  <c:v>Adquisición plataforma redes inalámbricas para Sedes Administrativas y Macroregiones</c:v>
                </c:pt>
                <c:pt idx="67">
                  <c:v>Adquisición de IPS</c:v>
                </c:pt>
                <c:pt idx="68">
                  <c:v>Adquisición solución backup entornos virtualizados</c:v>
                </c:pt>
                <c:pt idx="69">
                  <c:v>Servicio de Mantenimiento Preventivo y Correctivo del Sistema de Alarmas, ATMs y ATMs Isla del BN a nivel nacional</c:v>
                </c:pt>
                <c:pt idx="70">
                  <c:v>Obtener una herramienta para la gestión y captaciones de clientes de productos activos</c:v>
                </c:pt>
                <c:pt idx="71">
                  <c:v>Adquisicion de 300 maquinas contadoras electronicas de billetes</c:v>
                </c:pt>
                <c:pt idx="72">
                  <c:v>Servicio de protección y seguridad en Agencias a nivel nacional (Convenio de Cooperación Interinstitucional entre BN y PNP)</c:v>
                </c:pt>
                <c:pt idx="73">
                  <c:v>Servicio pago - Domicilio onp</c:v>
                </c:pt>
                <c:pt idx="74">
                  <c:v>Campañas en Redes Sociales (PAC 2023)</c:v>
                </c:pt>
                <c:pt idx="75">
                  <c:v>Campañas Programática Web (PAC 2023)</c:v>
                </c:pt>
                <c:pt idx="76">
                  <c:v>UNIFORMES</c:v>
                </c:pt>
                <c:pt idx="77">
                  <c:v>Servicio de mantenimiento integral (Preventivo y correctivo) a sistemas de seguridad electrónica de la Sede Oficina Principal</c:v>
                </c:pt>
                <c:pt idx="78">
                  <c:v>Servicio de mantenimiento preventivo y correctivo del Sistema de Gestión de Video Integral (SGVI) en Agencias, Oficinas y ATMs del BN a nivel Nacional</c:v>
                </c:pt>
                <c:pt idx="79">
                  <c:v>Servicio de transmisión de datos para dependencias del Banco de la Nación en zonas rurales.</c:v>
                </c:pt>
                <c:pt idx="80">
                  <c:v>Contratación de locadores de servicios</c:v>
                </c:pt>
                <c:pt idx="81">
                  <c:v>Depreciación mobiliario y equipo - mobiliario</c:v>
                </c:pt>
                <c:pt idx="82">
                  <c:v>Servicio de Mantenimiento y Soporte de Productos DYNATRACE - Nuevo Contrato</c:v>
                </c:pt>
                <c:pt idx="83">
                  <c:v>Agencias moviles  - Bono alimentario (Yanapay 2023)</c:v>
                </c:pt>
                <c:pt idx="84">
                  <c:v>Agencias moviles - Bono alimentario (Yanapay 22)</c:v>
                </c:pt>
                <c:pt idx="85">
                  <c:v>Capacitación laboral juvenil </c:v>
                </c:pt>
                <c:pt idx="86">
                  <c:v>Servicio de limpieza para la sede principal del BN</c:v>
                </c:pt>
                <c:pt idx="87">
                  <c:v>Licenciamiento Microsoft</c:v>
                </c:pt>
                <c:pt idx="88">
                  <c:v>serv.bca.celular- bitel</c:v>
                </c:pt>
                <c:pt idx="89">
                  <c:v>Solución Tecn. Prevención Fraudes y LA/FT y aplicación scoring riesgos </c:v>
                </c:pt>
                <c:pt idx="90">
                  <c:v>Materiales para Computo</c:v>
                </c:pt>
                <c:pt idx="91">
                  <c:v>Adquisicion de papel para fotocopia</c:v>
                </c:pt>
                <c:pt idx="92">
                  <c:v>Servicio de Comunicación mediante Fibra Óptica Data Centers y Sedes BN</c:v>
                </c:pt>
                <c:pt idx="93">
                  <c:v>Adquisición del Servicio de Mantenimiento de los Equipos de Comunicaciones de Data Centers CDP (San Borja)  CDRec (Chiclayo) y CDAlterno (San Isidro)</c:v>
                </c:pt>
                <c:pt idx="94">
                  <c:v>Servicio de impresión de material informativo y publicitario.  (PAC 2023)</c:v>
                </c:pt>
                <c:pt idx="95">
                  <c:v>Servicio de Mantenimiento Preventivo, Correctivo y Soporte del Sistema de Gestión de Eventos Mainframe  - Nuevo Contrato</c:v>
                </c:pt>
                <c:pt idx="96">
                  <c:v>Servicio de Mantenimiento de Cajeros Automáticos NCR</c:v>
                </c:pt>
                <c:pt idx="97">
                  <c:v>Servicio Agente Multired</c:v>
                </c:pt>
                <c:pt idx="98">
                  <c:v>Depreciación maquinarias - utilizados por la entidad</c:v>
                </c:pt>
                <c:pt idx="99">
                  <c:v>Servicio Especializado de Perfiles Técnicos requeridos en el proceso de Transformación Digital - Contra. Financiera (CM N° 004-2021-BN)</c:v>
                </c:pt>
                <c:pt idx="100">
                  <c:v>Desarrollar ferias para el pago de bonos del Estado</c:v>
                </c:pt>
                <c:pt idx="101">
                  <c:v>Adq sistema UPS para agencias la Macro Region I Piura</c:v>
                </c:pt>
                <c:pt idx="102">
                  <c:v>Realizar Gestion Comercial para incrementar las colocaciones de los productos activos de Banca Personal</c:v>
                </c:pt>
                <c:pt idx="103">
                  <c:v>Consumo de energía eléctrica para la sede principal y cajeros isla Lima Metropolitana</c:v>
                </c:pt>
                <c:pt idx="104">
                  <c:v>Superintendencia de Banca y Seguros</c:v>
                </c:pt>
                <c:pt idx="105">
                  <c:v>Adquisición de solución para garantizar la continuidad operativa - Servicio de Soporte por Aumento de MIPs</c:v>
                </c:pt>
                <c:pt idx="106">
                  <c:v>Ampliación granja servidores para virtualización</c:v>
                </c:pt>
                <c:pt idx="107">
                  <c:v>Servicio de Mantenimiento Integral de los ascensores del Edficio sede principal</c:v>
                </c:pt>
                <c:pt idx="108">
                  <c:v>Monitoreos Ocupacionales SST</c:v>
                </c:pt>
                <c:pt idx="109">
                  <c:v>Servicio De Mantenimiento Preventivo, Correctivo Y Actualización De Versiones De Software De Los Equipos De Comunicaciones Principales De Los Data Centers Y Nueva Sede Institucional Del Banco De La Nación</c:v>
                </c:pt>
                <c:pt idx="110">
                  <c:v>Fondo de Empleados - Programa Navidad 2021</c:v>
                </c:pt>
                <c:pt idx="111">
                  <c:v>Págalo</c:v>
                </c:pt>
                <c:pt idx="112">
                  <c:v>Impresión , personalización y magnetización de cheques valorados</c:v>
                </c:pt>
                <c:pt idx="113">
                  <c:v>Adquisición de Repuestos y Consumibles para impresoras </c:v>
                </c:pt>
                <c:pt idx="114">
                  <c:v>Servicio Telefónico ruta 800 (Línea gratuita para los clientes)</c:v>
                </c:pt>
                <c:pt idx="115">
                  <c:v>Seguro de Vida y  Accidentes de Trabajo</c:v>
                </c:pt>
                <c:pt idx="116">
                  <c:v>serv.bca.celular- entel ME</c:v>
                </c:pt>
                <c:pt idx="117">
                  <c:v>Transporte boveda bcrp bn</c:v>
                </c:pt>
                <c:pt idx="118">
                  <c:v>Servicio desarrollo de marca</c:v>
                </c:pt>
                <c:pt idx="119">
                  <c:v>Servicio de mantenimiento preventivo y correctivo del sistema de almacenamiento High End</c:v>
                </c:pt>
                <c:pt idx="120">
                  <c:v>Segunda mesa de reclamos y mesa de calidad</c:v>
                </c:pt>
                <c:pt idx="121">
                  <c:v>Servicio Membresía Visa</c:v>
                </c:pt>
                <c:pt idx="122">
                  <c:v>Prácticas Pre Profesionales</c:v>
                </c:pt>
                <c:pt idx="123">
                  <c:v>Prov.para Créditos Sector Público - Genérica Obligatoria - Componente Fijo</c:v>
                </c:pt>
                <c:pt idx="124">
                  <c:v>Servicio de mantenimiento preventivo y correctivo para equipos de aire acondicionado y ventilación mecánica de la Macro Región Lima del Banco de la Nación</c:v>
                </c:pt>
                <c:pt idx="125">
                  <c:v>Locadores de Servicios GTI</c:v>
                </c:pt>
                <c:pt idx="126">
                  <c:v>Servicio de Mantenimiento y soporte para la solución integral de almacenamiento y gestión de cintas de datos: Librería virtual de cintas, librería robótica de cintas</c:v>
                </c:pt>
                <c:pt idx="127">
                  <c:v>Servicio de Mantenimiento de 195 Cajeros Automáticos LP 008-2020</c:v>
                </c:pt>
                <c:pt idx="128">
                  <c:v>Servicio de Mantenimiento preventivo y correctivo para equipos de aire acondicionado y ventilación mecánica de la Macro Región Piura - Iquitos - Trujillo del BN.</c:v>
                </c:pt>
                <c:pt idx="129">
                  <c:v>Servicio de Alquiler de Plataforma de Atención para Mesas de Atención del Banco de la Nación</c:v>
                </c:pt>
                <c:pt idx="130">
                  <c:v>Comisión servicios tasas visa</c:v>
                </c:pt>
                <c:pt idx="131">
                  <c:v>Adq software virtual patching para sist. operativos obsoletos</c:v>
                </c:pt>
                <c:pt idx="132">
                  <c:v>Servicio de Análisis, Desarrollo, Mtto de App en el Motor Transaccional e Interfaces Mainframe con App Externas por Líneas de Acción</c:v>
                </c:pt>
                <c:pt idx="133">
                  <c:v>ITEM 1 Y 2 - Servicio de Mtto. Predictivo, Preventivo y Correctivo de la Infraestructura Física del Centro de Cómputo Alterno San Isidro del BN </c:v>
                </c:pt>
                <c:pt idx="134">
                  <c:v>Evaluación concurrente</c:v>
                </c:pt>
                <c:pt idx="135">
                  <c:v>Agencia Mala</c:v>
                </c:pt>
                <c:pt idx="136">
                  <c:v>Visa Internacional</c:v>
                </c:pt>
                <c:pt idx="137">
                  <c:v>Herramienta de trazabilidad mainframe - sistemas abiertos  - Nuevo Contrato</c:v>
                </c:pt>
                <c:pt idx="138">
                  <c:v>Mantenimiento preventivo y correctivo de los grupos electrogenos y tableros de transferencia de la Macro Region Lima</c:v>
                </c:pt>
                <c:pt idx="139">
                  <c:v>Servicio de Mantenimiento de 150 Cajeros Automáticos  LP 007-2020</c:v>
                </c:pt>
                <c:pt idx="140">
                  <c:v>Servicio de soporte y mantenimiento de base de datos para los procesos contables, administrativos, presupuestales y de gestión.</c:v>
                </c:pt>
                <c:pt idx="141">
                  <c:v>construccion Agencia la Molina</c:v>
                </c:pt>
                <c:pt idx="142">
                  <c:v>Alquiler  espacio para Cajero ATM´s Plan 150 (2021)</c:v>
                </c:pt>
                <c:pt idx="143">
                  <c:v>Arbitrios</c:v>
                </c:pt>
                <c:pt idx="144">
                  <c:v>Impuesto Valor del Patrimonio Predial</c:v>
                </c:pt>
                <c:pt idx="145">
                  <c:v>Consultoría Especializada en Tecnologías de Información</c:v>
                </c:pt>
                <c:pt idx="146">
                  <c:v>Servicios</c:v>
                </c:pt>
                <c:pt idx="147">
                  <c:v>Suministros para cómputo distribuido por el almacén</c:v>
                </c:pt>
                <c:pt idx="148">
                  <c:v>Reubicación Centro de Cómputo Ante Desastre dentro del inmueble de la Agencia N° 1 del - Chiclayo  del Banco Nación.</c:v>
                </c:pt>
                <c:pt idx="149">
                  <c:v>CONSTRUCCION AGENCIA LA UNION PIURA</c:v>
                </c:pt>
                <c:pt idx="150">
                  <c:v>Antibot</c:v>
                </c:pt>
                <c:pt idx="151">
                  <c:v>Prov.para Créditos Hipotecarios para Vivienda - Específicos - Otros</c:v>
                </c:pt>
                <c:pt idx="152">
                  <c:v>Adquisición TV 50 Rack</c:v>
                </c:pt>
                <c:pt idx="153">
                  <c:v>Depreciación de instalaciones - utilizados por la entidad</c:v>
                </c:pt>
                <c:pt idx="154">
                  <c:v>Multiflota Visanet del Perú</c:v>
                </c:pt>
                <c:pt idx="155">
                  <c:v>Servicio de Mantenimiento de SVGD -LP  S/N 2023</c:v>
                </c:pt>
                <c:pt idx="156">
                  <c:v>FOLA (Seguro Practicantes)</c:v>
                </c:pt>
                <c:pt idx="157">
                  <c:v>Auditoría financiera gubernamental para los ejercicios 2019-2020.</c:v>
                </c:pt>
                <c:pt idx="158">
                  <c:v>Servicio de Mantenimiento y soporte del Software para automatización de procesos Control M</c:v>
                </c:pt>
                <c:pt idx="159">
                  <c:v>Adquisicion de utiles de escritorio</c:v>
                </c:pt>
                <c:pt idx="160">
                  <c:v>Administ.cajero isla multired</c:v>
                </c:pt>
                <c:pt idx="161">
                  <c:v>Orientadores de cola - Bono alimentario (Yanapay 2023)</c:v>
                </c:pt>
                <c:pt idx="162">
                  <c:v>Orientadores de cola - Bono alimentario (Yanapay 22)</c:v>
                </c:pt>
                <c:pt idx="163">
                  <c:v>Servicio de mantenimiento y soporte de software para cajeros automáticos Diebold Nixdorf - ITEM 2</c:v>
                </c:pt>
                <c:pt idx="164">
                  <c:v>Servicios especiales del Edificio Sede Principal del Banco de la Nacion</c:v>
                </c:pt>
                <c:pt idx="165">
                  <c:v>Adquisición de elementos de soporte publicitarios para agencias del Banco de la Nación (PAC 2023)</c:v>
                </c:pt>
                <c:pt idx="166">
                  <c:v>Publicaciones de avisos de ley, avisos de convocatoria de personal y otros</c:v>
                </c:pt>
                <c:pt idx="167">
                  <c:v>Agencia de Publicidad (PAC 2023)</c:v>
                </c:pt>
                <c:pt idx="168">
                  <c:v>Adquisicion de Herramientas Analisis Trafico de los Data Centers</c:v>
                </c:pt>
                <c:pt idx="169">
                  <c:v>Actualización de la plataforma central que soporta la red de ATMs - Soporte</c:v>
                </c:pt>
                <c:pt idx="170">
                  <c:v>Contratación de locadores de servicio.</c:v>
                </c:pt>
                <c:pt idx="171">
                  <c:v>Renovación de Soporte de Granja de Servidores Empresariales (Mantenimiento y Soporte de Servidores corporativos: contrato anterior)</c:v>
                </c:pt>
                <c:pt idx="172">
                  <c:v>Apertura puertas ATMs - Hermes-ATMs Provincias</c:v>
                </c:pt>
                <c:pt idx="173">
                  <c:v>Apertura puertas ATMs -Prosegur-ATMs Provincias</c:v>
                </c:pt>
                <c:pt idx="174">
                  <c:v>AGENCIA NAUTA</c:v>
                </c:pt>
                <c:pt idx="175">
                  <c:v>Exámenes Médicos Ocupacionales (EMO's) Lima 2023-2025 </c:v>
                </c:pt>
                <c:pt idx="176">
                  <c:v>Monitoreo preventivo operaciones sospechosas</c:v>
                </c:pt>
                <c:pt idx="177">
                  <c:v>Servicio de digitalización de documentos con valor legal y sin valor legal</c:v>
                </c:pt>
                <c:pt idx="178">
                  <c:v>AGENCIA CHOCOPE</c:v>
                </c:pt>
                <c:pt idx="179">
                  <c:v> Contratación de PENTESTING y Ethical Hacking</c:v>
                </c:pt>
                <c:pt idx="180">
                  <c:v>Depreciación mobiliario y equipo - otros bienes y equipos de oficina</c:v>
                </c:pt>
                <c:pt idx="181">
                  <c:v>PROV. PARA CRÉDITOS A MICROEMPRESAS - OTROS </c:v>
                </c:pt>
                <c:pt idx="182">
                  <c:v>REMODELACION AGENCIA CABALLOCOCHA</c:v>
                </c:pt>
                <c:pt idx="183">
                  <c:v>Dieta Directores</c:v>
                </c:pt>
                <c:pt idx="184">
                  <c:v>Servicio de Mantenimiento de 600 SVGD LP S/N-2023</c:v>
                </c:pt>
                <c:pt idx="185">
                  <c:v>AGENCIA CAYMA</c:v>
                </c:pt>
                <c:pt idx="186">
                  <c:v>Servicio de mantenimiento preventivo y correctivo de equipos de cómputo de las oficinas de gerencia red de agencias</c:v>
                </c:pt>
                <c:pt idx="187">
                  <c:v>Adquisición de Merchandising.  (PAC 2022)</c:v>
                </c:pt>
                <c:pt idx="188">
                  <c:v>AGENCIA IBERIA</c:v>
                </c:pt>
                <c:pt idx="189">
                  <c:v>Servicio de transmisión de datos para dependencias del Banco de la Nación en zonas rurales - Adenda</c:v>
                </c:pt>
                <c:pt idx="190">
                  <c:v>Servicio de Reparación, Reemplazo y Suministro  de Equipos Electromecánico de los centros de Cómputo del Banco de la Nación.</c:v>
                </c:pt>
                <c:pt idx="191">
                  <c:v>LAREDO</c:v>
                </c:pt>
                <c:pt idx="192">
                  <c:v>Adquisicion Lecto clasificadora cheques</c:v>
                </c:pt>
                <c:pt idx="193">
                  <c:v>Prov.para Créditos Hipotecarios - Genérica Obligatoria - Componente Fijo</c:v>
                </c:pt>
                <c:pt idx="194">
                  <c:v>Adq Licencias para Cambio Remoto Claves en Cajeros</c:v>
                </c:pt>
                <c:pt idx="195">
                  <c:v>Presupuesto Mesa Cobranza Preventiva A365 - Comisiones</c:v>
                </c:pt>
                <c:pt idx="196">
                  <c:v>Apertura puertas ATMs -Prosegur-ATMs Lima</c:v>
                </c:pt>
                <c:pt idx="197">
                  <c:v>Apertura puertas ATMs -Hermes-ATMs Lima</c:v>
                </c:pt>
                <c:pt idx="198">
                  <c:v>Seguro Integral de Salud</c:v>
                </c:pt>
                <c:pt idx="199">
                  <c:v>Servicio de Mantenimiento preventivo y correctivo para equipos de aire acondicionado y ventilación mecánica de la Macro Región Huancayo – Cusco - Arequipa del BN</c:v>
                </c:pt>
                <c:pt idx="200">
                  <c:v>AGENCIA YURIMAGUAS</c:v>
                </c:pt>
                <c:pt idx="201">
                  <c:v>Materiales para embalaje</c:v>
                </c:pt>
                <c:pt idx="202">
                  <c:v>Core para la actualizacion del sistema operativo en cajeros automaticos Diebold</c:v>
                </c:pt>
                <c:pt idx="203">
                  <c:v>Servicio de Implementación de Conexiones Remotas y Administración de la Infraestructura de los Centros de Cómputo del BN.</c:v>
                </c:pt>
                <c:pt idx="204">
                  <c:v>Comisión de servicios a nivel nacional</c:v>
                </c:pt>
                <c:pt idx="205">
                  <c:v>Cámara de Compensación Electrónica</c:v>
                </c:pt>
                <c:pt idx="206">
                  <c:v>Adquisición de cámaras de video vigilancia para Agencias,Lobbies, ATMs del BN y Oficinas MAC.</c:v>
                </c:pt>
                <c:pt idx="207">
                  <c:v>Servicio de Mantenimiento y Soporte de Software para Cajeros Automáticos NCR - ITEM 2</c:v>
                </c:pt>
                <c:pt idx="208">
                  <c:v>Depreciación instalación en propiedades alquiladas</c:v>
                </c:pt>
                <c:pt idx="209">
                  <c:v>Contratacion de Instituciones educativas para las escuelas de aprendizaje en Oficina Principal / capacitaciones externa</c:v>
                </c:pt>
                <c:pt idx="210">
                  <c:v>Kit de señaleticas para cajeros corresponsales</c:v>
                </c:pt>
                <c:pt idx="211">
                  <c:v>Servicio soporte y mejora continua a las aplicaciones de las plataformas de la Seguridad e Identidades on Premise, nube (SaaS Cloud).</c:v>
                </c:pt>
                <c:pt idx="212">
                  <c:v>Licenciamiento</c:v>
                </c:pt>
                <c:pt idx="213">
                  <c:v>Servicio de Patrocinio Procesal en Derecho Laboral(900 procesos) en Lima y Callao PAC 2022</c:v>
                </c:pt>
                <c:pt idx="214">
                  <c:v>Servicio de mantenimiento preventivo y correctivo que comprende alarma y extinción de incencio de la sede Oficina Principal</c:v>
                </c:pt>
                <c:pt idx="215">
                  <c:v>Servicio de mantenimiento preventivo y correctivo que comprende alarma y extinción de incencio de la sede Elizalde del Banco de la Nación</c:v>
                </c:pt>
                <c:pt idx="216">
                  <c:v>Serivio de suscripción y soporte de Gestor de APIs</c:v>
                </c:pt>
                <c:pt idx="217">
                  <c:v>Cobro - Mastercard Rol Emisor</c:v>
                </c:pt>
                <c:pt idx="218">
                  <c:v>Servicio de impresión de material informativo y publicitario (PAC 2022)</c:v>
                </c:pt>
                <c:pt idx="219">
                  <c:v>Software SaaS (Software as a Service) centralización procesos judiciales y procedimientos adm. -  relacionado a las páginas del CEJ (consulta expedientes judiciales) y del INDECOPI</c:v>
                </c:pt>
                <c:pt idx="220">
                  <c:v>Cobro - Mastercard</c:v>
                </c:pt>
                <c:pt idx="221">
                  <c:v>Adquisición e Implementación de Productos para los Procesos Contables, Administrativos, Presupuestales y de Gestión</c:v>
                </c:pt>
                <c:pt idx="222">
                  <c:v>Eventos institucionales y ceremonias, inauguraciones, concursos, convenios, ferias, seminarios, lanzamiento de productos en Lima</c:v>
                </c:pt>
                <c:pt idx="223">
                  <c:v>Migración de SNA a TCP</c:v>
                </c:pt>
                <c:pt idx="224">
                  <c:v>Adq solución tecnológica para Gestión Riesgo Operacional, Seguridad la Información y Continuidad del Negocio</c:v>
                </c:pt>
                <c:pt idx="225">
                  <c:v>Servicio para la realización de videos publicitarios para campaña institucional (PAC 2023)</c:v>
                </c:pt>
                <c:pt idx="226">
                  <c:v>Servicio de mantenimiento correctivo de lectores biométricos para las oficinas del BN a nivel nacional</c:v>
                </c:pt>
                <c:pt idx="227">
                  <c:v>Contratación de locadores de servicios – Innovación y DT</c:v>
                </c:pt>
                <c:pt idx="228">
                  <c:v>Contratación de servicios profesionales</c:v>
                </c:pt>
                <c:pt idx="229">
                  <c:v>Prov.para Créditos Sector Público - Específica - Otros</c:v>
                </c:pt>
                <c:pt idx="230">
                  <c:v>ITEM II - Servicio De Mantenimiento Predictivo, Preventivo Y Correctivo De La Infraestructura Física Del Centro De Cómputo Principal Del Banco De La Nación - San Borja</c:v>
                </c:pt>
                <c:pt idx="231">
                  <c:v>Adq.una Solución Cambio Contraseña BIOS en ATMs DIEBOLD forma Remota</c:v>
                </c:pt>
                <c:pt idx="232">
                  <c:v>Adquisición de alcohol gel antibacterial para los trabajadores del BN</c:v>
                </c:pt>
                <c:pt idx="233">
                  <c:v>Diseño de APIS</c:v>
                </c:pt>
                <c:pt idx="234">
                  <c:v>Mantenimiento preventivo y correctivo de las subestaciones eléctricas de agencias en provincias</c:v>
                </c:pt>
                <c:pt idx="235">
                  <c:v>Servicio de Monitoreo Antiphishing - Nuevo Contrato 1</c:v>
                </c:pt>
                <c:pt idx="236">
                  <c:v>Contratación Locador de Servicio - Reclamos</c:v>
                </c:pt>
                <c:pt idx="237">
                  <c:v>ITEM I - Servicio De Mantenimiento Predictivo, Preventivo Y Correctivo De La Infraestructura Física Del Centro De Cómputo Principal Del Banco De La Nación - San Borja</c:v>
                </c:pt>
                <c:pt idx="238">
                  <c:v>Servicio de Impresión para las Oficinas Administrativas del Banco de la Nación</c:v>
                </c:pt>
                <c:pt idx="239">
                  <c:v>Servicio de recepción, control y mensajería a nivel local</c:v>
                </c:pt>
                <c:pt idx="240">
                  <c:v>Servicio de habilitación y traslado de los extractos bancarios</c:v>
                </c:pt>
                <c:pt idx="241">
                  <c:v>Donación Fundación Culural BN US$ 200 000,00</c:v>
                </c:pt>
                <c:pt idx="242">
                  <c:v>Solución de conflictos - Conciliación</c:v>
                </c:pt>
                <c:pt idx="243">
                  <c:v>Útiles de escritorio distribuido por almacén  (para provincias únicamente, papel bond, sobres de manila y files)</c:v>
                </c:pt>
                <c:pt idx="244">
                  <c:v>Servicio de mantenimiento preventivo y correctivo de impresoras hibridas para las oficinas del BN- macro región lima</c:v>
                </c:pt>
                <c:pt idx="245">
                  <c:v>Matenimiento y operación Verified By Visa</c:v>
                </c:pt>
                <c:pt idx="246">
                  <c:v>Prov.para Créditos Consumo Sobreendeudamiento</c:v>
                </c:pt>
                <c:pt idx="247">
                  <c:v>Adquisición de la Herramienta de Gestión de Servicios de Tecnologías de Información del Banco de la Nación</c:v>
                </c:pt>
                <c:pt idx="248">
                  <c:v>Gestión Reclamos y Envío Comunic.Elect.Reclamos - Call Center</c:v>
                </c:pt>
                <c:pt idx="249">
                  <c:v>Servicio RSDI - Lima / Provincia</c:v>
                </c:pt>
                <c:pt idx="250">
                  <c:v>Servicio de Transporte de Bienes del Banco de la Nación a Nivel Nacional CO  N° 027818-21, 28/06/21 al 27/06/24</c:v>
                </c:pt>
                <c:pt idx="251">
                  <c:v>Adqu 600 ATMs y Sist. Video Grabacion Digital LP 2022</c:v>
                </c:pt>
                <c:pt idx="252">
                  <c:v>Servicio para el desarrollo de estudios cualiatativos y cuantitativos (PAC 2023)</c:v>
                </c:pt>
                <c:pt idx="253">
                  <c:v>Cambio de letreros luminosos Agencias Lima Metropolitana y Lima Provincias</c:v>
                </c:pt>
                <c:pt idx="254">
                  <c:v>Adquisición de la Licencia y Servicio de Mantenimiento y Soporte de software de Depuración para el Ambiente de la LPAR de Certificación (xpediter calidad) (PP)</c:v>
                </c:pt>
                <c:pt idx="255">
                  <c:v>Comisiones Fideicomitente - Fideicomiso COFIDE</c:v>
                </c:pt>
                <c:pt idx="256">
                  <c:v>Mantenimiento áreas comunes estacionamientos sotanos 3 y 4 en el Centro de Convenciones Lima "27 de Enero".</c:v>
                </c:pt>
                <c:pt idx="257">
                  <c:v>AGENCIA SAN MARCOS</c:v>
                </c:pt>
                <c:pt idx="258">
                  <c:v>Alquiler para funcionamiento de la OF. ESPECIAL 1 SAN BORJA</c:v>
                </c:pt>
                <c:pt idx="259">
                  <c:v>Servicio Integral de Mesa de Partes</c:v>
                </c:pt>
                <c:pt idx="260">
                  <c:v>Adquisicion de utiles de aseo</c:v>
                </c:pt>
                <c:pt idx="261">
                  <c:v>Servicio de Telefonía Móvil del Banco de la Nación.</c:v>
                </c:pt>
                <c:pt idx="262">
                  <c:v>Adquisición herramienta para arquitectura empresarial</c:v>
                </c:pt>
                <c:pt idx="263">
                  <c:v>Alquiler  espacio para Cajero S034 - METRO PURUCHUCO</c:v>
                </c:pt>
                <c:pt idx="264">
                  <c:v>Clasificación internacional de riesgos.</c:v>
                </c:pt>
                <c:pt idx="265">
                  <c:v>Patrocinio en Procesos de Arbitraje en contrataciones del Estado, civil y comercial PAC 2023</c:v>
                </c:pt>
                <c:pt idx="266">
                  <c:v>Envío de cartas notariales a clientes</c:v>
                </c:pt>
                <c:pt idx="267">
                  <c:v>Nuevas Funcionalidades en ATM´s</c:v>
                </c:pt>
                <c:pt idx="268">
                  <c:v>Nuevas Funcionalidades en Agentes Multired</c:v>
                </c:pt>
                <c:pt idx="269">
                  <c:v>Adquisición sistema sincronización para Equipamiento Redes Comunicaciones</c:v>
                </c:pt>
                <c:pt idx="270">
                  <c:v>Soporte y Mantenimiento On Site del Sistema de Cambios, Inversiones y Tesorería</c:v>
                </c:pt>
                <c:pt idx="271">
                  <c:v>Combustible para abastecer la flota vehicular del BN </c:v>
                </c:pt>
                <c:pt idx="272">
                  <c:v>Proyecto: Solución Tecnológica para la Prevención de Fraudes, LA/FT y Aplicación de Scoring de Riesgos de LA/FT (SENTINEL)</c:v>
                </c:pt>
                <c:pt idx="273">
                  <c:v>Exámenes Médicos Ocupacionales (EMO's) Lima 2026-2028                      </c:v>
                </c:pt>
                <c:pt idx="274">
                  <c:v>serv.bca.celular - entel</c:v>
                </c:pt>
                <c:pt idx="275">
                  <c:v>Servicio de Supervición administrativa de Fábrica Testing</c:v>
                </c:pt>
                <c:pt idx="276">
                  <c:v>Servicio de Apoyo para la ejecución de Proyectos de la Sección Sistema de Pagos</c:v>
                </c:pt>
                <c:pt idx="277">
                  <c:v>Adquisición de sistema de almacenamiento empresarial y fileserver corporativo</c:v>
                </c:pt>
                <c:pt idx="278">
                  <c:v>Eventos institucionales y ceremonias, inauguraciones, concursos, convenios, ferias, seminarios, lanzamiento de productos sobre responsabilidad social en provincias</c:v>
                </c:pt>
                <c:pt idx="279">
                  <c:v>Mantenimiento preventivo y correctivo a máquinas contadoras electrónicas de billetes marca Magner, modelo 175 FF y marca Kisan, modelo K2 que cuentan, detectan, separan billetes falsos, por el estado de su uso, para la Red de Agencias, a nivel Nacional</c:v>
                </c:pt>
                <c:pt idx="280">
                  <c:v>Adq, implementación y soporte un Software para la Gestión Documental la Entidad (Repositorio Institucional)</c:v>
                </c:pt>
                <c:pt idx="281">
                  <c:v>Renovación de solución de inventario de software</c:v>
                </c:pt>
                <c:pt idx="282">
                  <c:v>Servicio de mantenimiento preventivo y correctivo de la flota vehicular del BN</c:v>
                </c:pt>
                <c:pt idx="283">
                  <c:v>Adquisición de un motor diesel para impulsar la bomba contra incendios de la sede Elizalde</c:v>
                </c:pt>
                <c:pt idx="284">
                  <c:v>Adquisición licenciamiento para Software circuito cerrado TV</c:v>
                </c:pt>
                <c:pt idx="285">
                  <c:v>Trámites de obtención de la certificación ITSE a nivel nacional</c:v>
                </c:pt>
                <c:pt idx="286">
                  <c:v>Estudio de carga laboral y documentación de mejora de procesos core para la toma de decisiones.</c:v>
                </c:pt>
                <c:pt idx="287">
                  <c:v>Lineas Telef. Fija y Troncales Ruta 800 y SIP Trunk 519-2000</c:v>
                </c:pt>
                <c:pt idx="288">
                  <c:v>Servicio de Ciberseguridad y Gestión de Eventos e Incidentes de Seguridad Informática para la Implementación de un Cybersecurity Operation Center (COC) – Contr. Finan.</c:v>
                </c:pt>
                <c:pt idx="289">
                  <c:v>Presupuesto Mesa Cobranza Preventiva A365 - Call Center</c:v>
                </c:pt>
                <c:pt idx="290">
                  <c:v>Alquiler  Local Temporal AGENCIA 1 PIURA</c:v>
                </c:pt>
                <c:pt idx="291">
                  <c:v>Mantenimiento preventivo, soporte técnico y atención emergencias para grupos electrógenos Sede Principal</c:v>
                </c:pt>
                <c:pt idx="292">
                  <c:v>Servicio de mantenimiento preventivo, soporte técnico y atención de emergencias para las subestaciones eléctricas 01 y 02 con celdas tipo SF6 y de los tableros eléctricos de la SEDE PRINCIPAL del Banco de la Nación.</c:v>
                </c:pt>
                <c:pt idx="293">
                  <c:v>Eventos institucionales y ceremonias, inauguraciones, concursos, convenios, ferias, seminarios, lanzamiento de productos sobre responsabilidad social</c:v>
                </c:pt>
                <c:pt idx="294">
                  <c:v>Adquisición de una solución de administración de Journal Electrónico para Cajeros Automáticos NCR - Nuevo Contrato</c:v>
                </c:pt>
                <c:pt idx="295">
                  <c:v>Adquisición de una solución de administración de Journal Electrónico para Cajeros Automáticos Diebold - Nuevo Contrato</c:v>
                </c:pt>
                <c:pt idx="296">
                  <c:v>Servicio de Mantenimiento de 150 SVGD LP 007-2020</c:v>
                </c:pt>
                <c:pt idx="297">
                  <c:v>Adquisición de switches Sedes Administrativas y dependencias tipo 3</c:v>
                </c:pt>
                <c:pt idx="298">
                  <c:v>Servicio de Mantenimiento y Soporte del Sistema de Comercio Exterior </c:v>
                </c:pt>
                <c:pt idx="299">
                  <c:v>ATENCION MEDICA PARA OFICINAS ADMINSITRATIVAS DEL BANCO DE LA NACION</c:v>
                </c:pt>
                <c:pt idx="300">
                  <c:v>Optimización de la Red Interna </c:v>
                </c:pt>
                <c:pt idx="301">
                  <c:v>Consultoría legal especializada en materia de derecho laboral y previsional. </c:v>
                </c:pt>
                <c:pt idx="302">
                  <c:v>Suministro de información financiera entre Bloomberg Finance LP y el BN (IR a cargo de Bloomberg) 6 usuarios. Pago Trimestral por adelantado.</c:v>
                </c:pt>
                <c:pt idx="303">
                  <c:v>Rollos Cajeros Automáticos</c:v>
                </c:pt>
                <c:pt idx="304">
                  <c:v>Servicio de gestión de licencias de software (inventario de sw)</c:v>
                </c:pt>
                <c:pt idx="305">
                  <c:v>Servicio de Apoyo para la ejecución de Proyectos de la Sección Administración de Cuentas y Pagaduría</c:v>
                </c:pt>
                <c:pt idx="306">
                  <c:v>Updgrade del told</c:v>
                </c:pt>
                <c:pt idx="307">
                  <c:v>Servicio de Actualización, mantenimiento y soporte de software del sistema de gestión de eventos open - M&amp;S</c:v>
                </c:pt>
                <c:pt idx="308">
                  <c:v>Servicio de mantenimiento preventivo, soporte técnico y atención de emergencias para las Instalaciones Sanitarias de la Sede Principal del Banco de la Nación</c:v>
                </c:pt>
                <c:pt idx="309">
                  <c:v>Servicio de Intermediación laboral de carga y embalaje</c:v>
                </c:pt>
                <c:pt idx="310">
                  <c:v>Alquiler para funcionamiento de la OF. ESPECIAL 1 MEGAPLAZA - INDEPENDENCIA</c:v>
                </c:pt>
                <c:pt idx="311">
                  <c:v>Servicio para la elaboración del reporte de inventario de gases de efecto invernadero GEI. (PAC 2023)</c:v>
                </c:pt>
                <c:pt idx="312">
                  <c:v>Impresión de material informativo y publicitario (folletería, volantes, dípticos, trípticos, afiches, banners, etc.) </c:v>
                </c:pt>
                <c:pt idx="313">
                  <c:v>Adquisición de 25,000 cajas archiveras por convenio marco</c:v>
                </c:pt>
                <c:pt idx="314">
                  <c:v>Impresión de material informativo y publicitario (folletería, volantes, dípticos, trípticos, afiches, banners, etc.) REGIÓN 2</c:v>
                </c:pt>
                <c:pt idx="315">
                  <c:v>Adquisición de Merchandising</c:v>
                </c:pt>
                <c:pt idx="316">
                  <c:v>Transporte tarjetas multired </c:v>
                </c:pt>
                <c:pt idx="317">
                  <c:v>Adquisición de Tarjetas de Crédito Clásica 35 mil</c:v>
                </c:pt>
                <c:pt idx="318">
                  <c:v>Servicio de consultoria adecuación aplicativo ECOF (PAC 2023)</c:v>
                </c:pt>
                <c:pt idx="319">
                  <c:v>Otros (Dinero electrónico, servicio swift, otros)</c:v>
                </c:pt>
                <c:pt idx="320">
                  <c:v>Servicio de asesoría para el concurso de innovación social voluntarios BN (PAC 2023)</c:v>
                </c:pt>
                <c:pt idx="321">
                  <c:v>Adquisición de merchandising para actividades de responsabilidad social</c:v>
                </c:pt>
                <c:pt idx="322">
                  <c:v>Servicio de Apoyo para la ejecución de Proyectos y o Mejoras en la Sección Caja y Valores en custodia</c:v>
                </c:pt>
                <c:pt idx="323">
                  <c:v>Servicio de recojo de sobres de las agencias de Lima Metropolitana y Callao</c:v>
                </c:pt>
                <c:pt idx="324">
                  <c:v>Servicio para la revision y actualización de procedimientos de procesos OPP </c:v>
                </c:pt>
                <c:pt idx="325">
                  <c:v>Alquiler para funcionamiento de la AGENCIA 2 HUÁNUCO </c:v>
                </c:pt>
                <c:pt idx="326">
                  <c:v>Patrocinio en Procesos de Arbitraje en contrataciones del Estado, civil y comercial y procedimientos administrativo y defensa del consumidor en Lima y Callao (Item N° 02)</c:v>
                </c:pt>
                <c:pt idx="327">
                  <c:v>Solución tecnologica para la prevención de fraudes, lavado de activos y financiamiento del terrorismo (LA/FT) y aplicación de scoring de riesgos de LA/FT - SENTINEL</c:v>
                </c:pt>
                <c:pt idx="328">
                  <c:v>Actividades de Bienestar Laboral.</c:v>
                </c:pt>
                <c:pt idx="329">
                  <c:v>Servicio de recepción, habilitación y envío de correspondencia a las agencias de provincias</c:v>
                </c:pt>
                <c:pt idx="330">
                  <c:v>Servicio de patrocinio procesal en derecho laboral y previsional en Lima y Callao -  Ítem I Procesos Laborales con uno a más demandantes o demandados (500 procesos)</c:v>
                </c:pt>
                <c:pt idx="331">
                  <c:v>Asesoría en materia de Derecho Penal y Procesal Penal PAC 2023</c:v>
                </c:pt>
                <c:pt idx="332">
                  <c:v>Redes Sociales</c:v>
                </c:pt>
                <c:pt idx="333">
                  <c:v>Consultoría legal especializada para el estudio y revisión de poderes de clientes en agencias del BN</c:v>
                </c:pt>
                <c:pt idx="334">
                  <c:v>Honorarios PE</c:v>
                </c:pt>
                <c:pt idx="335">
                  <c:v>Implementación de procesos automáticos RPA</c:v>
                </c:pt>
                <c:pt idx="336">
                  <c:v>Adq. e instalación de un Sistema de Alarma nuevos puntos para la nuevas Agencias MAC a nivel nacional - 2023 </c:v>
                </c:pt>
                <c:pt idx="337">
                  <c:v>Servicio de mtto. predictivo, preventivo y correctivo de la infraestructura física del centro de procesamiento de datos de recuperación ante desastres bn sede chiclayo item 1, 2 y 3</c:v>
                </c:pt>
                <c:pt idx="338">
                  <c:v>Alquiler para funcionamiento de la AGENCIA 1 MIRAFLORES</c:v>
                </c:pt>
                <c:pt idx="339">
                  <c:v>Mantenimiento sistema eléctrico locales – Agencias propiedad del BN – Lima Metropolitana y Lima Provincias.</c:v>
                </c:pt>
                <c:pt idx="340">
                  <c:v>Prov.para Créditos Soberanos - Genérica Obligatoria - Componente Fijo</c:v>
                </c:pt>
                <c:pt idx="341">
                  <c:v>Contratación del Servicio de Realización de Pruebas  de Descarte COVID-19 para los trabajadores del Banco de la Nación en la Macro Regiones</c:v>
                </c:pt>
                <c:pt idx="342">
                  <c:v>Servicio de mantenimiento correctivo de cajas de seguridad, puertas de bóveda, cajas buzón y ATMs en Ags del BN a nivel nacional</c:v>
                </c:pt>
                <c:pt idx="343">
                  <c:v>Servicio de Mantenimiento de 195 SVGD- LP 008-2020</c:v>
                </c:pt>
                <c:pt idx="344">
                  <c:v>Adquisición de Cajas fuertes para la nuevas Agencias MAC a nivel nacional - 2023 </c:v>
                </c:pt>
                <c:pt idx="345">
                  <c:v>Monitoreo de noticias análisis avanzado de información en tv, radios, medios impresos, portales web a nivel nacional (PAC 2023)</c:v>
                </c:pt>
                <c:pt idx="346">
                  <c:v>Adq solución para garantizar la continuidad operativa del banco</c:v>
                </c:pt>
                <c:pt idx="347">
                  <c:v>Servicio de Mantenimiento de los Roles Funcionales Áreas Administrativas - Nuevo Contrato</c:v>
                </c:pt>
                <c:pt idx="348">
                  <c:v>Prestación accesoria: Máquinas contadoras electrónicas de billetes (280 MCEB Kisan modelo Newton 3)</c:v>
                </c:pt>
                <c:pt idx="349">
                  <c:v>Clasificación de riesgos para el Banco de la Nación</c:v>
                </c:pt>
                <c:pt idx="350">
                  <c:v>Suministro y transferencia de información financiera entre Refinitiv Limited (antes Reuters) y BN </c:v>
                </c:pt>
                <c:pt idx="351">
                  <c:v>Mesa de atencion de la Central Telefónica </c:v>
                </c:pt>
                <c:pt idx="352">
                  <c:v>Servicios profesionales de supervisión del proyecto de adquisición de equipamiento e implementación del nuevo procesamiento de datos de contingencia del Ministerio de Economía y Finanzas en el Centro de Cómputo principal del Banco de la Nación- San Borja </c:v>
                </c:pt>
                <c:pt idx="353">
                  <c:v>Alquiler para funcionamiento de la OF. ESPECIAL 1 CENTRO COMERCIAL PENTA MALL CANTO GRANDE </c:v>
                </c:pt>
                <c:pt idx="354">
                  <c:v>Suministro Gel Antibacterial - Red de Ags. SMR´sI Lima y provincias</c:v>
                </c:pt>
                <c:pt idx="355">
                  <c:v>Alquiler para funcionamiento de la AGENCIA 2 AEROPUERTO </c:v>
                </c:pt>
                <c:pt idx="356">
                  <c:v>MC - Alertas en línea y en tiempo real</c:v>
                </c:pt>
                <c:pt idx="357">
                  <c:v>Servicio de Operación de Cableado Estructurado de los Centros de Cómputo del BN</c:v>
                </c:pt>
                <c:pt idx="358">
                  <c:v>Consultoría profesional en temas especializados Bancarios -Administrativos y otros</c:v>
                </c:pt>
                <c:pt idx="359">
                  <c:v>Servicio de Suscripción para el Acceso de Licencias ACL y Capacitación para el uso del Software de Auditoría</c:v>
                </c:pt>
                <c:pt idx="360">
                  <c:v>Servicio de Suscripción para el Acceso de Licencias ACL </c:v>
                </c:pt>
                <c:pt idx="361">
                  <c:v>Prestación accesoria: Máquinas contadoras electrónicas de billetes (220 MCEB Kisan modelo Newton 3)</c:v>
                </c:pt>
                <c:pt idx="362">
                  <c:v>04 consultores externos
- Rivadeneyra Sanchez Bruno Rafael 
- Bacigalupo Vargas Jose Luis
- De la Vega Gaby
- Cordero Luis
- Nolasco Meza Ana Gabriel (reemplazo de De la Vega)</c:v>
                </c:pt>
                <c:pt idx="363">
                  <c:v>servicio de banca celular-yellow pepper movil</c:v>
                </c:pt>
                <c:pt idx="364">
                  <c:v>Servicio de impresión de formatos </c:v>
                </c:pt>
                <c:pt idx="365">
                  <c:v>Suministros para embalaje distribudio por el almacén (incluye cajas de carton) </c:v>
                </c:pt>
                <c:pt idx="366">
                  <c:v>Prestación accesoria: Máquinas contadoras electrónicas de billetes (600 MCEB</c:v>
                </c:pt>
                <c:pt idx="367">
                  <c:v>Contratacion de Instituciones educativas para las escuelas de aprendizaje en la Red de Agencias / capacitaciones externa</c:v>
                </c:pt>
                <c:pt idx="368">
                  <c:v>Eventos institucionales y ceremonias, inauguraciones, concursos, convenios, ferias, seminarios, lanzamiento de productos en provincias</c:v>
                </c:pt>
                <c:pt idx="369">
                  <c:v>Asesoría en temas tributarios</c:v>
                </c:pt>
                <c:pt idx="370">
                  <c:v>Servicio de mantenimiento preventivo y correctivo para equipos de generación de ozono de las Macro Regiones de Lima y Provincias del Banco de la Nación</c:v>
                </c:pt>
                <c:pt idx="371">
                  <c:v>Comisión servicio Bancared</c:v>
                </c:pt>
                <c:pt idx="372">
                  <c:v>Servicio RPA para 10 procesos</c:v>
                </c:pt>
                <c:pt idx="373">
                  <c:v>Materiales diversos: baterías para LAPTOP, UPS, etc - Gerencia de Informática</c:v>
                </c:pt>
                <c:pt idx="374">
                  <c:v>Producción, realización y post producción de spot de audio y video y registro audiovisual y fotográfico de actividades del BN.</c:v>
                </c:pt>
                <c:pt idx="375">
                  <c:v>Acompañamiento en el diseño e implementación de procesos de calidad de TI</c:v>
                </c:pt>
                <c:pt idx="376">
                  <c:v>Servicio para la Digitalización de 4´500,000 de imágenes con Valor Legal</c:v>
                </c:pt>
                <c:pt idx="377">
                  <c:v>Suscripción de licencias para MS Project</c:v>
                </c:pt>
                <c:pt idx="378">
                  <c:v>Suscripción Due Dilligence , renovación anual directorio Bankers (Debida Diligencia) y UBO (ultimo beneficario final) </c:v>
                </c:pt>
                <c:pt idx="379">
                  <c:v>Servicio de agua y desagüe para la sede principal y oficinas Lima</c:v>
                </c:pt>
                <c:pt idx="380">
                  <c:v>Mantenimiento al Servicio de Adecuación del Sistema de Seguridad SIX/WEB/LBTR</c:v>
                </c:pt>
                <c:pt idx="381">
                  <c:v>Seguro de accidentes personales general</c:v>
                </c:pt>
                <c:pt idx="382">
                  <c:v>Servico de análisis y desarrollo de mejoras a los sistemas internos de la Sección</c:v>
                </c:pt>
                <c:pt idx="383">
                  <c:v>Alquiler para funcionamiento de la OF. ESPECIAL 1 CENTRO COMERCIAL OPEN PLAZA HUÁNUCO</c:v>
                </c:pt>
                <c:pt idx="384">
                  <c:v>Servicio de mantenimiento predictivo, preventivo y correctivo para el sistema de seguridad electrónica de los centros de cómputo del Banco de la Nación- Sedes de San Isidro y Chiclayo </c:v>
                </c:pt>
                <c:pt idx="385">
                  <c:v>Alquiler para funcionamiento de la AGENCIA 2 ATE</c:v>
                </c:pt>
                <c:pt idx="386">
                  <c:v>Servicio Soporte de Plataforma Kubernetes del Banco de la Nación</c:v>
                </c:pt>
                <c:pt idx="387">
                  <c:v>Servicio de contratación de empresa especializada para procesos de selección de gerentes y gerente general</c:v>
                </c:pt>
                <c:pt idx="388">
                  <c:v>Adquisición de plataforma de redes inalámbricas para Sedes Administrativas y Macroregiones</c:v>
                </c:pt>
                <c:pt idx="389">
                  <c:v>Suministro de información financiera entre datos técnicos S.A. - DATATEC y BN.	</c:v>
                </c:pt>
                <c:pt idx="390">
                  <c:v>Suscripción Online Compliance (listas de sanciones).</c:v>
                </c:pt>
                <c:pt idx="391">
                  <c:v>Adquisición de Elevador</c:v>
                </c:pt>
                <c:pt idx="392">
                  <c:v>Otros (adecuación , traslados, etc)</c:v>
                </c:pt>
                <c:pt idx="393">
                  <c:v>Comisión de Servicio a Nivel Nacional         </c:v>
                </c:pt>
                <c:pt idx="394">
                  <c:v>Transferencias de fondos</c:v>
                </c:pt>
                <c:pt idx="395">
                  <c:v>Nuevas Funcionalidades en Agentes Full Carga</c:v>
                </c:pt>
                <c:pt idx="396">
                  <c:v>Servicio de Implementación a la Transición a IPV6 de la Infraestructura Tecnológica del Banco de la Nación</c:v>
                </c:pt>
                <c:pt idx="397">
                  <c:v>Mantenimiento y reparación de inmuebles (sist. eléctricos, carpintería madera y metálica, albañilería, gasfitería, ambientes locales y pozos Lima, cableado líneas telefónicas, reparaciones correctivas por observaciones ITSE -60 locales) </c:v>
                </c:pt>
                <c:pt idx="398">
                  <c:v>Donaciones Diversas</c:v>
                </c:pt>
                <c:pt idx="399">
                  <c:v>Servicio de Mantenimiento Preventivo y Reparación de equipos de Alarmas y Seguridad (Imprevistos)</c:v>
                </c:pt>
                <c:pt idx="400">
                  <c:v>Dispensador eléctrico</c:v>
                </c:pt>
                <c:pt idx="401">
                  <c:v>Nuevas Funcionalidades en Agentes Niubiz</c:v>
                </c:pt>
                <c:pt idx="402">
                  <c:v>Patrocinio Procesal en Derecho Penal en Lima y Callao</c:v>
                </c:pt>
                <c:pt idx="403">
                  <c:v>Reparación de muebles, máquinas y equipos varios de Lima - No Previstos</c:v>
                </c:pt>
                <c:pt idx="404">
                  <c:v>Gastos por emisión de tasas judiciales.</c:v>
                </c:pt>
                <c:pt idx="405">
                  <c:v>Solución de Conflictos – Conciliación Locadores</c:v>
                </c:pt>
                <c:pt idx="406">
                  <c:v>expediente tecnico Agencia Lima (Lampa)</c:v>
                </c:pt>
                <c:pt idx="407">
                  <c:v>Nuevas Funcionalidades en Agentes GLOBOKAS</c:v>
                </c:pt>
                <c:pt idx="408">
                  <c:v>Suscripción de licencias para la gestión de demanda y revisión del proceso</c:v>
                </c:pt>
                <c:pt idx="409">
                  <c:v>Adquisición de una solución de seguridad para aplicaciones web y administrador de ancho de banda</c:v>
                </c:pt>
                <c:pt idx="410">
                  <c:v>Red de Teleproceso SWIFT</c:v>
                </c:pt>
                <c:pt idx="411">
                  <c:v>Servicio de Apoyo para la ejecución de Proyectos de la Sección Apertura de Cuentas</c:v>
                </c:pt>
                <c:pt idx="412">
                  <c:v>Kit de señaleticas para cajeros automáticos</c:v>
                </c:pt>
                <c:pt idx="413">
                  <c:v>Outsourcing - Mesa de Servicio</c:v>
                </c:pt>
                <c:pt idx="414">
                  <c:v>Adquisición de Mascarillas KN95 para las SMR´s</c:v>
                </c:pt>
                <c:pt idx="415">
                  <c:v>Mantenimiento espacio ATMs (Metro 40, C.C Gran Caquetá Plaza, C.C Plaza San Miguel, Aventura Plaza)</c:v>
                </c:pt>
                <c:pt idx="416">
                  <c:v>Op. por liquidar Multired Cajeros Corresponsales</c:v>
                </c:pt>
                <c:pt idx="417">
                  <c:v>Servicio de carga, traslado y embalaje de cajas con documentos</c:v>
                </c:pt>
                <c:pt idx="418">
                  <c:v>Validación de la correcta emisión de  comprobantes de pago electrónicos y otros documentos  a través del sistema de emisión electrónica – operador de servicios electrónicos (SEE -  OSE)</c:v>
                </c:pt>
                <c:pt idx="419">
                  <c:v>Adquisición de terminales de voz para sedes administrativas y red de agencias</c:v>
                </c:pt>
                <c:pt idx="420">
                  <c:v>Conducción de actividades de integración familiar (provincia)</c:v>
                </c:pt>
                <c:pt idx="421">
                  <c:v>Alquiler  espacio para Cajero TOTTUS LIMA (CRILLON)</c:v>
                </c:pt>
                <c:pt idx="422">
                  <c:v>Soporte y mantenimiento de emisión de facturación electrónica</c:v>
                </c:pt>
                <c:pt idx="423">
                  <c:v>Alquiler  espacio para Cajero OPEN PLAZA  CHICLAYO</c:v>
                </c:pt>
                <c:pt idx="424">
                  <c:v>Impresión de material informativo y publicitario (folletería, volantes, dípticos, trípticos, afiches, banners, etc.) para actividades de responsabilidad social</c:v>
                </c:pt>
                <c:pt idx="425">
                  <c:v>LOCADORES DE SERVICIO</c:v>
                </c:pt>
                <c:pt idx="426">
                  <c:v>Comisión de Servicios a Nivel Nacional </c:v>
                </c:pt>
                <c:pt idx="427">
                  <c:v>Contratación de plataforma de gestión del desempeño (anual)</c:v>
                </c:pt>
                <c:pt idx="428">
                  <c:v>Monitoreo de Riesgo Psicosocial-SST</c:v>
                </c:pt>
                <c:pt idx="429">
                  <c:v>Adquisición de Sitemas de Video Grabacion Digital LP 2023</c:v>
                </c:pt>
                <c:pt idx="430">
                  <c:v>Servicios legales Persona Jurídica (Arbitraje y otros)</c:v>
                </c:pt>
                <c:pt idx="431">
                  <c:v>Alquiler para funcionamiento de la OF. ESPECIAL 1 CENTRO COMERCIAL OPEN PLAZA ANGAMOS</c:v>
                </c:pt>
                <c:pt idx="432">
                  <c:v>Suscripción de Herramienta de Gestión de Demanda de TI</c:v>
                </c:pt>
                <c:pt idx="433">
                  <c:v>Suscripción de Herramienta de Gestión de Contratos de TI</c:v>
                </c:pt>
                <c:pt idx="434">
                  <c:v>Suministros aseo personal - distribuido por almacén Sede Principal, Elizalde y SMR Lima</c:v>
                </c:pt>
                <c:pt idx="435">
                  <c:v>Sepelio y Luto</c:v>
                </c:pt>
                <c:pt idx="436">
                  <c:v>Servicio de Mantenimiento Preventivo y Correctivo para Equipos de Aire Acondicionado y Ventilación Mecánica de la Sede Elizalde.</c:v>
                </c:pt>
                <c:pt idx="437">
                  <c:v>Servicio de Procesos previsionales individuales, hasta con diez (10) demandantes o demandados y/o en caso el demandante actúe en nombre y representación de hasta (10) diez representados</c:v>
                </c:pt>
                <c:pt idx="438">
                  <c:v>Absolución de consultas relacionadas a los procesos de contratación.</c:v>
                </c:pt>
                <c:pt idx="439">
                  <c:v>Servicio de suscripción y administración en plataforma Cloud</c:v>
                </c:pt>
                <c:pt idx="440">
                  <c:v>AGENCIA SANTA MARIA DE NIEVA</c:v>
                </c:pt>
                <c:pt idx="441">
                  <c:v>Adq Herramienta e implementación APP SCAN - Análisis Vulnerabilidades</c:v>
                </c:pt>
                <c:pt idx="442">
                  <c:v>Servicios legales Persona Jurídica (Arbitraje y otros servicios jurídicos)</c:v>
                </c:pt>
                <c:pt idx="443">
                  <c:v>Servicio de diagramación, diseño, fotografía, edición y corrección de estilo de la memoria institucional 2022</c:v>
                </c:pt>
                <c:pt idx="444">
                  <c:v>Impuesto Transacciones Financieras</c:v>
                </c:pt>
                <c:pt idx="445">
                  <c:v>SANEAMIENTO DE INMUEBLES</c:v>
                </c:pt>
                <c:pt idx="446">
                  <c:v>Servicio de consultoría para proceso vinculados a la Sección Selección de Personal.</c:v>
                </c:pt>
                <c:pt idx="447">
                  <c:v>Adquisición de polos para los trabajadores que laboran los días sábados en Red de Agencias a Nivel Nacional - Banco de la Nación periodo 2021.</c:v>
                </c:pt>
                <c:pt idx="448">
                  <c:v>Servicio de monitoreo en las plataformas digitales para realizar medición del impacto de las publicaciones y campañas que realiza el Banco de la Nación</c:v>
                </c:pt>
                <c:pt idx="449">
                  <c:v>Adquisición de Lectoras de Cheques</c:v>
                </c:pt>
                <c:pt idx="450">
                  <c:v>Consulta de Supervivencia ante la RENIEC</c:v>
                </c:pt>
                <c:pt idx="451">
                  <c:v>Tarjeta de Crédito MC - Costo emisión</c:v>
                </c:pt>
                <c:pt idx="452">
                  <c:v>Adquisición de software para diseño y edición de videos</c:v>
                </c:pt>
                <c:pt idx="453">
                  <c:v>Suministros para cajeros automáticos -distribuido por almacén</c:v>
                </c:pt>
                <c:pt idx="454">
                  <c:v>Servicio de consultoría </c:v>
                </c:pt>
                <c:pt idx="455">
                  <c:v>Mantenimiento correctivo del Sistema de Video a nivel nacional (Imprevistos).</c:v>
                </c:pt>
                <c:pt idx="456">
                  <c:v>Licencias para Cajeros Automáticos NCR para su integración al Sistema Centralizado de Administración Remota</c:v>
                </c:pt>
                <c:pt idx="457">
                  <c:v>Adquisición de Pin Pads para las Oficinas del Banco de la Nación</c:v>
                </c:pt>
                <c:pt idx="458">
                  <c:v>Servicio de médicos ocupacionales control al covid-19</c:v>
                </c:pt>
                <c:pt idx="459">
                  <c:v>Documentación de aplicaciones críticas</c:v>
                </c:pt>
                <c:pt idx="460">
                  <c:v>Alquiler para funcionamiento de la AGENCIA 3 OXAPAMPA</c:v>
                </c:pt>
                <c:pt idx="461">
                  <c:v>Servicio de médicos ocupacionales preventivo al covid-19</c:v>
                </c:pt>
                <c:pt idx="462">
                  <c:v>Banquetas, papeleras, acrílicos, detectores de billetes, ordenadores de cola y otros, distribuidos por almacén </c:v>
                </c:pt>
                <c:pt idx="463">
                  <c:v>Servicio de diagnóstico, mantenimiento, mejoras, soporte y capacitación en el módulo CP del Oracle E-Business Suite R12</c:v>
                </c:pt>
                <c:pt idx="464">
                  <c:v>Casacas para los trabajadores afectados por el friaje </c:v>
                </c:pt>
                <c:pt idx="465">
                  <c:v>Mantenimiento preventivo de Adq e Instalac de Grupos electrogenos SMR Lima - Prestacion Accesoria</c:v>
                </c:pt>
                <c:pt idx="466">
                  <c:v>Adq Licencias SQL Server y Windows Server Datacenter - FONAFE</c:v>
                </c:pt>
                <c:pt idx="467">
                  <c:v>Fortalecimiento de Herramientas Testing</c:v>
                </c:pt>
                <c:pt idx="468">
                  <c:v>Contratación del servicio de evaluación de potencial y mapeo de talento</c:v>
                </c:pt>
                <c:pt idx="469">
                  <c:v>Mantenimiento de termoimpresoras.</c:v>
                </c:pt>
                <c:pt idx="470">
                  <c:v>Adquisición e instalación de repuestos críticos para UPS de los Centros de Cómputo del Banco</c:v>
                </c:pt>
                <c:pt idx="471">
                  <c:v>Servicio de Mantenimiento y Soporte Técnico del Sistema SIX/SECURITY ADVANCED </c:v>
                </c:pt>
                <c:pt idx="472">
                  <c:v>Adquisición de mascarillas faciales textil de uso comunitario reutilizables para los trabajadores del BN</c:v>
                </c:pt>
                <c:pt idx="473">
                  <c:v>Servicio de Patrocinio Procesal en Derecho Laboral y Previsional en Lima y Callao - Procesos Previsionales Colectivos con más de diez (10) demandantes o demandados (Item 2)</c:v>
                </c:pt>
                <c:pt idx="474">
                  <c:v>Reemplazo Programado Perifericos</c:v>
                </c:pt>
                <c:pt idx="475">
                  <c:v>Servicio de mantenimiento simplificación de asientos módulo CG.</c:v>
                </c:pt>
                <c:pt idx="476">
                  <c:v>Repuestos para ATM´s, accesorios ligados a ATMs</c:v>
                </c:pt>
                <c:pt idx="477">
                  <c:v>Servicios profesionales de apoyo a la Gerencia de Legal (pagos arbitrales y otros servicios jurídicos).</c:v>
                </c:pt>
                <c:pt idx="478">
                  <c:v>Estudio prospectivo de la demanda para el desarrollo e implementación de puntos de atención</c:v>
                </c:pt>
                <c:pt idx="479">
                  <c:v>Mejoras en el módiulo de presupuesto</c:v>
                </c:pt>
                <c:pt idx="480">
                  <c:v>Implementación y fortalecimiento de Control de Gestión de Proyectos</c:v>
                </c:pt>
                <c:pt idx="481">
                  <c:v>Repuestos Sistemas Video Grabación Digital</c:v>
                </c:pt>
                <c:pt idx="482">
                  <c:v>Consultorías para la revisión y verificación sobre huella de carbono</c:v>
                </c:pt>
                <c:pt idx="483">
                  <c:v>Imprevistos distribución de formatos impresos  (stock de almacén)</c:v>
                </c:pt>
                <c:pt idx="484">
                  <c:v>Servicio de Patrocinio Procesal en Derecho Penal en Lima y Callao</c:v>
                </c:pt>
                <c:pt idx="485">
                  <c:v>Alquiler  espacio para Cajero TOTTUS LIMA (ZORRITOS)</c:v>
                </c:pt>
                <c:pt idx="486">
                  <c:v>Servicio de reparación de equipos de aire acondicionado de precisión del Centro de Cómputo del Banco de la Nación- Sede San Borja </c:v>
                </c:pt>
                <c:pt idx="487">
                  <c:v>Servicio de Apoyo para la ejecución de Proyectos y o mejoras en la sección Mesa de Dinero</c:v>
                </c:pt>
                <c:pt idx="488">
                  <c:v>Servicios de asesoria legal laboral temas pensionista </c:v>
                </c:pt>
                <c:pt idx="489">
                  <c:v>Servicio de arbitraje laboral integrando el tribunal arbitral en la negociación colectiva con el sindicato único de trabajadores del Banco de la Nación - SUTBAN, periodo 2019</c:v>
                </c:pt>
                <c:pt idx="490">
                  <c:v>Servicio de Apoyo en la administración y manejo del sistema Swift</c:v>
                </c:pt>
                <c:pt idx="491">
                  <c:v>Compra de libros y suscripcion de revistas especializadas para la Biblioteca.</c:v>
                </c:pt>
                <c:pt idx="492">
                  <c:v>Servicios complementarios para multired empresarial</c:v>
                </c:pt>
                <c:pt idx="493">
                  <c:v>Servicios complementarios para proyecto de Facturación electrónica</c:v>
                </c:pt>
                <c:pt idx="494">
                  <c:v>Servicio de Revisión del Modelo de Riesgo de Mercado - Tasa de Interes</c:v>
                </c:pt>
                <c:pt idx="495">
                  <c:v>ATENCION PSICOLOGICA PARA LOS TRABAJADORES DEL BANCO DE LA NACION</c:v>
                </c:pt>
                <c:pt idx="496">
                  <c:v>Comis.serv.mc.proceso-agente multired</c:v>
                </c:pt>
                <c:pt idx="497">
                  <c:v>Tokens Diferido</c:v>
                </c:pt>
                <c:pt idx="498">
                  <c:v>Servicio de BTL para actividades de responsabilidad social</c:v>
                </c:pt>
                <c:pt idx="499">
                  <c:v>Alquiler para funcionamiento de la AGENCIA 2 JAUJA </c:v>
                </c:pt>
                <c:pt idx="500">
                  <c:v>Bolsa 7,500 horas</c:v>
                </c:pt>
                <c:pt idx="501">
                  <c:v>Servicio de Auditoria 3</c:v>
                </c:pt>
                <c:pt idx="502">
                  <c:v>Servicios Complementarios para Proyectos MEF</c:v>
                </c:pt>
                <c:pt idx="503">
                  <c:v>Adquisición de Impresoras Híbridas para las Oficinas del Banco de la Nación - Provincias</c:v>
                </c:pt>
                <c:pt idx="504">
                  <c:v>Servicio de suscripción anual de imágenes y vectores para uso institucional del Banco de la Nación</c:v>
                </c:pt>
                <c:pt idx="505">
                  <c:v>Tarjetas de limpieza para lectoras de ATM´s</c:v>
                </c:pt>
                <c:pt idx="506">
                  <c:v>Mascarillas quirúrgicas descartables para los trabajadores de la Red de Agencias y Oficinas Administrativas </c:v>
                </c:pt>
                <c:pt idx="507">
                  <c:v>Servicio de patrocinio en procesos de arbitraje de contrataciones del estado, civil y comercial, así como en procedimientos administrativos en protección y defensa del consumidor en Lima y Callao - Ítem 1</c:v>
                </c:pt>
                <c:pt idx="508">
                  <c:v>Seguro de accidentes personales por comisión de servicios</c:v>
                </c:pt>
                <c:pt idx="509">
                  <c:v>Servicios de asesoria legal laboral temas politica remunerativa</c:v>
                </c:pt>
                <c:pt idx="510">
                  <c:v>Servicio para Optimización de Procesos de Backup con el Software TSM (TIVOLI STORAGE MANAGER) en el ambiente de Base de Datos ORACLE - Nuevo Contrato</c:v>
                </c:pt>
                <c:pt idx="511">
                  <c:v>Repuestos y materiales para maquinaria y equipos</c:v>
                </c:pt>
                <c:pt idx="512">
                  <c:v>Implementación de una Solución de Gestión Centralizada para Parches de Seguridad, Logs de Auditoría y Usuarios para Servidores con LINUX REDHAT - Nuevo Contrato</c:v>
                </c:pt>
                <c:pt idx="513">
                  <c:v>Terminal Bloomberg Anywhere</c:v>
                </c:pt>
                <c:pt idx="514">
                  <c:v>ITEM 3 - Servicio de Mtto. Predictivo, Preventivo y Correctivo de la Infraestructura Física del Centro de Cómputo Alterno San Isidro del BN </c:v>
                </c:pt>
                <c:pt idx="515">
                  <c:v>Servicios complementarios para proyecto Sentinel</c:v>
                </c:pt>
                <c:pt idx="516">
                  <c:v>Servicio de patrocinio procesal en derecho laboral y previsional en Lima y Callao, procesos previsionales colectivos, con más de diez (10) demandantes o demandados y/o en caso el demandante actúe en nombre y representación de más de diez (10) representados</c:v>
                </c:pt>
                <c:pt idx="517">
                  <c:v>Letreros fotoluminiscentes y letreros led</c:v>
                </c:pt>
                <c:pt idx="518">
                  <c:v>Clasificación de riesgos para el Banco de la Nación (Ítem 2)</c:v>
                </c:pt>
                <c:pt idx="519">
                  <c:v>Actualización de la plataforma central que soporta la red de ATMs - Demanda de Incidencias no previstas</c:v>
                </c:pt>
                <c:pt idx="520">
                  <c:v>SOLUCIÓN TECNOLÓGICA PARA LA PREVENCION DE FRAUDES, LA/FT Y APLICACIÓN DE SCORING DE RIESGOS DE LA/FT (SENTINEL)</c:v>
                </c:pt>
                <c:pt idx="521">
                  <c:v>Seguro Complementario de Trabajo de Riesgo (SCTR), para personal de planta y locadores de servicio (Div. Gestión de Tecnología de Información)</c:v>
                </c:pt>
                <c:pt idx="522">
                  <c:v>Digitalizacion de Legajos Personales</c:v>
                </c:pt>
                <c:pt idx="523">
                  <c:v>Sevicios de Refrigerios masivos a traves de contrato superior a 8 (UIT)</c:v>
                </c:pt>
                <c:pt idx="524">
                  <c:v>Actividades de Cultura Organizacional </c:v>
                </c:pt>
                <c:pt idx="525">
                  <c:v>Materiales diversos para instalaciones, incluye conectores, cable UPT, teleduct, rosetas, cintas aislantes, etc.</c:v>
                </c:pt>
                <c:pt idx="526">
                  <c:v>Servicio de Soporte y Aseguramiento de la Granja de Servidores Empresariales con Sistema Operativo Linux RedHat (Adquisición de Suscripciones Plataforma Linux para Open - contrato anterior)</c:v>
                </c:pt>
                <c:pt idx="527">
                  <c:v>Imprevistos - Alquiler</c:v>
                </c:pt>
                <c:pt idx="528">
                  <c:v>Gastos protesto,  notariales, registrales, INDECOPI, copias autenticadas y simples de opiniones OSCE.</c:v>
                </c:pt>
                <c:pt idx="529">
                  <c:v>Servicio de Soporte y Aseguramiento de la Granja de Servidores Empresariales con Sistema Operativo Linux RedHat</c:v>
                </c:pt>
                <c:pt idx="530">
                  <c:v>Materiales y accesorios para cableado estructurado y puntos de red</c:v>
                </c:pt>
                <c:pt idx="531">
                  <c:v>Servicio de Revisión del Modelo Interno de Riesgo País</c:v>
                </c:pt>
                <c:pt idx="532">
                  <c:v>TASACIÓN COMERCIAL ANUAL 2023 DE 217 INMUEBLES PROPIOS DEL BN.</c:v>
                </c:pt>
                <c:pt idx="533">
                  <c:v>Ceremonia de Reconocimiento 54 Aniversario</c:v>
                </c:pt>
                <c:pt idx="534">
                  <c:v>Combustible para abastecer la flota vehicular del BN</c:v>
                </c:pt>
                <c:pt idx="535">
                  <c:v>Patrocinio procesal en derecho civil, comercial, constitucional en Lima y Callao</c:v>
                </c:pt>
                <c:pt idx="536">
                  <c:v>Servicio Especializado para Implementaciones de Alertas en la Suite BMC TRUESIGHT - Nuevo Contrato</c:v>
                </c:pt>
                <c:pt idx="537">
                  <c:v>Servicio de Monitoreo Antiphishing Preventivo</c:v>
                </c:pt>
                <c:pt idx="538">
                  <c:v>BVL - Contribuciones por Derecho Cotización</c:v>
                </c:pt>
                <c:pt idx="539">
                  <c:v>Administración, gestión y almacenamiento de la documentación electrónica Directorio y Comités - DILIGENT </c:v>
                </c:pt>
                <c:pt idx="540">
                  <c:v>Servicios complementarios para incidencias del sistema oracle financial</c:v>
                </c:pt>
                <c:pt idx="541">
                  <c:v>Servicio de implementación de alta disponibilidad para cajeros Diebold</c:v>
                </c:pt>
                <c:pt idx="542">
                  <c:v>Servicios complementarios para proyecto de Signus RRHH</c:v>
                </c:pt>
                <c:pt idx="543">
                  <c:v>Servicio de Soporte y Mantenimiento del RISK-LAB</c:v>
                </c:pt>
                <c:pt idx="544">
                  <c:v>Servicio de Operación de Equipos de Energía Eléctrica de los Centros de Cómputo del BN - Nuevo Contrato</c:v>
                </c:pt>
                <c:pt idx="545">
                  <c:v>Asignacion de viáticos del personal estudiante que viaja a Lima o agencias donde se desarrolla la actividad</c:v>
                </c:pt>
                <c:pt idx="546">
                  <c:v>Comisiones Tarjetas Mastercard</c:v>
                </c:pt>
                <c:pt idx="547">
                  <c:v>Realizar gestión comercial con los representantes de las entidades públicas a nivel nacional y participar en las actividades protocolares</c:v>
                </c:pt>
                <c:pt idx="548">
                  <c:v>Impresión y ensobrado de cartas </c:v>
                </c:pt>
                <c:pt idx="549">
                  <c:v>Autditoría externa al Sistema de Gestión de SST</c:v>
                </c:pt>
                <c:pt idx="550">
                  <c:v>Equipos audiovisuales </c:v>
                </c:pt>
                <c:pt idx="551">
                  <c:v>Contratación del servicio de elaboración de objetivos por puesto mediante  mesas de trabajo con gerencias</c:v>
                </c:pt>
                <c:pt idx="552">
                  <c:v>Servicio telefonia móvil operador roaming, micro chip ipad, móvil líneas, móvil penalidad.</c:v>
                </c:pt>
                <c:pt idx="553">
                  <c:v>Servicio de implementación de mejoras de procesos y tecnologicas</c:v>
                </c:pt>
                <c:pt idx="554">
                  <c:v>Servicio de Apoyo ejecución de levantamientos de embargos judiciales</c:v>
                </c:pt>
                <c:pt idx="555">
                  <c:v>Servicio de apoyo en la gestión de archivos documentales y digitalización</c:v>
                </c:pt>
                <c:pt idx="556">
                  <c:v>Servicio de Apoyo para la ejecución de Proyectos y/o mejoras en la Sección Programación de Fondos</c:v>
                </c:pt>
                <c:pt idx="557">
                  <c:v>Servicio de apoyo en la gestión de identificación de mejoras de procesos, actualización de normativas, gestión de riesgos y recomendaciones de organos de control </c:v>
                </c:pt>
                <c:pt idx="558">
                  <c:v>Servicio de ejecución de embargos</c:v>
                </c:pt>
                <c:pt idx="559">
                  <c:v>Servicio seguimiento de expedientes de Obligados</c:v>
                </c:pt>
                <c:pt idx="560">
                  <c:v>Servicio de Apoyo ejecución de embargos</c:v>
                </c:pt>
                <c:pt idx="561">
                  <c:v>Servicio de Diligencia Administrativa</c:v>
                </c:pt>
                <c:pt idx="562">
                  <c:v>Servicio de revisión de planillas de pago</c:v>
                </c:pt>
                <c:pt idx="563">
                  <c:v>REFRIGERIO</c:v>
                </c:pt>
                <c:pt idx="564">
                  <c:v>Servicio de Realización de Pruebas Rápidas de serológicas para SARS-CoV-2 para los trabajadores del Banco de la Nación en la ciudad de Lima</c:v>
                </c:pt>
                <c:pt idx="565">
                  <c:v>Adquisición de Licenciamiento para Plataforma de Virtualización VMWARE</c:v>
                </c:pt>
                <c:pt idx="566">
                  <c:v>Precintos de seguridad y materiales</c:v>
                </c:pt>
                <c:pt idx="567">
                  <c:v>Alquiler para funcionamiento de la AGENCIA 2 HUANCABAMBA</c:v>
                </c:pt>
                <c:pt idx="568">
                  <c:v>Honorarios Profesionales - Persona Natural                ( Especialistas según la naturaleza de los servicios de control)</c:v>
                </c:pt>
                <c:pt idx="569">
                  <c:v>Alquiler  espacio para Cajero C. C. PLAZA SAN MIGUEL</c:v>
                </c:pt>
                <c:pt idx="570">
                  <c:v>Fotochecks  (red de agencias, deteriorados, nuevos ingresos)</c:v>
                </c:pt>
                <c:pt idx="571">
                  <c:v>Clasificación de riesgos para el Banco de la Nación (Ítem 1)</c:v>
                </c:pt>
                <c:pt idx="572">
                  <c:v>Atenciones oficiales a personas, emp. e inst. vinculadas con las funciones del BN y reuniones de trabajo con personal BN.</c:v>
                </c:pt>
                <c:pt idx="573">
                  <c:v>Upgrade y servicio de mantenimiento y soporte del software de gestión de fallas CICS</c:v>
                </c:pt>
                <c:pt idx="574">
                  <c:v>Servicio de revisión y mejoras del proceso de ingresos de pago a pensionistas</c:v>
                </c:pt>
                <c:pt idx="575">
                  <c:v>Servicio de Operación de Sistemas de Aire Acondicionado y Grupos Electrógenos de los Centros de Cómputo del BN - Nuevo Contrato</c:v>
                </c:pt>
                <c:pt idx="576">
                  <c:v>Alquiler  Lactario AGENCIA 1 PIURA</c:v>
                </c:pt>
                <c:pt idx="577">
                  <c:v>Prov. para Riesgo País - Fondos Disponibles</c:v>
                </c:pt>
                <c:pt idx="578">
                  <c:v>TASACIÓN COMERCIAL ANUAL 2023 DE 86 INMUEBLES.</c:v>
                </c:pt>
                <c:pt idx="579">
                  <c:v>Servicio de Revisión del Modelo de Asignación de Lineas de Contraparte</c:v>
                </c:pt>
                <c:pt idx="580">
                  <c:v>Adquisición de mascarillas KN95 para los trabajadores de red de agencias Lima del Banco de la Nación con riesgo mediano de exposición</c:v>
                </c:pt>
                <c:pt idx="581">
                  <c:v>Gastos Notariales</c:v>
                </c:pt>
                <c:pt idx="582">
                  <c:v>Servicio de Certificación en ISO 37001</c:v>
                </c:pt>
                <c:pt idx="583">
                  <c:v>Ampliación de granja de servidores para virtualización. </c:v>
                </c:pt>
                <c:pt idx="584">
                  <c:v>Traslado de Documentos del Archivo Central al Almacén de Ate y del Almacén de Ate al Archivo Central</c:v>
                </c:pt>
                <c:pt idx="585">
                  <c:v>Servicio de consultoria revisión reporte de sostenibilidad</c:v>
                </c:pt>
                <c:pt idx="586">
                  <c:v>Alquiler  espacio para Cajero CC. PENTA MALL
TRUJILLO (MANSICHE)</c:v>
                </c:pt>
                <c:pt idx="587">
                  <c:v>Gastos de suministros tales como: gaseosas, galletas, café, azúcar, infusiones, menaje etc.</c:v>
                </c:pt>
                <c:pt idx="588">
                  <c:v>Alquiler  espacio para Cajero AV. CANADA - SAN LUIS</c:v>
                </c:pt>
                <c:pt idx="589">
                  <c:v>Servicio de Auditoria 2</c:v>
                </c:pt>
                <c:pt idx="590">
                  <c:v>Servicio de Auditoria 1</c:v>
                </c:pt>
                <c:pt idx="591">
                  <c:v>Comisiones varias al Exterior</c:v>
                </c:pt>
                <c:pt idx="592">
                  <c:v>Servicio de Soporte, Mantenimiento de la Solución 07INVOICE y Módulo personalizado  en Oracle Financial.</c:v>
                </c:pt>
                <c:pt idx="593">
                  <c:v>Servicio de evaluación online para postulantes al Banco de la Nación.</c:v>
                </c:pt>
                <c:pt idx="594">
                  <c:v>Servicio de Tratamiento de Datos</c:v>
                </c:pt>
                <c:pt idx="595">
                  <c:v>Servicio de mantenimiento, recarga y prueba hidrostática de los Extintores de las Sedes; Principal incluida Agencia bancaria, Elizalde y locales almacén Ate, Data Center Javier Prado</c:v>
                </c:pt>
                <c:pt idx="596">
                  <c:v>Servicio de suscripción de acortador de direcciones y generador de códigos QR</c:v>
                </c:pt>
                <c:pt idx="597">
                  <c:v>Adq software detector Loops SNA e inventario automatico equipos Comunicaciones</c:v>
                </c:pt>
                <c:pt idx="598">
                  <c:v>Patrocinio procesal en derecho laboral y previsional en Lima y Callao (300 laborales y 30 previsionales, Item 1 y 3).</c:v>
                </c:pt>
                <c:pt idx="599">
                  <c:v>Estudio de Clima Laboral y seguimiento</c:v>
                </c:pt>
                <c:pt idx="600">
                  <c:v>Servicio  para realizar la Evaluación del Servicio en Canales de Atención con el Cliente Incógnito en Lima y Provincias 2023</c:v>
                </c:pt>
                <c:pt idx="601">
                  <c:v>Servicio de Selección de puestos  profesionales especializados y/o jefaturales (10)</c:v>
                </c:pt>
                <c:pt idx="602">
                  <c:v>Servicios de empaste de documentos contables</c:v>
                </c:pt>
                <c:pt idx="603">
                  <c:v>Adquisición Licencias para la Plataforma RPA</c:v>
                </c:pt>
                <c:pt idx="604">
                  <c:v>Servicio de calificación e identificación de puestos criticos </c:v>
                </c:pt>
                <c:pt idx="605">
                  <c:v>Muebles, máquinas y equipos / vehículos para traslado de funcionarios / grupo electrógeno, buses, baños, etc) - imprevistos</c:v>
                </c:pt>
                <c:pt idx="606">
                  <c:v>Servicio de consultoría legal externa en actividad empresarial del Estado, actos de disposición y/o administración sobre bienes del Estado, solicitudes de transparencia y acceso a la información pública, protección de datos personales, gestiones de las con</c:v>
                </c:pt>
                <c:pt idx="607">
                  <c:v>Compra de pasajes del personal estudiante que viaja a Lima o agencias donde se desarrolla la actividad</c:v>
                </c:pt>
                <c:pt idx="608">
                  <c:v>Alquiler  espacio para Cajero C.C. MALL AVENTURA PLAZA 
PAUCARPATA - AREQUIPA</c:v>
                </c:pt>
                <c:pt idx="609">
                  <c:v>Alquiler  espacio para Cajero C.C. MALL AVENTURA PLAZA 
SANTA ANITA</c:v>
                </c:pt>
                <c:pt idx="610">
                  <c:v>Servicios para atención de requerimientos ante nuevas disposiciones regulatorias y/o control por parte del BCRP, Contaduría, SBS, FONAFE.</c:v>
                </c:pt>
                <c:pt idx="611">
                  <c:v>Alquiler  espacio para Cajero C.C. MALL AVENTURA PLAZA 
BELLAVISTA </c:v>
                </c:pt>
                <c:pt idx="612">
                  <c:v>Adquisición de Solución de Filtro de Seguridad para Navegación Web en Internet </c:v>
                </c:pt>
                <c:pt idx="613">
                  <c:v>Servicio de Asistencia legal en temas bancarios y financieros</c:v>
                </c:pt>
                <c:pt idx="614">
                  <c:v>Elaboración de videos instructivos</c:v>
                </c:pt>
                <c:pt idx="615">
                  <c:v>Servicio de Soporte y Mantenimiento al Sistema de Trámite Documentario (STD) - 1</c:v>
                </c:pt>
                <c:pt idx="616">
                  <c:v>Servicio de evaluación y reajuste en prueba de concepto para incrementar la facturación electrónica en el BN</c:v>
                </c:pt>
                <c:pt idx="617">
                  <c:v>Servicio de soporte técnico para storage MIDRANGE y FILESERVER HNAS del ambiente distribuido - Nuevo Contrato</c:v>
                </c:pt>
                <c:pt idx="618">
                  <c:v>Adquisición de la Licencia y Servicio de Mantenimiento y Soporte de software de Depuración para el Ambiente de la LPAR de Certificación (xpediter calidad) (PA)</c:v>
                </c:pt>
                <c:pt idx="619">
                  <c:v>Servicio de telefonía satelital</c:v>
                </c:pt>
                <c:pt idx="620">
                  <c:v>Alquiler  espacio para Cajero CAJEROS OPEN PLAZA      
ATOCONGO</c:v>
                </c:pt>
                <c:pt idx="621">
                  <c:v>Alquiler  espacio para Cajero CAJEROS OPEN PLAZA PUCALLPA</c:v>
                </c:pt>
                <c:pt idx="622">
                  <c:v>Consulta en portal de la Sunarp</c:v>
                </c:pt>
                <c:pt idx="623">
                  <c:v>Mantenimiento de Apilador Electrico, Marca Crown</c:v>
                </c:pt>
                <c:pt idx="624">
                  <c:v>Servicio de revisión de expedientes de deudores No Minoristas. Es de carácter regulatorio.</c:v>
                </c:pt>
                <c:pt idx="625">
                  <c:v>Mantenimiento Preventivo y correctivo de cajas de Seguridad y puertas de bóveda en agencias y ATMs  (Imprevistos)</c:v>
                </c:pt>
                <c:pt idx="626">
                  <c:v>Suscripción del software HCL XWORK SERVER.</c:v>
                </c:pt>
                <c:pt idx="627">
                  <c:v>Adquisición del Servicio de Comunicación de Datos mediante línea Celular 3G (Menor 8UITs)</c:v>
                </c:pt>
                <c:pt idx="628">
                  <c:v>Servicio de contratar un estudio jurídico que designe a un abogado especialista en derecho laboral individual, colectivo, seguridad y salud en el trabajo, que brinde servicios de asesoría legal.</c:v>
                </c:pt>
                <c:pt idx="629">
                  <c:v>Legalización y cartas notariales </c:v>
                </c:pt>
                <c:pt idx="630">
                  <c:v>Auditoria del Sistema de Gestión de la Calidad bajo la Norma ISO 9001:2015</c:v>
                </c:pt>
                <c:pt idx="631">
                  <c:v>Asesoria en la revision de polizas y en la elaboracion y preparacion de las bases de acuerdo a las bases estandarizadas y aprobadas por El OSCE
- Gerardo Sanchez</c:v>
                </c:pt>
                <c:pt idx="632">
                  <c:v>Auditoria de Recertificación ISO 9001:2015 del Sistema de Gestión de la Calidad</c:v>
                </c:pt>
                <c:pt idx="633">
                  <c:v>Fondo fijo - Traslado de bienes corrientes y activos del almacén a oficinas a nivel nacional.</c:v>
                </c:pt>
                <c:pt idx="634">
                  <c:v>Reparación de Montacargas, Marca Toyota, Ate</c:v>
                </c:pt>
                <c:pt idx="635">
                  <c:v>Mantenimiento de Mäquina Ensunchandoras JK-5000, JK-5</c:v>
                </c:pt>
                <c:pt idx="636">
                  <c:v>Mantenimiento de Montacargas, Marca Toyota, Elizalde</c:v>
                </c:pt>
                <c:pt idx="637">
                  <c:v>Servicio de Suscripción SAE de Apoyo Consultoría</c:v>
                </c:pt>
                <c:pt idx="638">
                  <c:v>Servicio especializado en auditoria 3</c:v>
                </c:pt>
                <c:pt idx="639">
                  <c:v>Servicio especializado en auditoria 2</c:v>
                </c:pt>
                <c:pt idx="640">
                  <c:v>Servicio especializado en auditoria 1</c:v>
                </c:pt>
                <c:pt idx="641">
                  <c:v>Visa - Alertas en línea y en tiempo real</c:v>
                </c:pt>
                <c:pt idx="642">
                  <c:v>Adquisición de Solución de Filtro de Seguridad para Navegación Web en Internet  - Nuevo Contrato</c:v>
                </c:pt>
                <c:pt idx="643">
                  <c:v>Arreglos florales por defunción.</c:v>
                </c:pt>
                <c:pt idx="644">
                  <c:v>SERVICIO DE MONITOREO DE MEDIOS DE NOTICIAS NEGATIVAS RELACIONADAS A LA/FT Y/O DELITOS PRECEDENTES</c:v>
                </c:pt>
                <c:pt idx="645">
                  <c:v>Alquiler  espacio para Cajero C.C. SUPER MERCADO CANDY</c:v>
                </c:pt>
                <c:pt idx="646">
                  <c:v>Suministros, repuestos y materiales para vehículos del BN</c:v>
                </c:pt>
                <c:pt idx="647">
                  <c:v>Mantenimiento preventivo de grupos electrógenos y tableros de transferencia SMR Lima</c:v>
                </c:pt>
                <c:pt idx="648">
                  <c:v>Alquiler  espacio para Cajero AV. J.C. TELLO 823 - LINCE</c:v>
                </c:pt>
                <c:pt idx="649">
                  <c:v>Ratificación partidas de defunción</c:v>
                </c:pt>
                <c:pt idx="650">
                  <c:v>Profesional especializado para las coordinaciones parlamentarias
Del Pomar Saettone Magali Olga Betty</c:v>
                </c:pt>
                <c:pt idx="651">
                  <c:v>Alquiler  espacio para Cajero TOTTUS AREQUIPA</c:v>
                </c:pt>
                <c:pt idx="652">
                  <c:v>Alquiler  espacio para Cajero TOTTUS SULLANA</c:v>
                </c:pt>
                <c:pt idx="653">
                  <c:v>Alquiler  espacio para Cajero TOTTUS CHICLAYO</c:v>
                </c:pt>
                <c:pt idx="654">
                  <c:v>Alquiler  espacio para Cajero TOTTUS LA MOLINA (FONTANA)</c:v>
                </c:pt>
                <c:pt idx="655">
                  <c:v>Alquiler  espacio para Cajero TOTTUS SAN BORJA (SAN LUIS)</c:v>
                </c:pt>
                <c:pt idx="656">
                  <c:v>Alquiler  espacio para Cajero TOTTUS SAN ISIDRO (BEGONIAS)</c:v>
                </c:pt>
                <c:pt idx="657">
                  <c:v>Alquiler  espacio para Cajero TOTTUS CAÑETE</c:v>
                </c:pt>
                <c:pt idx="658">
                  <c:v>Alquiler  espacio para Cajero HOSPITAL SAN BARTOLOMÉ</c:v>
                </c:pt>
                <c:pt idx="659">
                  <c:v>Servicio de diseño de una metodología para conocimiento de Mercado y Formación de Segmentos con Base en la Gestión de Riesgos LA/FT en el BN.</c:v>
                </c:pt>
                <c:pt idx="660">
                  <c:v>Combustible para grupos electrógenos,  Centro Alterno, Elizalde, otros. </c:v>
                </c:pt>
                <c:pt idx="661">
                  <c:v>Alquiler  espacio para Cajero OPEN PLAZA - HUANCAYO</c:v>
                </c:pt>
                <c:pt idx="662">
                  <c:v>Fondos en Fideicomiso MN</c:v>
                </c:pt>
                <c:pt idx="663">
                  <c:v>Alquiler  espacio para Cajero OPEN PLAZA - PIURA</c:v>
                </c:pt>
                <c:pt idx="664">
                  <c:v>Obtención CRIs y fichas registrales de 318 inmuebles (semestral S/ 79.00 c/u)</c:v>
                </c:pt>
                <c:pt idx="665">
                  <c:v>EPP y indumentaria de trabajo</c:v>
                </c:pt>
                <c:pt idx="666">
                  <c:v>Alquiler  espacio para Cajero C.C. LIMA PLAZA NORTE</c:v>
                </c:pt>
                <c:pt idx="667">
                  <c:v>Alquiler  espacio para Cajero C.C. REAL PLAZA CENTRO CÍVICO</c:v>
                </c:pt>
                <c:pt idx="668">
                  <c:v>Alquiler  espacio para Cajero C.C. REAL PLAZA CHICLAYO</c:v>
                </c:pt>
                <c:pt idx="669">
                  <c:v>Alquiler  espacio para Cajero C.C. REAL PLAZA AREQUIPA</c:v>
                </c:pt>
                <c:pt idx="670">
                  <c:v>Alquiler  espacio para Cajero C.C. REAL PLAZA HUANCAYO</c:v>
                </c:pt>
                <c:pt idx="671">
                  <c:v>Alquiler  espacio para Cajero C.C. REAL PLAZA PRO</c:v>
                </c:pt>
                <c:pt idx="672">
                  <c:v>Alquiler  espacio para Cajero C.C. REAL PLAZA SALAVERRY</c:v>
                </c:pt>
                <c:pt idx="673">
                  <c:v>Alquiler  espacio para Cajero C.C. REAL PLAZA 
CUSCO</c:v>
                </c:pt>
                <c:pt idx="674">
                  <c:v>TITULACION DE INMUEBLES</c:v>
                </c:pt>
                <c:pt idx="675">
                  <c:v>Servicio especializado en auditoria 5</c:v>
                </c:pt>
                <c:pt idx="676">
                  <c:v>Servicio especializado en auditoria 4</c:v>
                </c:pt>
                <c:pt idx="677">
                  <c:v>Licenciamiento Eviews</c:v>
                </c:pt>
                <c:pt idx="678">
                  <c:v>Servicio de Actualización del Licenciamiento y Soporte Correctivo/Preventivo del Software del Portal Interno</c:v>
                </c:pt>
                <c:pt idx="679">
                  <c:v>Servicio central de riesgos para la prestación de servicios de acceso a base de datos (información)</c:v>
                </c:pt>
                <c:pt idx="680">
                  <c:v>Alquiler  espacio para Cajero C.C. MALL DEL SUR</c:v>
                </c:pt>
                <c:pt idx="681">
                  <c:v>Servicio Relacionado Recopilación de Información “Proyecto Cuenta DNI”.</c:v>
                </c:pt>
                <c:pt idx="682">
                  <c:v>Alquiler  espacio para Cajero C.C. REAL PLAZA 
PRIMAVERA</c:v>
                </c:pt>
                <c:pt idx="683">
                  <c:v>Alquiler  espacio para Cajero C.C. REAL PLAZA 
CENTRO CÍVICO</c:v>
                </c:pt>
                <c:pt idx="684">
                  <c:v>Alquiler  espacio para Cajero LOBBY PIURA</c:v>
                </c:pt>
                <c:pt idx="685">
                  <c:v>Diarios y revistas  (PE, GG, Legal y RR.II)</c:v>
                </c:pt>
                <c:pt idx="686">
                  <c:v>Asignacion de viáticos del personal Facilitador Interno que viaja a capacitar a provincia.</c:v>
                </c:pt>
                <c:pt idx="687">
                  <c:v>Alquiler  espacio para Cajero C.C. PENTA MALL 
VIÑEDOS</c:v>
                </c:pt>
                <c:pt idx="688">
                  <c:v>Adquisición de Impresoras multifuncionales para oficinas del Banco de la Nación en provincia - ITEM 2</c:v>
                </c:pt>
                <c:pt idx="689">
                  <c:v>Servicio de monitoreo de noticias, análisis avanzado de información en tv, radios, medios impresos, portales web a nivel nacional (Pac 2022)</c:v>
                </c:pt>
                <c:pt idx="690">
                  <c:v>Servicio de comunicación mediante red celular para ventanillas itinerantes del BN - Nuevo Contrato</c:v>
                </c:pt>
                <c:pt idx="691">
                  <c:v>Asesoramiento a la Jefatura de OCI en la Formulación y Revisión de los Informes de Control</c:v>
                </c:pt>
                <c:pt idx="692">
                  <c:v>Alquiler  espacio para Cajero ROYAL PLAZA INDEPENDENCIA</c:v>
                </c:pt>
                <c:pt idx="693">
                  <c:v>Apoyo en la Formulación y Asignación Presupuesto 2023</c:v>
                </c:pt>
                <c:pt idx="694">
                  <c:v>Comisión de Servicios al Exterior - Directores</c:v>
                </c:pt>
                <c:pt idx="695">
                  <c:v>Cable mágico</c:v>
                </c:pt>
                <c:pt idx="696">
                  <c:v>Alquiler  espacio para Cajero PLAZA VEA COMAS</c:v>
                </c:pt>
                <c:pt idx="697">
                  <c:v>Alquiler para funcionamiento de la AGENCIA 3 MATUCANA</c:v>
                </c:pt>
                <c:pt idx="698">
                  <c:v>Alquiler para funcionamiento de la OF. ESPECIAL 2 SERPOST MIRAFLORES</c:v>
                </c:pt>
                <c:pt idx="699">
                  <c:v>Alquiler  espacio para Cajero C. C. MRBT SAN MIGUEL</c:v>
                </c:pt>
                <c:pt idx="700">
                  <c:v>Alquiler  espacio para Cajero PLAZA VEA MOQUEGUA</c:v>
                </c:pt>
                <c:pt idx="701">
                  <c:v>Alquiler  espacio para Cajero PLAZA VEA BOLICHERA</c:v>
                </c:pt>
                <c:pt idx="702">
                  <c:v>Alquiler  espacio para Cajero PLAZA VEA VENTANILLA</c:v>
                </c:pt>
                <c:pt idx="703">
                  <c:v>Alquiler  espacio para Cajero PLAZA VEA PUNO</c:v>
                </c:pt>
                <c:pt idx="704">
                  <c:v>Alquiler  espacio para Cajero PLAZA VEA PLAZA UGARTE</c:v>
                </c:pt>
                <c:pt idx="705">
                  <c:v>SERVICIO DE INFORMACIÓN DE LA BASE DE DATOS DE PERSONAS EXPUESTAS POLÍTICAMENTE (PEP's)</c:v>
                </c:pt>
                <c:pt idx="706">
                  <c:v>Gastos en procesos judiciales y procedimientos administrativos Indecopi y otros (copias autenticadas, copias simples, copias en medios).</c:v>
                </c:pt>
                <c:pt idx="707">
                  <c:v>Calibración de equipos de monitoreos ocupacionales</c:v>
                </c:pt>
                <c:pt idx="708">
                  <c:v>Servicio de gestión de procesos y documentos normativos</c:v>
                </c:pt>
                <c:pt idx="709">
                  <c:v>SERVICIO DE ANÁLISIS, ESTUDIO Y SOPORTE DE INFORMACIÓN DE LOS BIENES MUEBLES PARA EL AÑO 2022 EN EL SINABIP</c:v>
                </c:pt>
                <c:pt idx="710">
                  <c:v>Sotfware en Sistema de Gestión de SST</c:v>
                </c:pt>
                <c:pt idx="711">
                  <c:v>Consultorías inherentes al área</c:v>
                </c:pt>
                <c:pt idx="712">
                  <c:v>Alquiler  espacio para Cajero C.C. REAL PLAZA 
TRUJILLO</c:v>
                </c:pt>
                <c:pt idx="713">
                  <c:v>Alquiler  espacio para Cajero C.C. REAL PLAZA 
SANTA CLARA</c:v>
                </c:pt>
                <c:pt idx="714">
                  <c:v>Alquiler  espacio para Cajero C.C. REAL PLAZA 
JULIACA</c:v>
                </c:pt>
                <c:pt idx="715">
                  <c:v>Alquiler  espacio para Cajero C.C. REAL PLAZA 
CAJAMARCA</c:v>
                </c:pt>
                <c:pt idx="716">
                  <c:v>Alquiler  espacio para Cajero C.C. REAL PLAZA 
PIURA</c:v>
                </c:pt>
                <c:pt idx="717">
                  <c:v>SERVICIO DE iNFORMACIÓN DE LA BASE DE DATOS DE PERSONAS EXPUESTAS POLITICAMENTE (PEP'S)</c:v>
                </c:pt>
                <c:pt idx="718">
                  <c:v>Alquiler para funcionamiento de la AGENCIA 3 ACOBAMBA</c:v>
                </c:pt>
                <c:pt idx="719">
                  <c:v>Alquiler  espacio para Cajero PLAZA VEA PLACITA</c:v>
                </c:pt>
                <c:pt idx="720">
                  <c:v>Alquiler  espacio para Cajero LC CA02-2 PLAZA LIMA SUR</c:v>
                </c:pt>
                <c:pt idx="721">
                  <c:v>Alquiler  espacio para Cajero LC CA04-2 PLAZA LIMA SUR</c:v>
                </c:pt>
                <c:pt idx="722">
                  <c:v>Alquiler  espacio para Cajero CENCOSUD SJL  ATM-1288</c:v>
                </c:pt>
                <c:pt idx="723">
                  <c:v>Alquiler  espacio para Cajero LC 6356 PLAZA LIMA SUR</c:v>
                </c:pt>
                <c:pt idx="724">
                  <c:v>Alquiler  espacio para Cajero CENCOSUD SJL  ATM-1576</c:v>
                </c:pt>
                <c:pt idx="725">
                  <c:v>Upgrade y Servicio de Mantenimiento y Soporte de Software de Depuración</c:v>
                </c:pt>
                <c:pt idx="726">
                  <c:v>Servicio de Monitoreo y Registro de los Usuarios que Acceden a los Equipos de Comunicaciones y Seguridad con la Plataforma IDENTITY SERVICES ENGINE (ISE) - Nuevo Contrato</c:v>
                </c:pt>
                <c:pt idx="727">
                  <c:v>Alquiler  espacio para Cajero PLAZA VEA CORTIJO</c:v>
                </c:pt>
                <c:pt idx="728">
                  <c:v>Alquiler Archivo AGENCIA 2 HUÁNUCO (3er piso)</c:v>
                </c:pt>
                <c:pt idx="729">
                  <c:v>Alquiler  espacio para Cajero BOTICAS PERU - VILLA EL SALVADOR</c:v>
                </c:pt>
                <c:pt idx="730">
                  <c:v>Alquiler  espacio para Cajero BOTICAS PERU - LINCE</c:v>
                </c:pt>
                <c:pt idx="731">
                  <c:v>Alquiler Archivo AGENCIA 2 HUÁNUCO (2do piso)</c:v>
                </c:pt>
                <c:pt idx="732">
                  <c:v>Adquisición de equipos UPS para las oficinas del Banco de la Nación a nivel nacional</c:v>
                </c:pt>
                <c:pt idx="733">
                  <c:v>Alquiler  espacio para Cajero BOTICAS PERU - VILLA MARIA DEL TRIUNFO</c:v>
                </c:pt>
                <c:pt idx="734">
                  <c:v>Alquiler  espacio para Cajero PLAZA VEA PLAZA LURIN</c:v>
                </c:pt>
                <c:pt idx="735">
                  <c:v>Depreciación vehículos - utilizados por la entidad</c:v>
                </c:pt>
                <c:pt idx="736">
                  <c:v>Alquiler para funcionamiento de la AGENCIA 3 SAN MATEO</c:v>
                </c:pt>
                <c:pt idx="737">
                  <c:v>Alquiler  espacio para Cajero C.C. MEGA PLAZA 
VILLA  EL SALVADOR</c:v>
                </c:pt>
                <c:pt idx="738">
                  <c:v>Alquiler  espacio para Cajero C.C. MEGA PLAZA 
CHORRILLOS</c:v>
                </c:pt>
                <c:pt idx="739">
                  <c:v>Alquiler  espacio para Cajero C. C. MRBT2 SAN MIGUEL</c:v>
                </c:pt>
                <c:pt idx="740">
                  <c:v>Alquiler  espacio para Cajero BOTICAS PERU - SURQUILLO</c:v>
                </c:pt>
                <c:pt idx="741">
                  <c:v>Alquiler  espacio para Cajero FARMACIA UNIVERSAL - LOS OLIVOS</c:v>
                </c:pt>
                <c:pt idx="742">
                  <c:v>Alquiler  espacio para Cajero BOTICAS PERU - SURCO</c:v>
                </c:pt>
                <c:pt idx="743">
                  <c:v>Alquiler  espacio para Cajero FARMACIA UNIVERSAL - SAN BORJA</c:v>
                </c:pt>
                <c:pt idx="744">
                  <c:v>Contratación Locador de Servicio</c:v>
                </c:pt>
                <c:pt idx="745">
                  <c:v>Programa de mentoría / coaching ejecutivo</c:v>
                </c:pt>
                <c:pt idx="746">
                  <c:v>Alquiler  espacio para Cajero SUPERMERCADO CANDY CAMPOY</c:v>
                </c:pt>
                <c:pt idx="747">
                  <c:v>Realizar campañas de educación financiera</c:v>
                </c:pt>
                <c:pt idx="748">
                  <c:v>Alquiler para funcionamiento de la OF. ESPECIAL 2  SERPOST TRUJILLO </c:v>
                </c:pt>
                <c:pt idx="749">
                  <c:v>Alquiler  espacio para Cajero PAGOS AL DIA</c:v>
                </c:pt>
                <c:pt idx="750">
                  <c:v>Transporte valores a cámara comp. Elect.</c:v>
                </c:pt>
                <c:pt idx="751">
                  <c:v>Servicio de Traducción de documentos contables (Informes, Manuales u otros).</c:v>
                </c:pt>
                <c:pt idx="752">
                  <c:v>Alquiler para funcionamiento de la AGENCIA 3 PATIVILCA</c:v>
                </c:pt>
                <c:pt idx="753">
                  <c:v>Servicio de Asesoría /  Consultoría Legal especializada en Derecho de Propiedad Intelectual</c:v>
                </c:pt>
                <c:pt idx="754">
                  <c:v>Alquiler  espacio para Cajero C. H. LA MERCED-FEBAN</c:v>
                </c:pt>
                <c:pt idx="755">
                  <c:v>Alquiler  espacio para Cajero C.C. EL QUINDE PLAZA ICA</c:v>
                </c:pt>
                <c:pt idx="756">
                  <c:v>Alquiler  espacio para Cajero C.C. EL QUINDE CAJAMARCA</c:v>
                </c:pt>
                <c:pt idx="757">
                  <c:v>Servicio de patrocinio procesal en derecho civil, comercial y constitucional en Lima y Callao</c:v>
                </c:pt>
                <c:pt idx="758">
                  <c:v>Servicio de Enlaces de Datos Principal y Respaldo de la Oficina Especial Manantay</c:v>
                </c:pt>
                <c:pt idx="759">
                  <c:v>Prov. para Créditos Contingentes - Genérica - Componente Fijo - Créditos Entidades Sector Público</c:v>
                </c:pt>
                <c:pt idx="760">
                  <c:v>Alquiler para funcionamiento de la AGENCIA 3 CORONGO</c:v>
                </c:pt>
                <c:pt idx="761">
                  <c:v>Atención de gastos y servicios menores para el Fondo Fijo de la Sección Control Patrimonial, de CRIs, partidas registrales y servicios afines de inmuebles del BN</c:v>
                </c:pt>
                <c:pt idx="762">
                  <c:v>The Global Banking Resources (directorio bancario detallado).</c:v>
                </c:pt>
                <c:pt idx="763">
                  <c:v>VIATICOS REPUBLICA</c:v>
                </c:pt>
                <c:pt idx="764">
                  <c:v>Alquiler  espacio para Cajero CENTRO COMERCIAL PLAZA DEL SOL ICA - 1726</c:v>
                </c:pt>
                <c:pt idx="765">
                  <c:v>Visitas de clima laboral</c:v>
                </c:pt>
                <c:pt idx="766">
                  <c:v>Alquiler  espacio para Cajero CENTRO COMERCIAL PLAZA DEL SOL HUACHO</c:v>
                </c:pt>
                <c:pt idx="767">
                  <c:v>Ejecución de viajes a agencias </c:v>
                </c:pt>
                <c:pt idx="768">
                  <c:v>Custodia de Valores - Mant. Ctas. Ctes</c:v>
                </c:pt>
                <c:pt idx="769">
                  <c:v>Asesoría en materia de Derecho Penal y Procesal Penal</c:v>
                </c:pt>
                <c:pt idx="770">
                  <c:v>Asesoría y Patrocinio Penal Externo</c:v>
                </c:pt>
                <c:pt idx="771">
                  <c:v>Compra de pasajes del personal Facilitador Interno que viaja a capacitar a provincia.</c:v>
                </c:pt>
                <c:pt idx="772">
                  <c:v>Servicio de comunicación para 15 puntos, mediante red celular, en el marco del proyecto de instalación de 150 cajeros automáticos del  BN</c:v>
                </c:pt>
                <c:pt idx="773">
                  <c:v>Comisión de Servicios a Nivel Nacional - Directores </c:v>
                </c:pt>
                <c:pt idx="774">
                  <c:v>Gastos notariales y registrales (Sunarp y otros)</c:v>
                </c:pt>
                <c:pt idx="775">
                  <c:v>Mantenimiento y Reparación de Vehículos (imprevistos)</c:v>
                </c:pt>
                <c:pt idx="776">
                  <c:v>Despacho de documentos urgentes a nivel nacional e internacional</c:v>
                </c:pt>
                <c:pt idx="777">
                  <c:v>Entrenamiento 100 personas</c:v>
                </c:pt>
                <c:pt idx="778">
                  <c:v>LBTR - Liquidación Bruta en Tiempo Real </c:v>
                </c:pt>
                <c:pt idx="779">
                  <c:v>Suscripción de Licencias Power BI por Convenio de Cooperación Interinstitucional de Licenciamiento Microsoft – FONAFE</c:v>
                </c:pt>
                <c:pt idx="780">
                  <c:v>Pañalera bebé BN</c:v>
                </c:pt>
                <c:pt idx="781">
                  <c:v>Alquiler  espacio para Cajero C.C. LOS RECAUDADORES (SALAMANCA)</c:v>
                </c:pt>
                <c:pt idx="782">
                  <c:v>Alquiler  espacio para Cajero CEREBAN - LA CALERA</c:v>
                </c:pt>
                <c:pt idx="783">
                  <c:v>Depreciación de edificios - utilizados temporalmente por terceros</c:v>
                </c:pt>
                <c:pt idx="784">
                  <c:v>Alquiler  espacio para Cajero SAN GABINO</c:v>
                </c:pt>
                <c:pt idx="785">
                  <c:v>Alquiler  espacio para Cajero SAN ROQUE</c:v>
                </c:pt>
                <c:pt idx="786">
                  <c:v>Impuesto Transacciones Financieras - Activos</c:v>
                </c:pt>
                <c:pt idx="787">
                  <c:v>Producción, realización y post producción de spot de audio y video y registro audiovisual y fotográfico de actividades de Responsabilidad Social.</c:v>
                </c:pt>
                <c:pt idx="788">
                  <c:v>Mantenimiento de lectoclasificadora de cheques modelo itran 180</c:v>
                </c:pt>
                <c:pt idx="789">
                  <c:v>Peritaje y otros</c:v>
                </c:pt>
                <c:pt idx="790">
                  <c:v>Mantenimiento áreas comunes (Sótano Jr. Contumaza 833, Jr. de la Unión 1091 </c:v>
                </c:pt>
                <c:pt idx="791">
                  <c:v>Implementación de una Solución de Gestión Centralizada para Parches de Seguridad, Logs de Auditoría y Usuarios para Servidores con LINUX REDHAT</c:v>
                </c:pt>
                <c:pt idx="792">
                  <c:v>Centro de Excelencia (CoE)</c:v>
                </c:pt>
                <c:pt idx="793">
                  <c:v>Alquiler de equipos de capacitacion en la red de agencias provincia</c:v>
                </c:pt>
                <c:pt idx="794">
                  <c:v>Para ejecutar el Plan de Capacitacion 2023, alineado al nuevo Plan Estrategico 2022 -2026, se requiere estos recursos financieros  con la finalidad de que los trabajadores tengan las herramientas de gestion y actualizacion necesarias para el desempeño de s</c:v>
                </c:pt>
                <c:pt idx="795">
                  <c:v>Adquisición de 3 escáners</c:v>
                </c:pt>
                <c:pt idx="796">
                  <c:v>Alquiler  espacio para Cajero CIENEGUILLA</c:v>
                </c:pt>
                <c:pt idx="797">
                  <c:v>Comisión de Servicios a Nivel Nacional -Subgerencia Gestión del Cliente</c:v>
                </c:pt>
                <c:pt idx="798">
                  <c:v>Contratación del Servicio de Realización de Pruebas  de Descarte COVID-19 para los trabajadores del Banco de la Nación en la ciudad de Lima</c:v>
                </c:pt>
                <c:pt idx="799">
                  <c:v>Consultoría en grafotecnia o prueba de ensayo en estructuras de agencias u otros</c:v>
                </c:pt>
                <c:pt idx="800">
                  <c:v>Fotocheck y cintas visitas</c:v>
                </c:pt>
                <c:pt idx="801">
                  <c:v>Consultorías Otras</c:v>
                </c:pt>
                <c:pt idx="802">
                  <c:v>Serv. biometria y tesoro publico</c:v>
                </c:pt>
                <c:pt idx="803">
                  <c:v>Envío de cartas notariales a clientes por eventos de fraude</c:v>
                </c:pt>
                <c:pt idx="804">
                  <c:v>Asignacion de Movilidad Local del personal estudiante que viaja a Lima o agencias donde se desarrolla la actividad</c:v>
                </c:pt>
                <c:pt idx="805">
                  <c:v>Asignacion de Movilidad Local del personal para el participante y facilitador Interno que viaja a capacitar  en Lima y Provincias. Se carga tambien la contratacion de movilidad en la Sede Lima</c:v>
                </c:pt>
                <c:pt idx="806">
                  <c:v>Alquiler  espacio para Cajero C.C. INOUTLET FAUCETT</c:v>
                </c:pt>
                <c:pt idx="807">
                  <c:v>Mantenimiento y Soporte de Servidores corporativos</c:v>
                </c:pt>
                <c:pt idx="808">
                  <c:v>Entrega de notificaciones judiciales, incluye alquiler de casilla</c:v>
                </c:pt>
                <c:pt idx="809">
                  <c:v>Control bromatológico para el comedor y control microbiológico del agua - sede principal</c:v>
                </c:pt>
                <c:pt idx="810">
                  <c:v>Prov. para Litigios y Demandas</c:v>
                </c:pt>
                <c:pt idx="811">
                  <c:v>Certificación de requisitos mínimos de seguridad en entidades bancarias (100 oficinas)</c:v>
                </c:pt>
                <c:pt idx="812">
                  <c:v>Alquiler  espacio para Cajero C.C. EMUSS ALEGRE</c:v>
                </c:pt>
                <c:pt idx="813">
                  <c:v>Alquiler  espacio para Cajero C.C. EMUSS AMISTAD</c:v>
                </c:pt>
                <c:pt idx="814">
                  <c:v>Alquiler  espacio para Cajero C.C. EMUSS SURCO</c:v>
                </c:pt>
                <c:pt idx="815">
                  <c:v>Alquiler  espacio para Cajero C.C. CAMINOS DEL INCA</c:v>
                </c:pt>
                <c:pt idx="816">
                  <c:v>Alquiler  espacio para Cajero SERPOST CHICLAYO</c:v>
                </c:pt>
                <c:pt idx="817">
                  <c:v>Alquiler  espacio para Cajero SERPOST ANDAHUAYLAS</c:v>
                </c:pt>
                <c:pt idx="818">
                  <c:v>Alquiler  espacio para Cajero SERPOST SAN MARTÍN DE PORRES</c:v>
                </c:pt>
                <c:pt idx="819">
                  <c:v>Alquiler  espacio para Cajero SERPOST CHINCHA</c:v>
                </c:pt>
                <c:pt idx="820">
                  <c:v>Alquiler  espacio para Cajero SERPOST JESÚS MARÍA</c:v>
                </c:pt>
                <c:pt idx="821">
                  <c:v>Alquiler  espacio para Cajero SERPOST CATACAOS</c:v>
                </c:pt>
                <c:pt idx="822">
                  <c:v>Traducción convenios suscritos con entidades financieras del exterior</c:v>
                </c:pt>
                <c:pt idx="823">
                  <c:v>Dictamen Pericial Grafotécnico </c:v>
                </c:pt>
                <c:pt idx="824">
                  <c:v>Alquiler de Casilla 844 / Alquiler de Casilla 263 / Alquiler de Casilla 1037 / Alquiler de Casilla 1303 - Citas del Juzgado a los Demandantes (personal jubilado) del Banco </c:v>
                </c:pt>
                <c:pt idx="825">
                  <c:v>Alquiler  espacio para Cajero SERPOST PUERTO MALDONADO</c:v>
                </c:pt>
                <c:pt idx="826">
                  <c:v>Alquiler  espacio para Cajero SERPOST COMAS</c:v>
                </c:pt>
                <c:pt idx="827">
                  <c:v>Alquiler  espacio para Cajero SERPOSTPUERTO CUSCO</c:v>
                </c:pt>
                <c:pt idx="828">
                  <c:v>Cubrir gastos notariales de las secciones dependientes de la Gerencia</c:v>
                </c:pt>
                <c:pt idx="829">
                  <c:v>CONASP - Cuota Membresia de uso SWIFT</c:v>
                </c:pt>
                <c:pt idx="830">
                  <c:v>Gastos Notariales y de Registro</c:v>
                </c:pt>
                <c:pt idx="831">
                  <c:v>Comisión de Servicios a Nivel Nacional  (1 viaje al mes, 02 días) PE </c:v>
                </c:pt>
                <c:pt idx="832">
                  <c:v>Renovación de dominios de Internet</c:v>
                </c:pt>
                <c:pt idx="833">
                  <c:v>Revelado de fotos, grabaciones, planos y otros</c:v>
                </c:pt>
                <c:pt idx="834">
                  <c:v>Comisión de Servicios a Nivel Nacional (1 viaje al mes, 02 días) </c:v>
                </c:pt>
                <c:pt idx="835">
                  <c:v>Contracion directa del personal docente para los cursos regulares en Oficina Principal</c:v>
                </c:pt>
                <c:pt idx="836">
                  <c:v>Servicio de la Adecuación de la Información del RCD para la elaboración de la  Declaración  Jurada Anual del Impuesto a la Renta  2021</c:v>
                </c:pt>
                <c:pt idx="837">
                  <c:v>Adquisición de Impresoras multifuncionales para oficinas del Banco de la Nación en provincia - ITEM 1</c:v>
                </c:pt>
                <c:pt idx="838">
                  <c:v>Comisiones de Servicio en Lima Metropolitana    </c:v>
                </c:pt>
                <c:pt idx="839">
                  <c:v>Combustible para montacarga - Sección Almacén</c:v>
                </c:pt>
                <c:pt idx="840">
                  <c:v>Adquisición de Servicio de instalacion de software detector de Loops SNA e inventario automatico de equipos de comunicaciones (Menor a (UITs)</c:v>
                </c:pt>
                <c:pt idx="841">
                  <c:v>Actualización de normas legales (SPIJ) - 01 licencia principal y 45 adicionales.</c:v>
                </c:pt>
                <c:pt idx="842">
                  <c:v>Peaje, parqueo, gravámenes y canon frecuencia</c:v>
                </c:pt>
                <c:pt idx="843">
                  <c:v>Comisiones Tarjeta Crédito MC</c:v>
                </c:pt>
                <c:pt idx="844">
                  <c:v>Agente de proceso en conformidad con la Ley Patriótica de Estados Unidos de Norteamérica.</c:v>
                </c:pt>
                <c:pt idx="845">
                  <c:v>Herramientas varias</c:v>
                </c:pt>
                <c:pt idx="846">
                  <c:v>Gastos notariales asociados a la evaluación de créditos hipotecarios y para contingencias</c:v>
                </c:pt>
                <c:pt idx="847">
                  <c:v>Cartas Notariales por ceses de limite de edad, entre otros </c:v>
                </c:pt>
                <c:pt idx="848">
                  <c:v>Adquisición de Switches lan para red de agencias del Banco de la Nación</c:v>
                </c:pt>
                <c:pt idx="849">
                  <c:v>Suministros para telex y fax distribuido por el almacén</c:v>
                </c:pt>
                <c:pt idx="850">
                  <c:v>MOVILIDAD SERVICIO LOCAL</c:v>
                </c:pt>
                <c:pt idx="851">
                  <c:v>Comisión de Servicios a  Locales</c:v>
                </c:pt>
                <c:pt idx="852">
                  <c:v>Pago de Casilla Postal - Pago Anual</c:v>
                </c:pt>
                <c:pt idx="853">
                  <c:v>Comisión de Servicios a Nivel Nacional (1 viaje al mes, 02 días) PE </c:v>
                </c:pt>
                <c:pt idx="854">
                  <c:v>Serv envio comunicaciones electroni</c:v>
                </c:pt>
                <c:pt idx="855">
                  <c:v>Abastecimiento cajero multired</c:v>
                </c:pt>
                <c:pt idx="856">
                  <c:v>Exoneracón Gastos de Seguro</c:v>
                </c:pt>
                <c:pt idx="857">
                  <c:v>Transp.cust.y adm.fdos.proteg.</c:v>
                </c:pt>
                <c:pt idx="858">
                  <c:v>Fondos en Fideicomiso ME</c:v>
                </c:pt>
                <c:pt idx="859">
                  <c:v>Extraordinarios (Minedu)</c:v>
                </c:pt>
                <c:pt idx="860">
                  <c:v>Gestión de efectivo</c:v>
                </c:pt>
                <c:pt idx="861">
                  <c:v>Comis. Pos-agte multired zon</c:v>
                </c:pt>
                <c:pt idx="862">
                  <c:v>Mantenimiento cajero multired</c:v>
                </c:pt>
                <c:pt idx="863">
                  <c:v>Transporte boveda transito bn</c:v>
                </c:pt>
                <c:pt idx="864">
                  <c:v>Inspección bóveda custodia BCR</c:v>
                </c:pt>
                <c:pt idx="865">
                  <c:v>Envio Físico Estado Ctas. Ctes.</c:v>
                </c:pt>
              </c:strCache>
            </c:strRef>
          </c:cat>
          <c:val>
            <c:numRef>
              <c:f>NecesidadxUOR!$B$4:$B$870</c:f>
              <c:numCache>
                <c:formatCode>"S/"#,##0</c:formatCode>
                <c:ptCount val="866"/>
                <c:pt idx="0">
                  <c:v>228509875</c:v>
                </c:pt>
                <c:pt idx="1">
                  <c:v>175982496</c:v>
                </c:pt>
                <c:pt idx="2">
                  <c:v>107043556</c:v>
                </c:pt>
                <c:pt idx="3">
                  <c:v>96241824</c:v>
                </c:pt>
                <c:pt idx="4">
                  <c:v>89220683</c:v>
                </c:pt>
                <c:pt idx="5">
                  <c:v>82400000</c:v>
                </c:pt>
                <c:pt idx="6">
                  <c:v>70681554</c:v>
                </c:pt>
                <c:pt idx="7">
                  <c:v>55069328</c:v>
                </c:pt>
                <c:pt idx="8">
                  <c:v>51662997</c:v>
                </c:pt>
                <c:pt idx="9">
                  <c:v>46384308</c:v>
                </c:pt>
                <c:pt idx="10">
                  <c:v>44293707</c:v>
                </c:pt>
                <c:pt idx="11">
                  <c:v>42330888</c:v>
                </c:pt>
                <c:pt idx="12">
                  <c:v>38821456</c:v>
                </c:pt>
                <c:pt idx="13">
                  <c:v>37598546</c:v>
                </c:pt>
                <c:pt idx="14">
                  <c:v>36979490</c:v>
                </c:pt>
                <c:pt idx="15">
                  <c:v>36224671</c:v>
                </c:pt>
                <c:pt idx="16">
                  <c:v>36073035</c:v>
                </c:pt>
                <c:pt idx="17">
                  <c:v>36000000</c:v>
                </c:pt>
                <c:pt idx="18">
                  <c:v>35000000</c:v>
                </c:pt>
                <c:pt idx="19">
                  <c:v>33600000</c:v>
                </c:pt>
                <c:pt idx="20">
                  <c:v>30914114</c:v>
                </c:pt>
                <c:pt idx="21">
                  <c:v>30000000</c:v>
                </c:pt>
                <c:pt idx="22">
                  <c:v>29542374</c:v>
                </c:pt>
                <c:pt idx="23">
                  <c:v>28558522</c:v>
                </c:pt>
                <c:pt idx="24">
                  <c:v>23725000</c:v>
                </c:pt>
                <c:pt idx="25">
                  <c:v>23674516</c:v>
                </c:pt>
                <c:pt idx="26">
                  <c:v>22904095</c:v>
                </c:pt>
                <c:pt idx="27">
                  <c:v>22817939</c:v>
                </c:pt>
                <c:pt idx="28">
                  <c:v>22196468</c:v>
                </c:pt>
                <c:pt idx="29">
                  <c:v>22005069</c:v>
                </c:pt>
                <c:pt idx="30">
                  <c:v>22000000</c:v>
                </c:pt>
                <c:pt idx="31">
                  <c:v>21793044</c:v>
                </c:pt>
                <c:pt idx="32">
                  <c:v>21349509</c:v>
                </c:pt>
                <c:pt idx="33">
                  <c:v>20794992</c:v>
                </c:pt>
                <c:pt idx="34">
                  <c:v>19795454</c:v>
                </c:pt>
                <c:pt idx="35">
                  <c:v>19462078</c:v>
                </c:pt>
                <c:pt idx="36">
                  <c:v>18908184</c:v>
                </c:pt>
                <c:pt idx="37">
                  <c:v>18252000</c:v>
                </c:pt>
                <c:pt idx="38">
                  <c:v>18171222</c:v>
                </c:pt>
                <c:pt idx="39">
                  <c:v>18171222</c:v>
                </c:pt>
                <c:pt idx="40">
                  <c:v>18000000</c:v>
                </c:pt>
                <c:pt idx="41">
                  <c:v>17911308</c:v>
                </c:pt>
                <c:pt idx="42">
                  <c:v>17490113</c:v>
                </c:pt>
                <c:pt idx="43">
                  <c:v>16563589.292500002</c:v>
                </c:pt>
                <c:pt idx="44">
                  <c:v>16469964</c:v>
                </c:pt>
                <c:pt idx="45">
                  <c:v>15583680</c:v>
                </c:pt>
                <c:pt idx="46">
                  <c:v>15016063</c:v>
                </c:pt>
                <c:pt idx="47">
                  <c:v>13860339</c:v>
                </c:pt>
                <c:pt idx="48">
                  <c:v>13057448</c:v>
                </c:pt>
                <c:pt idx="49">
                  <c:v>12231483.957999999</c:v>
                </c:pt>
                <c:pt idx="50">
                  <c:v>12132369</c:v>
                </c:pt>
                <c:pt idx="51">
                  <c:v>12093836</c:v>
                </c:pt>
                <c:pt idx="52">
                  <c:v>12034726</c:v>
                </c:pt>
                <c:pt idx="53">
                  <c:v>12000000</c:v>
                </c:pt>
                <c:pt idx="54">
                  <c:v>11472034</c:v>
                </c:pt>
                <c:pt idx="55">
                  <c:v>11100000</c:v>
                </c:pt>
                <c:pt idx="56">
                  <c:v>11000000</c:v>
                </c:pt>
                <c:pt idx="57">
                  <c:v>10500000</c:v>
                </c:pt>
                <c:pt idx="58">
                  <c:v>10235909</c:v>
                </c:pt>
                <c:pt idx="59">
                  <c:v>10068288</c:v>
                </c:pt>
                <c:pt idx="60">
                  <c:v>9179943</c:v>
                </c:pt>
                <c:pt idx="61">
                  <c:v>9040325</c:v>
                </c:pt>
                <c:pt idx="62">
                  <c:v>9011939</c:v>
                </c:pt>
                <c:pt idx="63">
                  <c:v>8960000</c:v>
                </c:pt>
                <c:pt idx="64">
                  <c:v>8928000</c:v>
                </c:pt>
                <c:pt idx="65">
                  <c:v>8486132</c:v>
                </c:pt>
                <c:pt idx="66">
                  <c:v>8000000</c:v>
                </c:pt>
                <c:pt idx="67">
                  <c:v>7877968</c:v>
                </c:pt>
                <c:pt idx="68">
                  <c:v>7785065</c:v>
                </c:pt>
                <c:pt idx="69">
                  <c:v>7627119</c:v>
                </c:pt>
                <c:pt idx="70">
                  <c:v>7565000</c:v>
                </c:pt>
                <c:pt idx="71">
                  <c:v>7383400</c:v>
                </c:pt>
                <c:pt idx="72">
                  <c:v>7150000</c:v>
                </c:pt>
                <c:pt idx="73">
                  <c:v>7113097</c:v>
                </c:pt>
                <c:pt idx="74">
                  <c:v>7000000</c:v>
                </c:pt>
                <c:pt idx="75">
                  <c:v>7000000</c:v>
                </c:pt>
                <c:pt idx="76">
                  <c:v>6800499</c:v>
                </c:pt>
                <c:pt idx="77">
                  <c:v>6779661</c:v>
                </c:pt>
                <c:pt idx="78">
                  <c:v>6779661</c:v>
                </c:pt>
                <c:pt idx="79">
                  <c:v>6728345</c:v>
                </c:pt>
                <c:pt idx="80">
                  <c:v>6687000</c:v>
                </c:pt>
                <c:pt idx="81">
                  <c:v>6539385</c:v>
                </c:pt>
                <c:pt idx="82">
                  <c:v>6150000</c:v>
                </c:pt>
                <c:pt idx="83">
                  <c:v>6066383</c:v>
                </c:pt>
                <c:pt idx="84">
                  <c:v>6066383</c:v>
                </c:pt>
                <c:pt idx="85">
                  <c:v>6063330</c:v>
                </c:pt>
                <c:pt idx="86">
                  <c:v>6008635</c:v>
                </c:pt>
                <c:pt idx="87">
                  <c:v>6000000</c:v>
                </c:pt>
                <c:pt idx="88">
                  <c:v>5584104</c:v>
                </c:pt>
                <c:pt idx="89">
                  <c:v>5467146</c:v>
                </c:pt>
                <c:pt idx="90">
                  <c:v>5397684</c:v>
                </c:pt>
                <c:pt idx="91">
                  <c:v>5174267</c:v>
                </c:pt>
                <c:pt idx="92">
                  <c:v>5128873</c:v>
                </c:pt>
                <c:pt idx="93">
                  <c:v>5084746</c:v>
                </c:pt>
                <c:pt idx="94">
                  <c:v>5058231</c:v>
                </c:pt>
                <c:pt idx="95">
                  <c:v>5040000</c:v>
                </c:pt>
                <c:pt idx="96">
                  <c:v>4969343</c:v>
                </c:pt>
                <c:pt idx="97">
                  <c:v>4957600</c:v>
                </c:pt>
                <c:pt idx="98">
                  <c:v>4901536</c:v>
                </c:pt>
                <c:pt idx="99">
                  <c:v>4894068</c:v>
                </c:pt>
                <c:pt idx="100">
                  <c:v>4854808</c:v>
                </c:pt>
                <c:pt idx="101">
                  <c:v>4800405</c:v>
                </c:pt>
                <c:pt idx="102">
                  <c:v>4800000</c:v>
                </c:pt>
                <c:pt idx="103">
                  <c:v>4725037</c:v>
                </c:pt>
                <c:pt idx="104">
                  <c:v>4532084</c:v>
                </c:pt>
                <c:pt idx="105">
                  <c:v>4444297</c:v>
                </c:pt>
                <c:pt idx="106">
                  <c:v>4431357</c:v>
                </c:pt>
                <c:pt idx="107">
                  <c:v>4401000</c:v>
                </c:pt>
                <c:pt idx="108">
                  <c:v>4245459</c:v>
                </c:pt>
                <c:pt idx="109">
                  <c:v>4219836</c:v>
                </c:pt>
                <c:pt idx="110">
                  <c:v>4200000</c:v>
                </c:pt>
                <c:pt idx="111">
                  <c:v>3900000</c:v>
                </c:pt>
                <c:pt idx="112">
                  <c:v>3900000</c:v>
                </c:pt>
                <c:pt idx="113">
                  <c:v>3878232</c:v>
                </c:pt>
                <c:pt idx="114">
                  <c:v>3759651</c:v>
                </c:pt>
                <c:pt idx="115">
                  <c:v>3719488</c:v>
                </c:pt>
                <c:pt idx="116">
                  <c:v>3644170</c:v>
                </c:pt>
                <c:pt idx="117">
                  <c:v>3552874</c:v>
                </c:pt>
                <c:pt idx="118">
                  <c:v>3551068</c:v>
                </c:pt>
                <c:pt idx="119">
                  <c:v>3516951</c:v>
                </c:pt>
                <c:pt idx="120">
                  <c:v>3515102</c:v>
                </c:pt>
                <c:pt idx="121">
                  <c:v>3494880</c:v>
                </c:pt>
                <c:pt idx="122">
                  <c:v>3404730</c:v>
                </c:pt>
                <c:pt idx="123">
                  <c:v>3337529</c:v>
                </c:pt>
                <c:pt idx="124">
                  <c:v>3182998</c:v>
                </c:pt>
                <c:pt idx="125">
                  <c:v>3141204</c:v>
                </c:pt>
                <c:pt idx="126">
                  <c:v>3133339</c:v>
                </c:pt>
                <c:pt idx="127">
                  <c:v>3118604</c:v>
                </c:pt>
                <c:pt idx="128">
                  <c:v>3077082</c:v>
                </c:pt>
                <c:pt idx="129">
                  <c:v>2950959</c:v>
                </c:pt>
                <c:pt idx="130">
                  <c:v>2893673</c:v>
                </c:pt>
                <c:pt idx="131">
                  <c:v>2870511</c:v>
                </c:pt>
                <c:pt idx="132">
                  <c:v>2860170</c:v>
                </c:pt>
                <c:pt idx="133">
                  <c:v>2802986</c:v>
                </c:pt>
                <c:pt idx="134">
                  <c:v>2725628</c:v>
                </c:pt>
                <c:pt idx="135">
                  <c:v>2702075</c:v>
                </c:pt>
                <c:pt idx="136">
                  <c:v>2695445</c:v>
                </c:pt>
                <c:pt idx="137">
                  <c:v>2688000</c:v>
                </c:pt>
                <c:pt idx="138">
                  <c:v>2585789.2000000002</c:v>
                </c:pt>
                <c:pt idx="139">
                  <c:v>2583000</c:v>
                </c:pt>
                <c:pt idx="140">
                  <c:v>2461275</c:v>
                </c:pt>
                <c:pt idx="141">
                  <c:v>2460184</c:v>
                </c:pt>
                <c:pt idx="142">
                  <c:v>2460000</c:v>
                </c:pt>
                <c:pt idx="143">
                  <c:v>2442004</c:v>
                </c:pt>
                <c:pt idx="144">
                  <c:v>2428004</c:v>
                </c:pt>
                <c:pt idx="145">
                  <c:v>2400000</c:v>
                </c:pt>
                <c:pt idx="146">
                  <c:v>2399708</c:v>
                </c:pt>
                <c:pt idx="147">
                  <c:v>2379759</c:v>
                </c:pt>
                <c:pt idx="148">
                  <c:v>2372882</c:v>
                </c:pt>
                <c:pt idx="149">
                  <c:v>2341396</c:v>
                </c:pt>
                <c:pt idx="150">
                  <c:v>2340000</c:v>
                </c:pt>
                <c:pt idx="151">
                  <c:v>2332358</c:v>
                </c:pt>
                <c:pt idx="152">
                  <c:v>2300000</c:v>
                </c:pt>
                <c:pt idx="153">
                  <c:v>2240428</c:v>
                </c:pt>
                <c:pt idx="154">
                  <c:v>2200761</c:v>
                </c:pt>
                <c:pt idx="155">
                  <c:v>2110707</c:v>
                </c:pt>
                <c:pt idx="156">
                  <c:v>2100000</c:v>
                </c:pt>
                <c:pt idx="157">
                  <c:v>2094433</c:v>
                </c:pt>
                <c:pt idx="158">
                  <c:v>2063373</c:v>
                </c:pt>
                <c:pt idx="159">
                  <c:v>2055462</c:v>
                </c:pt>
                <c:pt idx="160">
                  <c:v>2053618</c:v>
                </c:pt>
                <c:pt idx="161">
                  <c:v>2050000</c:v>
                </c:pt>
                <c:pt idx="162">
                  <c:v>2050000</c:v>
                </c:pt>
                <c:pt idx="163">
                  <c:v>2014005</c:v>
                </c:pt>
                <c:pt idx="164">
                  <c:v>2000000</c:v>
                </c:pt>
                <c:pt idx="165">
                  <c:v>2000000</c:v>
                </c:pt>
                <c:pt idx="166">
                  <c:v>2000000</c:v>
                </c:pt>
                <c:pt idx="167">
                  <c:v>2000000</c:v>
                </c:pt>
                <c:pt idx="168">
                  <c:v>1969494</c:v>
                </c:pt>
                <c:pt idx="169">
                  <c:v>1964984</c:v>
                </c:pt>
                <c:pt idx="170">
                  <c:v>1963404</c:v>
                </c:pt>
                <c:pt idx="171">
                  <c:v>1949152</c:v>
                </c:pt>
                <c:pt idx="172">
                  <c:v>1920000</c:v>
                </c:pt>
                <c:pt idx="173">
                  <c:v>1920000</c:v>
                </c:pt>
                <c:pt idx="174">
                  <c:v>1859056</c:v>
                </c:pt>
                <c:pt idx="175">
                  <c:v>1820000</c:v>
                </c:pt>
                <c:pt idx="176">
                  <c:v>1812876</c:v>
                </c:pt>
                <c:pt idx="177">
                  <c:v>1800000</c:v>
                </c:pt>
                <c:pt idx="178">
                  <c:v>1787312</c:v>
                </c:pt>
                <c:pt idx="179">
                  <c:v>1694916</c:v>
                </c:pt>
                <c:pt idx="180">
                  <c:v>1683327</c:v>
                </c:pt>
                <c:pt idx="181">
                  <c:v>1676382</c:v>
                </c:pt>
                <c:pt idx="182">
                  <c:v>1662176</c:v>
                </c:pt>
                <c:pt idx="183">
                  <c:v>1632000</c:v>
                </c:pt>
                <c:pt idx="184">
                  <c:v>1613263</c:v>
                </c:pt>
                <c:pt idx="185">
                  <c:v>1606800</c:v>
                </c:pt>
                <c:pt idx="186">
                  <c:v>1600000</c:v>
                </c:pt>
                <c:pt idx="187">
                  <c:v>1600000</c:v>
                </c:pt>
                <c:pt idx="188">
                  <c:v>1586760</c:v>
                </c:pt>
                <c:pt idx="189">
                  <c:v>1586474</c:v>
                </c:pt>
                <c:pt idx="190">
                  <c:v>1525424</c:v>
                </c:pt>
                <c:pt idx="191">
                  <c:v>1513967</c:v>
                </c:pt>
                <c:pt idx="192">
                  <c:v>1500000</c:v>
                </c:pt>
                <c:pt idx="193">
                  <c:v>1486948</c:v>
                </c:pt>
                <c:pt idx="194">
                  <c:v>1477120</c:v>
                </c:pt>
                <c:pt idx="195">
                  <c:v>1443504</c:v>
                </c:pt>
                <c:pt idx="196">
                  <c:v>1440000</c:v>
                </c:pt>
                <c:pt idx="197">
                  <c:v>1440000</c:v>
                </c:pt>
                <c:pt idx="198">
                  <c:v>1394824</c:v>
                </c:pt>
                <c:pt idx="199">
                  <c:v>1393743</c:v>
                </c:pt>
                <c:pt idx="200">
                  <c:v>1385264</c:v>
                </c:pt>
                <c:pt idx="201">
                  <c:v>1385068</c:v>
                </c:pt>
                <c:pt idx="202">
                  <c:v>1302704</c:v>
                </c:pt>
                <c:pt idx="203">
                  <c:v>1280603</c:v>
                </c:pt>
                <c:pt idx="204">
                  <c:v>1279521</c:v>
                </c:pt>
                <c:pt idx="205">
                  <c:v>1274760</c:v>
                </c:pt>
                <c:pt idx="206">
                  <c:v>1250000</c:v>
                </c:pt>
                <c:pt idx="207">
                  <c:v>1180127</c:v>
                </c:pt>
                <c:pt idx="208">
                  <c:v>1171628</c:v>
                </c:pt>
                <c:pt idx="209">
                  <c:v>1166000</c:v>
                </c:pt>
                <c:pt idx="210">
                  <c:v>1148000</c:v>
                </c:pt>
                <c:pt idx="211">
                  <c:v>1141667</c:v>
                </c:pt>
                <c:pt idx="212">
                  <c:v>1113612</c:v>
                </c:pt>
                <c:pt idx="213">
                  <c:v>1105716</c:v>
                </c:pt>
                <c:pt idx="214">
                  <c:v>1101695</c:v>
                </c:pt>
                <c:pt idx="215">
                  <c:v>1101695</c:v>
                </c:pt>
                <c:pt idx="216">
                  <c:v>1100000</c:v>
                </c:pt>
                <c:pt idx="217">
                  <c:v>1094345</c:v>
                </c:pt>
                <c:pt idx="218">
                  <c:v>1090097</c:v>
                </c:pt>
                <c:pt idx="219">
                  <c:v>1067800</c:v>
                </c:pt>
                <c:pt idx="220">
                  <c:v>1034674</c:v>
                </c:pt>
                <c:pt idx="221">
                  <c:v>1013090</c:v>
                </c:pt>
                <c:pt idx="222">
                  <c:v>1000000</c:v>
                </c:pt>
                <c:pt idx="223">
                  <c:v>1000000</c:v>
                </c:pt>
                <c:pt idx="224">
                  <c:v>1000000</c:v>
                </c:pt>
                <c:pt idx="225">
                  <c:v>1000000</c:v>
                </c:pt>
                <c:pt idx="226">
                  <c:v>994500</c:v>
                </c:pt>
                <c:pt idx="227">
                  <c:v>948000</c:v>
                </c:pt>
                <c:pt idx="228">
                  <c:v>932496</c:v>
                </c:pt>
                <c:pt idx="229">
                  <c:v>926008</c:v>
                </c:pt>
                <c:pt idx="230">
                  <c:v>922035</c:v>
                </c:pt>
                <c:pt idx="231">
                  <c:v>909368</c:v>
                </c:pt>
                <c:pt idx="232">
                  <c:v>901725</c:v>
                </c:pt>
                <c:pt idx="233">
                  <c:v>900000</c:v>
                </c:pt>
                <c:pt idx="234">
                  <c:v>878840</c:v>
                </c:pt>
                <c:pt idx="235">
                  <c:v>865974</c:v>
                </c:pt>
                <c:pt idx="236">
                  <c:v>864500</c:v>
                </c:pt>
                <c:pt idx="237">
                  <c:v>828266</c:v>
                </c:pt>
                <c:pt idx="238">
                  <c:v>805263</c:v>
                </c:pt>
                <c:pt idx="239">
                  <c:v>803405</c:v>
                </c:pt>
                <c:pt idx="240">
                  <c:v>802038</c:v>
                </c:pt>
                <c:pt idx="241">
                  <c:v>800000</c:v>
                </c:pt>
                <c:pt idx="242">
                  <c:v>800000</c:v>
                </c:pt>
                <c:pt idx="243">
                  <c:v>800000</c:v>
                </c:pt>
                <c:pt idx="244">
                  <c:v>799891</c:v>
                </c:pt>
                <c:pt idx="245">
                  <c:v>797820</c:v>
                </c:pt>
                <c:pt idx="246">
                  <c:v>791408</c:v>
                </c:pt>
                <c:pt idx="247">
                  <c:v>781162</c:v>
                </c:pt>
                <c:pt idx="248">
                  <c:v>752400</c:v>
                </c:pt>
                <c:pt idx="249">
                  <c:v>743316</c:v>
                </c:pt>
                <c:pt idx="250">
                  <c:v>741962</c:v>
                </c:pt>
                <c:pt idx="251">
                  <c:v>737689</c:v>
                </c:pt>
                <c:pt idx="252">
                  <c:v>733332</c:v>
                </c:pt>
                <c:pt idx="253">
                  <c:v>725000</c:v>
                </c:pt>
                <c:pt idx="254">
                  <c:v>724538</c:v>
                </c:pt>
                <c:pt idx="255">
                  <c:v>724304</c:v>
                </c:pt>
                <c:pt idx="256">
                  <c:v>723000</c:v>
                </c:pt>
                <c:pt idx="257">
                  <c:v>716520</c:v>
                </c:pt>
                <c:pt idx="258">
                  <c:v>714384</c:v>
                </c:pt>
                <c:pt idx="259">
                  <c:v>708279</c:v>
                </c:pt>
                <c:pt idx="260">
                  <c:v>657293</c:v>
                </c:pt>
                <c:pt idx="261">
                  <c:v>656730</c:v>
                </c:pt>
                <c:pt idx="262">
                  <c:v>650503</c:v>
                </c:pt>
                <c:pt idx="263">
                  <c:v>643896</c:v>
                </c:pt>
                <c:pt idx="264">
                  <c:v>640000</c:v>
                </c:pt>
                <c:pt idx="265">
                  <c:v>629577</c:v>
                </c:pt>
                <c:pt idx="266">
                  <c:v>603423</c:v>
                </c:pt>
                <c:pt idx="267">
                  <c:v>600000</c:v>
                </c:pt>
                <c:pt idx="268">
                  <c:v>600000</c:v>
                </c:pt>
                <c:pt idx="269">
                  <c:v>590850</c:v>
                </c:pt>
                <c:pt idx="270">
                  <c:v>568070</c:v>
                </c:pt>
                <c:pt idx="271">
                  <c:v>564315</c:v>
                </c:pt>
                <c:pt idx="272">
                  <c:v>551692</c:v>
                </c:pt>
                <c:pt idx="273">
                  <c:v>550000</c:v>
                </c:pt>
                <c:pt idx="274">
                  <c:v>545595</c:v>
                </c:pt>
                <c:pt idx="275">
                  <c:v>540000</c:v>
                </c:pt>
                <c:pt idx="276">
                  <c:v>540000</c:v>
                </c:pt>
                <c:pt idx="277">
                  <c:v>531079</c:v>
                </c:pt>
                <c:pt idx="278">
                  <c:v>527502</c:v>
                </c:pt>
                <c:pt idx="279">
                  <c:v>515504</c:v>
                </c:pt>
                <c:pt idx="280">
                  <c:v>510000</c:v>
                </c:pt>
                <c:pt idx="281">
                  <c:v>508479</c:v>
                </c:pt>
                <c:pt idx="282">
                  <c:v>504000</c:v>
                </c:pt>
                <c:pt idx="283">
                  <c:v>500000</c:v>
                </c:pt>
                <c:pt idx="284">
                  <c:v>500000</c:v>
                </c:pt>
                <c:pt idx="285">
                  <c:v>500000</c:v>
                </c:pt>
                <c:pt idx="286">
                  <c:v>500000</c:v>
                </c:pt>
                <c:pt idx="287">
                  <c:v>498650</c:v>
                </c:pt>
                <c:pt idx="288">
                  <c:v>493369</c:v>
                </c:pt>
                <c:pt idx="289">
                  <c:v>490728</c:v>
                </c:pt>
                <c:pt idx="290">
                  <c:v>486264</c:v>
                </c:pt>
                <c:pt idx="291">
                  <c:v>485719.27</c:v>
                </c:pt>
                <c:pt idx="292">
                  <c:v>479948</c:v>
                </c:pt>
                <c:pt idx="293">
                  <c:v>470000</c:v>
                </c:pt>
                <c:pt idx="294">
                  <c:v>465615</c:v>
                </c:pt>
                <c:pt idx="295">
                  <c:v>462000</c:v>
                </c:pt>
                <c:pt idx="296">
                  <c:v>460932</c:v>
                </c:pt>
                <c:pt idx="297">
                  <c:v>457628</c:v>
                </c:pt>
                <c:pt idx="298">
                  <c:v>456928</c:v>
                </c:pt>
                <c:pt idx="299">
                  <c:v>451778</c:v>
                </c:pt>
                <c:pt idx="300">
                  <c:v>450049</c:v>
                </c:pt>
                <c:pt idx="301">
                  <c:v>450000</c:v>
                </c:pt>
                <c:pt idx="302">
                  <c:v>443520</c:v>
                </c:pt>
                <c:pt idx="303">
                  <c:v>442000</c:v>
                </c:pt>
                <c:pt idx="304">
                  <c:v>440000</c:v>
                </c:pt>
                <c:pt idx="305">
                  <c:v>432000</c:v>
                </c:pt>
                <c:pt idx="306">
                  <c:v>423729</c:v>
                </c:pt>
                <c:pt idx="307">
                  <c:v>420017</c:v>
                </c:pt>
                <c:pt idx="308">
                  <c:v>410952</c:v>
                </c:pt>
                <c:pt idx="309">
                  <c:v>401713</c:v>
                </c:pt>
                <c:pt idx="310">
                  <c:v>401208</c:v>
                </c:pt>
                <c:pt idx="311">
                  <c:v>400000</c:v>
                </c:pt>
                <c:pt idx="312">
                  <c:v>400000</c:v>
                </c:pt>
                <c:pt idx="313">
                  <c:v>400000</c:v>
                </c:pt>
                <c:pt idx="314">
                  <c:v>400000</c:v>
                </c:pt>
                <c:pt idx="315">
                  <c:v>400000</c:v>
                </c:pt>
                <c:pt idx="316">
                  <c:v>397827</c:v>
                </c:pt>
                <c:pt idx="317">
                  <c:v>394297</c:v>
                </c:pt>
                <c:pt idx="318">
                  <c:v>390694</c:v>
                </c:pt>
                <c:pt idx="319">
                  <c:v>386783</c:v>
                </c:pt>
                <c:pt idx="320">
                  <c:v>385550</c:v>
                </c:pt>
                <c:pt idx="321">
                  <c:v>385000</c:v>
                </c:pt>
                <c:pt idx="322">
                  <c:v>384000</c:v>
                </c:pt>
                <c:pt idx="323">
                  <c:v>382083</c:v>
                </c:pt>
                <c:pt idx="324">
                  <c:v>380000</c:v>
                </c:pt>
                <c:pt idx="325">
                  <c:v>378336</c:v>
                </c:pt>
                <c:pt idx="326">
                  <c:v>374100</c:v>
                </c:pt>
                <c:pt idx="327">
                  <c:v>369618</c:v>
                </c:pt>
                <c:pt idx="328">
                  <c:v>369495</c:v>
                </c:pt>
                <c:pt idx="329">
                  <c:v>366801</c:v>
                </c:pt>
                <c:pt idx="330">
                  <c:v>362745</c:v>
                </c:pt>
                <c:pt idx="331">
                  <c:v>360340</c:v>
                </c:pt>
                <c:pt idx="332">
                  <c:v>360000</c:v>
                </c:pt>
                <c:pt idx="333">
                  <c:v>360000</c:v>
                </c:pt>
                <c:pt idx="334">
                  <c:v>360000</c:v>
                </c:pt>
                <c:pt idx="335">
                  <c:v>360000</c:v>
                </c:pt>
                <c:pt idx="336">
                  <c:v>360000</c:v>
                </c:pt>
                <c:pt idx="337">
                  <c:v>352897</c:v>
                </c:pt>
                <c:pt idx="338">
                  <c:v>352224</c:v>
                </c:pt>
                <c:pt idx="339">
                  <c:v>350000</c:v>
                </c:pt>
                <c:pt idx="340">
                  <c:v>345511</c:v>
                </c:pt>
                <c:pt idx="341">
                  <c:v>343745</c:v>
                </c:pt>
                <c:pt idx="342">
                  <c:v>341867</c:v>
                </c:pt>
                <c:pt idx="343">
                  <c:v>339444</c:v>
                </c:pt>
                <c:pt idx="344">
                  <c:v>338983</c:v>
                </c:pt>
                <c:pt idx="345">
                  <c:v>336406</c:v>
                </c:pt>
                <c:pt idx="346">
                  <c:v>336253</c:v>
                </c:pt>
                <c:pt idx="347">
                  <c:v>335594</c:v>
                </c:pt>
                <c:pt idx="348">
                  <c:v>331401</c:v>
                </c:pt>
                <c:pt idx="349">
                  <c:v>330000</c:v>
                </c:pt>
                <c:pt idx="350">
                  <c:v>326304</c:v>
                </c:pt>
                <c:pt idx="351">
                  <c:v>325837</c:v>
                </c:pt>
                <c:pt idx="352">
                  <c:v>323225</c:v>
                </c:pt>
                <c:pt idx="353">
                  <c:v>315264</c:v>
                </c:pt>
                <c:pt idx="354">
                  <c:v>306725</c:v>
                </c:pt>
                <c:pt idx="355">
                  <c:v>305256</c:v>
                </c:pt>
                <c:pt idx="356">
                  <c:v>300766</c:v>
                </c:pt>
                <c:pt idx="357">
                  <c:v>300000</c:v>
                </c:pt>
                <c:pt idx="358">
                  <c:v>300000</c:v>
                </c:pt>
                <c:pt idx="359">
                  <c:v>297458</c:v>
                </c:pt>
                <c:pt idx="360">
                  <c:v>297458</c:v>
                </c:pt>
                <c:pt idx="361">
                  <c:v>295110</c:v>
                </c:pt>
                <c:pt idx="362">
                  <c:v>292500</c:v>
                </c:pt>
                <c:pt idx="363">
                  <c:v>290928</c:v>
                </c:pt>
                <c:pt idx="364">
                  <c:v>287994</c:v>
                </c:pt>
                <c:pt idx="365">
                  <c:v>285931</c:v>
                </c:pt>
                <c:pt idx="366">
                  <c:v>274578</c:v>
                </c:pt>
                <c:pt idx="367">
                  <c:v>270000</c:v>
                </c:pt>
                <c:pt idx="368">
                  <c:v>270000</c:v>
                </c:pt>
                <c:pt idx="369">
                  <c:v>264000</c:v>
                </c:pt>
                <c:pt idx="370">
                  <c:v>263810</c:v>
                </c:pt>
                <c:pt idx="371">
                  <c:v>262757</c:v>
                </c:pt>
                <c:pt idx="372">
                  <c:v>259840</c:v>
                </c:pt>
                <c:pt idx="373">
                  <c:v>254725</c:v>
                </c:pt>
                <c:pt idx="374">
                  <c:v>250000</c:v>
                </c:pt>
                <c:pt idx="375">
                  <c:v>250000</c:v>
                </c:pt>
                <c:pt idx="376">
                  <c:v>246580.33333333334</c:v>
                </c:pt>
                <c:pt idx="377">
                  <c:v>244752</c:v>
                </c:pt>
                <c:pt idx="378">
                  <c:v>242257</c:v>
                </c:pt>
                <c:pt idx="379">
                  <c:v>241738</c:v>
                </c:pt>
                <c:pt idx="380">
                  <c:v>240000</c:v>
                </c:pt>
                <c:pt idx="381">
                  <c:v>240000</c:v>
                </c:pt>
                <c:pt idx="382">
                  <c:v>240000</c:v>
                </c:pt>
                <c:pt idx="383">
                  <c:v>235620</c:v>
                </c:pt>
                <c:pt idx="384">
                  <c:v>232581</c:v>
                </c:pt>
                <c:pt idx="385">
                  <c:v>231240</c:v>
                </c:pt>
                <c:pt idx="386">
                  <c:v>230000</c:v>
                </c:pt>
                <c:pt idx="387">
                  <c:v>229999.99999999997</c:v>
                </c:pt>
                <c:pt idx="388">
                  <c:v>228814</c:v>
                </c:pt>
                <c:pt idx="389">
                  <c:v>222000</c:v>
                </c:pt>
                <c:pt idx="390">
                  <c:v>220036</c:v>
                </c:pt>
                <c:pt idx="391">
                  <c:v>220000</c:v>
                </c:pt>
                <c:pt idx="392">
                  <c:v>215000</c:v>
                </c:pt>
                <c:pt idx="393">
                  <c:v>203280</c:v>
                </c:pt>
                <c:pt idx="394">
                  <c:v>202834</c:v>
                </c:pt>
                <c:pt idx="395">
                  <c:v>200000</c:v>
                </c:pt>
                <c:pt idx="396">
                  <c:v>200000</c:v>
                </c:pt>
                <c:pt idx="397">
                  <c:v>200000</c:v>
                </c:pt>
                <c:pt idx="398">
                  <c:v>200000</c:v>
                </c:pt>
                <c:pt idx="399">
                  <c:v>200000</c:v>
                </c:pt>
                <c:pt idx="400">
                  <c:v>200000</c:v>
                </c:pt>
                <c:pt idx="401">
                  <c:v>200000</c:v>
                </c:pt>
                <c:pt idx="402">
                  <c:v>200000</c:v>
                </c:pt>
                <c:pt idx="403">
                  <c:v>200000</c:v>
                </c:pt>
                <c:pt idx="404">
                  <c:v>200000</c:v>
                </c:pt>
                <c:pt idx="405">
                  <c:v>200000</c:v>
                </c:pt>
                <c:pt idx="406">
                  <c:v>200000</c:v>
                </c:pt>
                <c:pt idx="407">
                  <c:v>200000</c:v>
                </c:pt>
                <c:pt idx="408">
                  <c:v>200000</c:v>
                </c:pt>
                <c:pt idx="409">
                  <c:v>199860</c:v>
                </c:pt>
                <c:pt idx="410">
                  <c:v>198320</c:v>
                </c:pt>
                <c:pt idx="411">
                  <c:v>192000</c:v>
                </c:pt>
                <c:pt idx="412">
                  <c:v>191400</c:v>
                </c:pt>
                <c:pt idx="413">
                  <c:v>190756</c:v>
                </c:pt>
                <c:pt idx="414">
                  <c:v>188745</c:v>
                </c:pt>
                <c:pt idx="415">
                  <c:v>186282</c:v>
                </c:pt>
                <c:pt idx="416">
                  <c:v>183487</c:v>
                </c:pt>
                <c:pt idx="417">
                  <c:v>182069</c:v>
                </c:pt>
                <c:pt idx="418">
                  <c:v>180000</c:v>
                </c:pt>
                <c:pt idx="419">
                  <c:v>180000</c:v>
                </c:pt>
                <c:pt idx="420">
                  <c:v>180000</c:v>
                </c:pt>
                <c:pt idx="421">
                  <c:v>180000</c:v>
                </c:pt>
                <c:pt idx="422">
                  <c:v>180000</c:v>
                </c:pt>
                <c:pt idx="423">
                  <c:v>178200</c:v>
                </c:pt>
                <c:pt idx="424">
                  <c:v>174500</c:v>
                </c:pt>
                <c:pt idx="425">
                  <c:v>174000</c:v>
                </c:pt>
                <c:pt idx="426">
                  <c:v>167000</c:v>
                </c:pt>
                <c:pt idx="427">
                  <c:v>165166.66999999998</c:v>
                </c:pt>
                <c:pt idx="428">
                  <c:v>165000</c:v>
                </c:pt>
                <c:pt idx="429">
                  <c:v>164498</c:v>
                </c:pt>
                <c:pt idx="430">
                  <c:v>162489</c:v>
                </c:pt>
                <c:pt idx="431">
                  <c:v>160044</c:v>
                </c:pt>
                <c:pt idx="432">
                  <c:v>160000</c:v>
                </c:pt>
                <c:pt idx="433">
                  <c:v>160000</c:v>
                </c:pt>
                <c:pt idx="434">
                  <c:v>158374</c:v>
                </c:pt>
                <c:pt idx="435">
                  <c:v>157200</c:v>
                </c:pt>
                <c:pt idx="436">
                  <c:v>156942</c:v>
                </c:pt>
                <c:pt idx="437">
                  <c:v>156180</c:v>
                </c:pt>
                <c:pt idx="438">
                  <c:v>152544</c:v>
                </c:pt>
                <c:pt idx="439">
                  <c:v>150000</c:v>
                </c:pt>
                <c:pt idx="440">
                  <c:v>150000</c:v>
                </c:pt>
                <c:pt idx="441">
                  <c:v>150000</c:v>
                </c:pt>
                <c:pt idx="442">
                  <c:v>147400</c:v>
                </c:pt>
                <c:pt idx="443">
                  <c:v>147200</c:v>
                </c:pt>
                <c:pt idx="444">
                  <c:v>146703</c:v>
                </c:pt>
                <c:pt idx="445">
                  <c:v>140000</c:v>
                </c:pt>
                <c:pt idx="446">
                  <c:v>139512</c:v>
                </c:pt>
                <c:pt idx="447">
                  <c:v>139240</c:v>
                </c:pt>
                <c:pt idx="448">
                  <c:v>138000</c:v>
                </c:pt>
                <c:pt idx="449">
                  <c:v>136114</c:v>
                </c:pt>
                <c:pt idx="450">
                  <c:v>136000</c:v>
                </c:pt>
                <c:pt idx="451">
                  <c:v>127487</c:v>
                </c:pt>
                <c:pt idx="452">
                  <c:v>127119</c:v>
                </c:pt>
                <c:pt idx="453">
                  <c:v>126811</c:v>
                </c:pt>
                <c:pt idx="454">
                  <c:v>125424</c:v>
                </c:pt>
                <c:pt idx="455">
                  <c:v>124763</c:v>
                </c:pt>
                <c:pt idx="456">
                  <c:v>122035</c:v>
                </c:pt>
                <c:pt idx="457">
                  <c:v>120104</c:v>
                </c:pt>
                <c:pt idx="458">
                  <c:v>120000</c:v>
                </c:pt>
                <c:pt idx="459">
                  <c:v>120000</c:v>
                </c:pt>
                <c:pt idx="460">
                  <c:v>120000</c:v>
                </c:pt>
                <c:pt idx="461">
                  <c:v>120000</c:v>
                </c:pt>
                <c:pt idx="462">
                  <c:v>120000</c:v>
                </c:pt>
                <c:pt idx="463">
                  <c:v>120000</c:v>
                </c:pt>
                <c:pt idx="464">
                  <c:v>120000</c:v>
                </c:pt>
                <c:pt idx="465">
                  <c:v>118400</c:v>
                </c:pt>
                <c:pt idx="466">
                  <c:v>117000</c:v>
                </c:pt>
                <c:pt idx="467">
                  <c:v>110000</c:v>
                </c:pt>
                <c:pt idx="468">
                  <c:v>110000</c:v>
                </c:pt>
                <c:pt idx="469">
                  <c:v>108000</c:v>
                </c:pt>
                <c:pt idx="470">
                  <c:v>107385</c:v>
                </c:pt>
                <c:pt idx="471">
                  <c:v>107072</c:v>
                </c:pt>
                <c:pt idx="472">
                  <c:v>104232</c:v>
                </c:pt>
                <c:pt idx="473">
                  <c:v>103000</c:v>
                </c:pt>
                <c:pt idx="474">
                  <c:v>100500</c:v>
                </c:pt>
                <c:pt idx="475">
                  <c:v>100000</c:v>
                </c:pt>
                <c:pt idx="476">
                  <c:v>100000</c:v>
                </c:pt>
                <c:pt idx="477">
                  <c:v>100000</c:v>
                </c:pt>
                <c:pt idx="478">
                  <c:v>100000</c:v>
                </c:pt>
                <c:pt idx="479">
                  <c:v>100000</c:v>
                </c:pt>
                <c:pt idx="480">
                  <c:v>100000</c:v>
                </c:pt>
                <c:pt idx="481">
                  <c:v>100000</c:v>
                </c:pt>
                <c:pt idx="482">
                  <c:v>100000</c:v>
                </c:pt>
                <c:pt idx="483">
                  <c:v>100000</c:v>
                </c:pt>
                <c:pt idx="484">
                  <c:v>100000</c:v>
                </c:pt>
                <c:pt idx="485">
                  <c:v>99000</c:v>
                </c:pt>
                <c:pt idx="486">
                  <c:v>96893</c:v>
                </c:pt>
                <c:pt idx="487">
                  <c:v>96000</c:v>
                </c:pt>
                <c:pt idx="488">
                  <c:v>96000</c:v>
                </c:pt>
                <c:pt idx="489">
                  <c:v>96000</c:v>
                </c:pt>
                <c:pt idx="490">
                  <c:v>96000</c:v>
                </c:pt>
                <c:pt idx="491">
                  <c:v>90800</c:v>
                </c:pt>
                <c:pt idx="492">
                  <c:v>90000</c:v>
                </c:pt>
                <c:pt idx="493">
                  <c:v>90000</c:v>
                </c:pt>
                <c:pt idx="494">
                  <c:v>90000</c:v>
                </c:pt>
                <c:pt idx="495">
                  <c:v>89400</c:v>
                </c:pt>
                <c:pt idx="496">
                  <c:v>88116</c:v>
                </c:pt>
                <c:pt idx="497">
                  <c:v>84661</c:v>
                </c:pt>
                <c:pt idx="498">
                  <c:v>84000</c:v>
                </c:pt>
                <c:pt idx="499">
                  <c:v>82740</c:v>
                </c:pt>
                <c:pt idx="500">
                  <c:v>80000</c:v>
                </c:pt>
                <c:pt idx="501">
                  <c:v>80000</c:v>
                </c:pt>
                <c:pt idx="502">
                  <c:v>80000</c:v>
                </c:pt>
                <c:pt idx="503">
                  <c:v>78475</c:v>
                </c:pt>
                <c:pt idx="504">
                  <c:v>76000</c:v>
                </c:pt>
                <c:pt idx="505">
                  <c:v>75000</c:v>
                </c:pt>
                <c:pt idx="506">
                  <c:v>74952</c:v>
                </c:pt>
                <c:pt idx="507">
                  <c:v>73416</c:v>
                </c:pt>
                <c:pt idx="508">
                  <c:v>72000</c:v>
                </c:pt>
                <c:pt idx="509">
                  <c:v>72000</c:v>
                </c:pt>
                <c:pt idx="510">
                  <c:v>72000</c:v>
                </c:pt>
                <c:pt idx="511">
                  <c:v>70000</c:v>
                </c:pt>
                <c:pt idx="512">
                  <c:v>67797</c:v>
                </c:pt>
                <c:pt idx="513">
                  <c:v>64640</c:v>
                </c:pt>
                <c:pt idx="514">
                  <c:v>64341</c:v>
                </c:pt>
                <c:pt idx="515">
                  <c:v>64000</c:v>
                </c:pt>
                <c:pt idx="516">
                  <c:v>63572</c:v>
                </c:pt>
                <c:pt idx="517">
                  <c:v>63356</c:v>
                </c:pt>
                <c:pt idx="518">
                  <c:v>62996</c:v>
                </c:pt>
                <c:pt idx="519">
                  <c:v>61971</c:v>
                </c:pt>
                <c:pt idx="520">
                  <c:v>61030</c:v>
                </c:pt>
                <c:pt idx="521">
                  <c:v>60000</c:v>
                </c:pt>
                <c:pt idx="522">
                  <c:v>60000</c:v>
                </c:pt>
                <c:pt idx="523">
                  <c:v>60000</c:v>
                </c:pt>
                <c:pt idx="524">
                  <c:v>60000</c:v>
                </c:pt>
                <c:pt idx="525">
                  <c:v>60000</c:v>
                </c:pt>
                <c:pt idx="526">
                  <c:v>60000</c:v>
                </c:pt>
                <c:pt idx="527">
                  <c:v>60000</c:v>
                </c:pt>
                <c:pt idx="528">
                  <c:v>60000</c:v>
                </c:pt>
                <c:pt idx="529">
                  <c:v>60000</c:v>
                </c:pt>
                <c:pt idx="530">
                  <c:v>60000</c:v>
                </c:pt>
                <c:pt idx="531">
                  <c:v>60000</c:v>
                </c:pt>
                <c:pt idx="532">
                  <c:v>60000</c:v>
                </c:pt>
                <c:pt idx="533">
                  <c:v>60000</c:v>
                </c:pt>
                <c:pt idx="534">
                  <c:v>59892</c:v>
                </c:pt>
                <c:pt idx="535">
                  <c:v>59625</c:v>
                </c:pt>
                <c:pt idx="536">
                  <c:v>59400</c:v>
                </c:pt>
                <c:pt idx="537">
                  <c:v>58619</c:v>
                </c:pt>
                <c:pt idx="538">
                  <c:v>57092</c:v>
                </c:pt>
                <c:pt idx="539">
                  <c:v>57000</c:v>
                </c:pt>
                <c:pt idx="540">
                  <c:v>54000</c:v>
                </c:pt>
                <c:pt idx="541">
                  <c:v>54000</c:v>
                </c:pt>
                <c:pt idx="542">
                  <c:v>54000</c:v>
                </c:pt>
                <c:pt idx="543">
                  <c:v>52462</c:v>
                </c:pt>
                <c:pt idx="544">
                  <c:v>52000</c:v>
                </c:pt>
                <c:pt idx="545">
                  <c:v>51565</c:v>
                </c:pt>
                <c:pt idx="546">
                  <c:v>50905</c:v>
                </c:pt>
                <c:pt idx="547">
                  <c:v>50700</c:v>
                </c:pt>
                <c:pt idx="548">
                  <c:v>50457</c:v>
                </c:pt>
                <c:pt idx="549">
                  <c:v>50000</c:v>
                </c:pt>
                <c:pt idx="550">
                  <c:v>50000</c:v>
                </c:pt>
                <c:pt idx="551">
                  <c:v>50000</c:v>
                </c:pt>
                <c:pt idx="552">
                  <c:v>50000</c:v>
                </c:pt>
                <c:pt idx="553">
                  <c:v>48000</c:v>
                </c:pt>
                <c:pt idx="554">
                  <c:v>48000</c:v>
                </c:pt>
                <c:pt idx="555">
                  <c:v>48000</c:v>
                </c:pt>
                <c:pt idx="556">
                  <c:v>48000</c:v>
                </c:pt>
                <c:pt idx="557">
                  <c:v>48000</c:v>
                </c:pt>
                <c:pt idx="558">
                  <c:v>48000</c:v>
                </c:pt>
                <c:pt idx="559">
                  <c:v>48000</c:v>
                </c:pt>
                <c:pt idx="560">
                  <c:v>48000</c:v>
                </c:pt>
                <c:pt idx="561">
                  <c:v>48000</c:v>
                </c:pt>
                <c:pt idx="562">
                  <c:v>45500</c:v>
                </c:pt>
                <c:pt idx="563">
                  <c:v>45000</c:v>
                </c:pt>
                <c:pt idx="564">
                  <c:v>45000</c:v>
                </c:pt>
                <c:pt idx="565">
                  <c:v>44634</c:v>
                </c:pt>
                <c:pt idx="566">
                  <c:v>44000</c:v>
                </c:pt>
                <c:pt idx="567">
                  <c:v>43920</c:v>
                </c:pt>
                <c:pt idx="568">
                  <c:v>43200</c:v>
                </c:pt>
                <c:pt idx="569">
                  <c:v>42900</c:v>
                </c:pt>
                <c:pt idx="570">
                  <c:v>42000</c:v>
                </c:pt>
                <c:pt idx="571">
                  <c:v>42000</c:v>
                </c:pt>
                <c:pt idx="572">
                  <c:v>42000</c:v>
                </c:pt>
                <c:pt idx="573">
                  <c:v>42000</c:v>
                </c:pt>
                <c:pt idx="574">
                  <c:v>42000</c:v>
                </c:pt>
                <c:pt idx="575">
                  <c:v>41280</c:v>
                </c:pt>
                <c:pt idx="576">
                  <c:v>40272</c:v>
                </c:pt>
                <c:pt idx="577">
                  <c:v>40040</c:v>
                </c:pt>
                <c:pt idx="578">
                  <c:v>40000</c:v>
                </c:pt>
                <c:pt idx="579">
                  <c:v>40000</c:v>
                </c:pt>
                <c:pt idx="580">
                  <c:v>39521</c:v>
                </c:pt>
                <c:pt idx="581">
                  <c:v>39150</c:v>
                </c:pt>
                <c:pt idx="582">
                  <c:v>38136</c:v>
                </c:pt>
                <c:pt idx="583">
                  <c:v>38136</c:v>
                </c:pt>
                <c:pt idx="584">
                  <c:v>38000</c:v>
                </c:pt>
                <c:pt idx="585">
                  <c:v>38000</c:v>
                </c:pt>
                <c:pt idx="586">
                  <c:v>37884</c:v>
                </c:pt>
                <c:pt idx="587">
                  <c:v>37500</c:v>
                </c:pt>
                <c:pt idx="588">
                  <c:v>36940</c:v>
                </c:pt>
                <c:pt idx="589">
                  <c:v>36600</c:v>
                </c:pt>
                <c:pt idx="590">
                  <c:v>36600</c:v>
                </c:pt>
                <c:pt idx="591">
                  <c:v>36469</c:v>
                </c:pt>
                <c:pt idx="592">
                  <c:v>36000</c:v>
                </c:pt>
                <c:pt idx="593">
                  <c:v>36000</c:v>
                </c:pt>
                <c:pt idx="594">
                  <c:v>36000</c:v>
                </c:pt>
                <c:pt idx="595">
                  <c:v>36000</c:v>
                </c:pt>
                <c:pt idx="596">
                  <c:v>36000</c:v>
                </c:pt>
                <c:pt idx="597">
                  <c:v>35400</c:v>
                </c:pt>
                <c:pt idx="598">
                  <c:v>35372</c:v>
                </c:pt>
                <c:pt idx="599">
                  <c:v>35000</c:v>
                </c:pt>
                <c:pt idx="600">
                  <c:v>35000</c:v>
                </c:pt>
                <c:pt idx="601">
                  <c:v>35000</c:v>
                </c:pt>
                <c:pt idx="602">
                  <c:v>35000</c:v>
                </c:pt>
                <c:pt idx="603">
                  <c:v>35000</c:v>
                </c:pt>
                <c:pt idx="604">
                  <c:v>34500</c:v>
                </c:pt>
                <c:pt idx="605">
                  <c:v>34000</c:v>
                </c:pt>
                <c:pt idx="606">
                  <c:v>33564</c:v>
                </c:pt>
                <c:pt idx="607">
                  <c:v>33006</c:v>
                </c:pt>
                <c:pt idx="608">
                  <c:v>33000</c:v>
                </c:pt>
                <c:pt idx="609">
                  <c:v>33000</c:v>
                </c:pt>
                <c:pt idx="610">
                  <c:v>33000</c:v>
                </c:pt>
                <c:pt idx="611">
                  <c:v>33000</c:v>
                </c:pt>
                <c:pt idx="612">
                  <c:v>32407</c:v>
                </c:pt>
                <c:pt idx="613">
                  <c:v>32400</c:v>
                </c:pt>
                <c:pt idx="614">
                  <c:v>32000</c:v>
                </c:pt>
                <c:pt idx="615">
                  <c:v>31187</c:v>
                </c:pt>
                <c:pt idx="616">
                  <c:v>31000</c:v>
                </c:pt>
                <c:pt idx="617">
                  <c:v>30509</c:v>
                </c:pt>
                <c:pt idx="618">
                  <c:v>30509</c:v>
                </c:pt>
                <c:pt idx="619">
                  <c:v>30508</c:v>
                </c:pt>
                <c:pt idx="620">
                  <c:v>30360</c:v>
                </c:pt>
                <c:pt idx="621">
                  <c:v>30360</c:v>
                </c:pt>
                <c:pt idx="622">
                  <c:v>30008</c:v>
                </c:pt>
                <c:pt idx="623">
                  <c:v>30000</c:v>
                </c:pt>
                <c:pt idx="624">
                  <c:v>30000</c:v>
                </c:pt>
                <c:pt idx="625">
                  <c:v>30000</c:v>
                </c:pt>
                <c:pt idx="626">
                  <c:v>30000</c:v>
                </c:pt>
                <c:pt idx="627">
                  <c:v>30000</c:v>
                </c:pt>
                <c:pt idx="628">
                  <c:v>30000</c:v>
                </c:pt>
                <c:pt idx="629">
                  <c:v>30000</c:v>
                </c:pt>
                <c:pt idx="630">
                  <c:v>30000</c:v>
                </c:pt>
                <c:pt idx="631">
                  <c:v>30000</c:v>
                </c:pt>
                <c:pt idx="632">
                  <c:v>30000</c:v>
                </c:pt>
                <c:pt idx="633">
                  <c:v>30000</c:v>
                </c:pt>
                <c:pt idx="634">
                  <c:v>30000</c:v>
                </c:pt>
                <c:pt idx="635">
                  <c:v>30000</c:v>
                </c:pt>
                <c:pt idx="636">
                  <c:v>30000</c:v>
                </c:pt>
                <c:pt idx="637">
                  <c:v>29900</c:v>
                </c:pt>
                <c:pt idx="638">
                  <c:v>29600</c:v>
                </c:pt>
                <c:pt idx="639">
                  <c:v>29600</c:v>
                </c:pt>
                <c:pt idx="640">
                  <c:v>29600</c:v>
                </c:pt>
                <c:pt idx="641">
                  <c:v>29479</c:v>
                </c:pt>
                <c:pt idx="642">
                  <c:v>29461</c:v>
                </c:pt>
                <c:pt idx="643">
                  <c:v>29400</c:v>
                </c:pt>
                <c:pt idx="644">
                  <c:v>28500</c:v>
                </c:pt>
                <c:pt idx="645">
                  <c:v>28440</c:v>
                </c:pt>
                <c:pt idx="646">
                  <c:v>28102</c:v>
                </c:pt>
                <c:pt idx="647">
                  <c:v>27796</c:v>
                </c:pt>
                <c:pt idx="648">
                  <c:v>27214</c:v>
                </c:pt>
                <c:pt idx="649">
                  <c:v>27071</c:v>
                </c:pt>
                <c:pt idx="650">
                  <c:v>27000</c:v>
                </c:pt>
                <c:pt idx="651">
                  <c:v>27000</c:v>
                </c:pt>
                <c:pt idx="652">
                  <c:v>27000</c:v>
                </c:pt>
                <c:pt idx="653">
                  <c:v>27000</c:v>
                </c:pt>
                <c:pt idx="654">
                  <c:v>27000</c:v>
                </c:pt>
                <c:pt idx="655">
                  <c:v>27000</c:v>
                </c:pt>
                <c:pt idx="656">
                  <c:v>27000</c:v>
                </c:pt>
                <c:pt idx="657">
                  <c:v>27000</c:v>
                </c:pt>
                <c:pt idx="658">
                  <c:v>26856</c:v>
                </c:pt>
                <c:pt idx="659">
                  <c:v>26848</c:v>
                </c:pt>
                <c:pt idx="660">
                  <c:v>26716</c:v>
                </c:pt>
                <c:pt idx="661">
                  <c:v>26346</c:v>
                </c:pt>
                <c:pt idx="662">
                  <c:v>26124</c:v>
                </c:pt>
                <c:pt idx="663">
                  <c:v>26089</c:v>
                </c:pt>
                <c:pt idx="664">
                  <c:v>26000</c:v>
                </c:pt>
                <c:pt idx="665">
                  <c:v>26000</c:v>
                </c:pt>
                <c:pt idx="666">
                  <c:v>25524</c:v>
                </c:pt>
                <c:pt idx="667">
                  <c:v>25026</c:v>
                </c:pt>
                <c:pt idx="668">
                  <c:v>25026</c:v>
                </c:pt>
                <c:pt idx="669">
                  <c:v>25026</c:v>
                </c:pt>
                <c:pt idx="670">
                  <c:v>25026</c:v>
                </c:pt>
                <c:pt idx="671">
                  <c:v>25026</c:v>
                </c:pt>
                <c:pt idx="672">
                  <c:v>25026</c:v>
                </c:pt>
                <c:pt idx="673">
                  <c:v>25026</c:v>
                </c:pt>
                <c:pt idx="674">
                  <c:v>25000</c:v>
                </c:pt>
                <c:pt idx="675">
                  <c:v>25000</c:v>
                </c:pt>
                <c:pt idx="676">
                  <c:v>25000</c:v>
                </c:pt>
                <c:pt idx="677">
                  <c:v>24700</c:v>
                </c:pt>
                <c:pt idx="678">
                  <c:v>24578</c:v>
                </c:pt>
                <c:pt idx="679">
                  <c:v>24432</c:v>
                </c:pt>
                <c:pt idx="680">
                  <c:v>24312</c:v>
                </c:pt>
                <c:pt idx="681">
                  <c:v>24000</c:v>
                </c:pt>
                <c:pt idx="682">
                  <c:v>23853</c:v>
                </c:pt>
                <c:pt idx="683">
                  <c:v>23853</c:v>
                </c:pt>
                <c:pt idx="684">
                  <c:v>23628</c:v>
                </c:pt>
                <c:pt idx="685">
                  <c:v>23265</c:v>
                </c:pt>
                <c:pt idx="686">
                  <c:v>22500</c:v>
                </c:pt>
                <c:pt idx="687">
                  <c:v>22253</c:v>
                </c:pt>
                <c:pt idx="688">
                  <c:v>22245</c:v>
                </c:pt>
                <c:pt idx="689">
                  <c:v>21775</c:v>
                </c:pt>
                <c:pt idx="690">
                  <c:v>21600</c:v>
                </c:pt>
                <c:pt idx="691">
                  <c:v>21600</c:v>
                </c:pt>
                <c:pt idx="692">
                  <c:v>21078</c:v>
                </c:pt>
                <c:pt idx="693">
                  <c:v>21000</c:v>
                </c:pt>
                <c:pt idx="694">
                  <c:v>20752</c:v>
                </c:pt>
                <c:pt idx="695">
                  <c:v>20500</c:v>
                </c:pt>
                <c:pt idx="696">
                  <c:v>20476</c:v>
                </c:pt>
                <c:pt idx="697">
                  <c:v>20400</c:v>
                </c:pt>
                <c:pt idx="698">
                  <c:v>20364</c:v>
                </c:pt>
                <c:pt idx="699">
                  <c:v>20136</c:v>
                </c:pt>
                <c:pt idx="700">
                  <c:v>20136</c:v>
                </c:pt>
                <c:pt idx="701">
                  <c:v>20136</c:v>
                </c:pt>
                <c:pt idx="702">
                  <c:v>20136</c:v>
                </c:pt>
                <c:pt idx="703">
                  <c:v>20136</c:v>
                </c:pt>
                <c:pt idx="704">
                  <c:v>20136</c:v>
                </c:pt>
                <c:pt idx="705">
                  <c:v>20000</c:v>
                </c:pt>
                <c:pt idx="706">
                  <c:v>20000</c:v>
                </c:pt>
                <c:pt idx="707">
                  <c:v>20000</c:v>
                </c:pt>
                <c:pt idx="708">
                  <c:v>20000</c:v>
                </c:pt>
                <c:pt idx="709">
                  <c:v>20000</c:v>
                </c:pt>
                <c:pt idx="710">
                  <c:v>20000</c:v>
                </c:pt>
                <c:pt idx="711">
                  <c:v>20000</c:v>
                </c:pt>
                <c:pt idx="712">
                  <c:v>19878</c:v>
                </c:pt>
                <c:pt idx="713">
                  <c:v>19878</c:v>
                </c:pt>
                <c:pt idx="714">
                  <c:v>19878</c:v>
                </c:pt>
                <c:pt idx="715">
                  <c:v>19878</c:v>
                </c:pt>
                <c:pt idx="716">
                  <c:v>19878</c:v>
                </c:pt>
                <c:pt idx="717">
                  <c:v>19830</c:v>
                </c:pt>
                <c:pt idx="718">
                  <c:v>19800</c:v>
                </c:pt>
                <c:pt idx="719">
                  <c:v>19721</c:v>
                </c:pt>
                <c:pt idx="720">
                  <c:v>19512</c:v>
                </c:pt>
                <c:pt idx="721">
                  <c:v>19512</c:v>
                </c:pt>
                <c:pt idx="722">
                  <c:v>19512</c:v>
                </c:pt>
                <c:pt idx="723">
                  <c:v>19512</c:v>
                </c:pt>
                <c:pt idx="724">
                  <c:v>19512</c:v>
                </c:pt>
                <c:pt idx="725">
                  <c:v>19379</c:v>
                </c:pt>
                <c:pt idx="726">
                  <c:v>19250</c:v>
                </c:pt>
                <c:pt idx="727">
                  <c:v>19093</c:v>
                </c:pt>
                <c:pt idx="728">
                  <c:v>19088</c:v>
                </c:pt>
                <c:pt idx="729">
                  <c:v>19020</c:v>
                </c:pt>
                <c:pt idx="730">
                  <c:v>19020</c:v>
                </c:pt>
                <c:pt idx="731">
                  <c:v>18816</c:v>
                </c:pt>
                <c:pt idx="732">
                  <c:v>18762</c:v>
                </c:pt>
                <c:pt idx="733">
                  <c:v>18704</c:v>
                </c:pt>
                <c:pt idx="734">
                  <c:v>18688</c:v>
                </c:pt>
                <c:pt idx="735">
                  <c:v>18621</c:v>
                </c:pt>
                <c:pt idx="736">
                  <c:v>18340</c:v>
                </c:pt>
                <c:pt idx="737">
                  <c:v>18288</c:v>
                </c:pt>
                <c:pt idx="738">
                  <c:v>18288</c:v>
                </c:pt>
                <c:pt idx="739">
                  <c:v>18170</c:v>
                </c:pt>
                <c:pt idx="740">
                  <c:v>18152</c:v>
                </c:pt>
                <c:pt idx="741">
                  <c:v>18143</c:v>
                </c:pt>
                <c:pt idx="742">
                  <c:v>18138</c:v>
                </c:pt>
                <c:pt idx="743">
                  <c:v>18138</c:v>
                </c:pt>
                <c:pt idx="744">
                  <c:v>18000</c:v>
                </c:pt>
                <c:pt idx="745">
                  <c:v>18000</c:v>
                </c:pt>
                <c:pt idx="746">
                  <c:v>17619</c:v>
                </c:pt>
                <c:pt idx="747">
                  <c:v>17613</c:v>
                </c:pt>
                <c:pt idx="748">
                  <c:v>17376</c:v>
                </c:pt>
                <c:pt idx="749">
                  <c:v>17220</c:v>
                </c:pt>
                <c:pt idx="750">
                  <c:v>17096</c:v>
                </c:pt>
                <c:pt idx="751">
                  <c:v>17000</c:v>
                </c:pt>
                <c:pt idx="752">
                  <c:v>16932</c:v>
                </c:pt>
                <c:pt idx="753">
                  <c:v>16272</c:v>
                </c:pt>
                <c:pt idx="754">
                  <c:v>16236</c:v>
                </c:pt>
                <c:pt idx="755">
                  <c:v>15101</c:v>
                </c:pt>
                <c:pt idx="756">
                  <c:v>15101</c:v>
                </c:pt>
                <c:pt idx="757">
                  <c:v>15000</c:v>
                </c:pt>
                <c:pt idx="758">
                  <c:v>14914</c:v>
                </c:pt>
                <c:pt idx="759">
                  <c:v>14909</c:v>
                </c:pt>
                <c:pt idx="760">
                  <c:v>14649</c:v>
                </c:pt>
                <c:pt idx="761">
                  <c:v>14400</c:v>
                </c:pt>
                <c:pt idx="762">
                  <c:v>14343</c:v>
                </c:pt>
                <c:pt idx="763">
                  <c:v>14220</c:v>
                </c:pt>
                <c:pt idx="764">
                  <c:v>14035</c:v>
                </c:pt>
                <c:pt idx="765">
                  <c:v>13980</c:v>
                </c:pt>
                <c:pt idx="766">
                  <c:v>13793</c:v>
                </c:pt>
                <c:pt idx="767">
                  <c:v>13758</c:v>
                </c:pt>
                <c:pt idx="768">
                  <c:v>13707</c:v>
                </c:pt>
                <c:pt idx="769">
                  <c:v>13560</c:v>
                </c:pt>
                <c:pt idx="770">
                  <c:v>13348</c:v>
                </c:pt>
                <c:pt idx="771">
                  <c:v>13006</c:v>
                </c:pt>
                <c:pt idx="772">
                  <c:v>12935</c:v>
                </c:pt>
                <c:pt idx="773">
                  <c:v>12640</c:v>
                </c:pt>
                <c:pt idx="774">
                  <c:v>12522</c:v>
                </c:pt>
                <c:pt idx="775">
                  <c:v>12500</c:v>
                </c:pt>
                <c:pt idx="776">
                  <c:v>12203</c:v>
                </c:pt>
                <c:pt idx="777">
                  <c:v>12000</c:v>
                </c:pt>
                <c:pt idx="778">
                  <c:v>12000</c:v>
                </c:pt>
                <c:pt idx="779">
                  <c:v>11688</c:v>
                </c:pt>
                <c:pt idx="780">
                  <c:v>11620</c:v>
                </c:pt>
                <c:pt idx="781">
                  <c:v>11472</c:v>
                </c:pt>
                <c:pt idx="782">
                  <c:v>11268</c:v>
                </c:pt>
                <c:pt idx="783">
                  <c:v>11263</c:v>
                </c:pt>
                <c:pt idx="784">
                  <c:v>11196</c:v>
                </c:pt>
                <c:pt idx="785">
                  <c:v>11196</c:v>
                </c:pt>
                <c:pt idx="786">
                  <c:v>11000</c:v>
                </c:pt>
                <c:pt idx="787">
                  <c:v>11000</c:v>
                </c:pt>
                <c:pt idx="788">
                  <c:v>10000</c:v>
                </c:pt>
                <c:pt idx="789">
                  <c:v>10000</c:v>
                </c:pt>
                <c:pt idx="790">
                  <c:v>10000</c:v>
                </c:pt>
                <c:pt idx="791">
                  <c:v>9937</c:v>
                </c:pt>
                <c:pt idx="792">
                  <c:v>9600</c:v>
                </c:pt>
                <c:pt idx="793">
                  <c:v>9000</c:v>
                </c:pt>
                <c:pt idx="794">
                  <c:v>9000</c:v>
                </c:pt>
                <c:pt idx="795">
                  <c:v>9000</c:v>
                </c:pt>
                <c:pt idx="796">
                  <c:v>8952</c:v>
                </c:pt>
                <c:pt idx="797">
                  <c:v>8910</c:v>
                </c:pt>
                <c:pt idx="798">
                  <c:v>8600</c:v>
                </c:pt>
                <c:pt idx="799">
                  <c:v>8000</c:v>
                </c:pt>
                <c:pt idx="800">
                  <c:v>7628</c:v>
                </c:pt>
                <c:pt idx="801">
                  <c:v>7500</c:v>
                </c:pt>
                <c:pt idx="802">
                  <c:v>7220</c:v>
                </c:pt>
                <c:pt idx="803">
                  <c:v>7200</c:v>
                </c:pt>
                <c:pt idx="804">
                  <c:v>7000</c:v>
                </c:pt>
                <c:pt idx="805">
                  <c:v>6840</c:v>
                </c:pt>
                <c:pt idx="806">
                  <c:v>6350</c:v>
                </c:pt>
                <c:pt idx="807">
                  <c:v>6111</c:v>
                </c:pt>
                <c:pt idx="808">
                  <c:v>6108</c:v>
                </c:pt>
                <c:pt idx="809">
                  <c:v>5991</c:v>
                </c:pt>
                <c:pt idx="810">
                  <c:v>5970</c:v>
                </c:pt>
                <c:pt idx="811">
                  <c:v>5835</c:v>
                </c:pt>
                <c:pt idx="812">
                  <c:v>5475</c:v>
                </c:pt>
                <c:pt idx="813">
                  <c:v>5475</c:v>
                </c:pt>
                <c:pt idx="814">
                  <c:v>5475</c:v>
                </c:pt>
                <c:pt idx="815">
                  <c:v>5412</c:v>
                </c:pt>
                <c:pt idx="816">
                  <c:v>5040</c:v>
                </c:pt>
                <c:pt idx="817">
                  <c:v>5040</c:v>
                </c:pt>
                <c:pt idx="818">
                  <c:v>5040</c:v>
                </c:pt>
                <c:pt idx="819">
                  <c:v>5040</c:v>
                </c:pt>
                <c:pt idx="820">
                  <c:v>5040</c:v>
                </c:pt>
                <c:pt idx="821">
                  <c:v>5040</c:v>
                </c:pt>
                <c:pt idx="822">
                  <c:v>5000</c:v>
                </c:pt>
                <c:pt idx="823">
                  <c:v>5000</c:v>
                </c:pt>
                <c:pt idx="824">
                  <c:v>4850</c:v>
                </c:pt>
                <c:pt idx="825">
                  <c:v>4812</c:v>
                </c:pt>
                <c:pt idx="826">
                  <c:v>4812</c:v>
                </c:pt>
                <c:pt idx="827">
                  <c:v>4812</c:v>
                </c:pt>
                <c:pt idx="828">
                  <c:v>4800</c:v>
                </c:pt>
                <c:pt idx="829">
                  <c:v>4800</c:v>
                </c:pt>
                <c:pt idx="830">
                  <c:v>4754</c:v>
                </c:pt>
                <c:pt idx="831">
                  <c:v>4620</c:v>
                </c:pt>
                <c:pt idx="832">
                  <c:v>4238</c:v>
                </c:pt>
                <c:pt idx="833">
                  <c:v>4039</c:v>
                </c:pt>
                <c:pt idx="834">
                  <c:v>3926</c:v>
                </c:pt>
                <c:pt idx="835">
                  <c:v>3781</c:v>
                </c:pt>
                <c:pt idx="836">
                  <c:v>3500</c:v>
                </c:pt>
                <c:pt idx="837">
                  <c:v>3488</c:v>
                </c:pt>
                <c:pt idx="838">
                  <c:v>3240</c:v>
                </c:pt>
                <c:pt idx="839">
                  <c:v>3000</c:v>
                </c:pt>
                <c:pt idx="840">
                  <c:v>3000</c:v>
                </c:pt>
                <c:pt idx="841">
                  <c:v>3000</c:v>
                </c:pt>
                <c:pt idx="842">
                  <c:v>2285</c:v>
                </c:pt>
                <c:pt idx="843">
                  <c:v>1590</c:v>
                </c:pt>
                <c:pt idx="844">
                  <c:v>1560</c:v>
                </c:pt>
                <c:pt idx="845">
                  <c:v>1222</c:v>
                </c:pt>
                <c:pt idx="846">
                  <c:v>1200</c:v>
                </c:pt>
                <c:pt idx="847">
                  <c:v>1200</c:v>
                </c:pt>
                <c:pt idx="848">
                  <c:v>848</c:v>
                </c:pt>
                <c:pt idx="849">
                  <c:v>727</c:v>
                </c:pt>
                <c:pt idx="850">
                  <c:v>600</c:v>
                </c:pt>
                <c:pt idx="851">
                  <c:v>600</c:v>
                </c:pt>
                <c:pt idx="852">
                  <c:v>306</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numCache>
            </c:numRef>
          </c:val>
          <c:extLst>
            <c:ext xmlns:c16="http://schemas.microsoft.com/office/drawing/2014/chart" uri="{C3380CC4-5D6E-409C-BE32-E72D297353CC}">
              <c16:uniqueId val="{00000000-ACA0-4146-896D-5FC8C909E791}"/>
            </c:ext>
          </c:extLst>
        </c:ser>
        <c:dLbls>
          <c:dLblPos val="outEnd"/>
          <c:showLegendKey val="0"/>
          <c:showVal val="1"/>
          <c:showCatName val="0"/>
          <c:showSerName val="0"/>
          <c:showPercent val="0"/>
          <c:showBubbleSize val="0"/>
        </c:dLbls>
        <c:gapWidth val="219"/>
        <c:overlap val="-27"/>
        <c:axId val="251569792"/>
        <c:axId val="251570352"/>
      </c:barChart>
      <c:catAx>
        <c:axId val="25156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PE"/>
          </a:p>
        </c:txPr>
        <c:crossAx val="251570352"/>
        <c:crosses val="autoZero"/>
        <c:auto val="1"/>
        <c:lblAlgn val="ctr"/>
        <c:lblOffset val="100"/>
        <c:noMultiLvlLbl val="0"/>
      </c:catAx>
      <c:valAx>
        <c:axId val="251570352"/>
        <c:scaling>
          <c:orientation val="minMax"/>
        </c:scaling>
        <c:delete val="0"/>
        <c:axPos val="l"/>
        <c:numFmt formatCode="&quot;S/&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PE"/>
          </a:p>
        </c:txPr>
        <c:crossAx val="251569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bg1"/>
          </a:solidFill>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[P29-plan-anual-2023.xlsx]Top5!TablaDinámica8</c:name>
    <c:fmtId val="3"/>
  </c:pivotSource>
  <c:chart>
    <c:autoTitleDeleted val="1"/>
    <c:pivotFmts>
      <c:pivotFmt>
        <c:idx val="0"/>
        <c:spPr>
          <a:solidFill>
            <a:schemeClr val="accent5"/>
          </a:solidFill>
          <a:ln>
            <a:noFill/>
          </a:ln>
          <a:effectLst/>
        </c:spPr>
        <c:marker>
          <c:symbol val="none"/>
        </c:marker>
      </c:pivotFmt>
      <c:pivotFmt>
        <c:idx val="1"/>
        <c:spPr>
          <a:solidFill>
            <a:schemeClr val="accent5"/>
          </a:solidFill>
          <a:ln>
            <a:noFill/>
          </a:ln>
          <a:effectLst/>
        </c:spP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pivotFmt>
      <c:pivotFmt>
        <c:idx val="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'Top5'!$D$4</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P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'Top5'!$C$5:$C$10</c:f>
              <c:strCache>
                <c:ptCount val="5"/>
                <c:pt idx="0">
                  <c:v>Gerencia Banca Digital</c:v>
                </c:pt>
                <c:pt idx="1">
                  <c:v>Gerencia de Administración y Logística</c:v>
                </c:pt>
                <c:pt idx="2">
                  <c:v>Gerencia de Tecnologías de Información</c:v>
                </c:pt>
                <c:pt idx="3">
                  <c:v>Gerencia de Finanzas y Tesorería</c:v>
                </c:pt>
                <c:pt idx="4">
                  <c:v>0</c:v>
                </c:pt>
              </c:strCache>
            </c:strRef>
          </c:cat>
          <c:val>
            <c:numRef>
              <c:f>'Top5'!$D$5:$D$10</c:f>
              <c:numCache>
                <c:formatCode>#,##0</c:formatCode>
                <c:ptCount val="5"/>
                <c:pt idx="0">
                  <c:v>387297675</c:v>
                </c:pt>
                <c:pt idx="1">
                  <c:v>395592078.80333334</c:v>
                </c:pt>
                <c:pt idx="2">
                  <c:v>483611330.25050002</c:v>
                </c:pt>
                <c:pt idx="3">
                  <c:v>535458586</c:v>
                </c:pt>
                <c:pt idx="4">
                  <c:v>600622043</c:v>
                </c:pt>
              </c:numCache>
            </c:numRef>
          </c:val>
          <c:extLst>
            <c:ext xmlns:c16="http://schemas.microsoft.com/office/drawing/2014/chart" uri="{C3380CC4-5D6E-409C-BE32-E72D297353CC}">
              <c16:uniqueId val="{00000000-61FB-4553-9ADA-263B0AF034DA}"/>
            </c:ext>
          </c:extLst>
        </c:ser>
        <c:dLbls>
          <c:dLblPos val="outEnd"/>
          <c:showLegendKey val="0"/>
          <c:showVal val="1"/>
          <c:showCatName val="0"/>
          <c:showSerName val="0"/>
          <c:showPercent val="0"/>
          <c:showBubbleSize val="0"/>
        </c:dLbls>
        <c:gapWidth val="219"/>
        <c:axId val="252318288"/>
        <c:axId val="252318848"/>
      </c:barChart>
      <c:catAx>
        <c:axId val="252318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PE"/>
          </a:p>
        </c:txPr>
        <c:crossAx val="252318848"/>
        <c:crosses val="autoZero"/>
        <c:auto val="1"/>
        <c:lblAlgn val="ctr"/>
        <c:lblOffset val="100"/>
        <c:noMultiLvlLbl val="0"/>
      </c:catAx>
      <c:valAx>
        <c:axId val="252318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PE"/>
          </a:p>
        </c:txPr>
        <c:crossAx val="252318288"/>
        <c:crosses val="autoZero"/>
        <c:crossBetween val="between"/>
        <c:majorUnit val="400000"/>
      </c:valAx>
      <c:spPr>
        <a:noFill/>
        <a:ln>
          <a:noFill/>
        </a:ln>
        <a:effectLst/>
      </c:spPr>
    </c:plotArea>
    <c:plotVisOnly val="1"/>
    <c:dispBlanksAs val="gap"/>
    <c:showDLblsOverMax val="0"/>
  </c:chart>
  <c:spPr>
    <a:noFill/>
    <a:ln w="9525" cap="flat" cmpd="sng" algn="ctr">
      <a:noFill/>
      <a:round/>
    </a:ln>
    <a:effectLst/>
  </c:spPr>
  <c:txPr>
    <a:bodyPr/>
    <a:lstStyle/>
    <a:p>
      <a:pPr>
        <a:defRPr sz="1000">
          <a:solidFill>
            <a:schemeClr val="bg1"/>
          </a:solidFill>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Prog.Año1!$B$2</c:f>
              <c:strCache>
                <c:ptCount val="1"/>
                <c:pt idx="0">
                  <c:v>Monto total</c:v>
                </c:pt>
              </c:strCache>
            </c:strRef>
          </c:tx>
          <c:spPr>
            <a:ln w="28575" cap="rnd">
              <a:solidFill>
                <a:srgbClr val="0070C0"/>
              </a:solidFill>
              <a:round/>
            </a:ln>
            <a:effectLst/>
          </c:spPr>
          <c:marker>
            <c:symbol val="triangle"/>
            <c:size val="8"/>
            <c:spPr>
              <a:solidFill>
                <a:srgbClr val="FF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P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Prog.Año1!$C$1:$N$1</c:f>
              <c:strCache>
                <c:ptCount val="12"/>
                <c:pt idx="0">
                  <c:v>Enero</c:v>
                </c:pt>
                <c:pt idx="1">
                  <c:v>Febrero</c:v>
                </c:pt>
                <c:pt idx="2">
                  <c:v>Marzo</c:v>
                </c:pt>
                <c:pt idx="3">
                  <c:v>Abril</c:v>
                </c:pt>
                <c:pt idx="4">
                  <c:v>Mayo</c:v>
                </c:pt>
                <c:pt idx="5">
                  <c:v>Junio</c:v>
                </c:pt>
                <c:pt idx="6">
                  <c:v>Julio</c:v>
                </c:pt>
                <c:pt idx="7">
                  <c:v>Agosto</c:v>
                </c:pt>
                <c:pt idx="8">
                  <c:v>Setiembre</c:v>
                </c:pt>
                <c:pt idx="9">
                  <c:v>Octubre</c:v>
                </c:pt>
                <c:pt idx="10">
                  <c:v>Noviembre</c:v>
                </c:pt>
                <c:pt idx="11">
                  <c:v>Diciembre</c:v>
                </c:pt>
              </c:strCache>
            </c:strRef>
          </c:cat>
          <c:val>
            <c:numRef>
              <c:f>Prog.Año1!$C$2:$N$2</c:f>
              <c:numCache>
                <c:formatCode>"S/"#,##0</c:formatCode>
                <c:ptCount val="12"/>
                <c:pt idx="0">
                  <c:v>138143311.25</c:v>
                </c:pt>
                <c:pt idx="1">
                  <c:v>133287821.91666667</c:v>
                </c:pt>
                <c:pt idx="2">
                  <c:v>154170306.58666667</c:v>
                </c:pt>
                <c:pt idx="3">
                  <c:v>334460557.91666669</c:v>
                </c:pt>
                <c:pt idx="4">
                  <c:v>137361474.91666669</c:v>
                </c:pt>
                <c:pt idx="5">
                  <c:v>169809860.91666666</c:v>
                </c:pt>
                <c:pt idx="6">
                  <c:v>140100292.91666669</c:v>
                </c:pt>
                <c:pt idx="7">
                  <c:v>121153552.91666667</c:v>
                </c:pt>
                <c:pt idx="8">
                  <c:v>143123355.25</c:v>
                </c:pt>
                <c:pt idx="9">
                  <c:v>178073654.25</c:v>
                </c:pt>
                <c:pt idx="10">
                  <c:v>132212810.25000001</c:v>
                </c:pt>
                <c:pt idx="11">
                  <c:v>190833650.25</c:v>
                </c:pt>
              </c:numCache>
            </c:numRef>
          </c:val>
          <c:smooth val="1"/>
          <c:extLst>
            <c:ext xmlns:c16="http://schemas.microsoft.com/office/drawing/2014/chart" uri="{C3380CC4-5D6E-409C-BE32-E72D297353CC}">
              <c16:uniqueId val="{00000000-CF48-4BC1-83F6-179AF4BE5641}"/>
            </c:ext>
          </c:extLst>
        </c:ser>
        <c:dLbls>
          <c:dLblPos val="t"/>
          <c:showLegendKey val="0"/>
          <c:showVal val="1"/>
          <c:showCatName val="0"/>
          <c:showSerName val="0"/>
          <c:showPercent val="0"/>
          <c:showBubbleSize val="0"/>
        </c:dLbls>
        <c:marker val="1"/>
        <c:smooth val="0"/>
        <c:axId val="252321088"/>
        <c:axId val="252321648"/>
      </c:lineChart>
      <c:catAx>
        <c:axId val="25232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PE"/>
          </a:p>
        </c:txPr>
        <c:crossAx val="252321648"/>
        <c:crosses val="autoZero"/>
        <c:auto val="1"/>
        <c:lblAlgn val="ctr"/>
        <c:lblOffset val="100"/>
        <c:noMultiLvlLbl val="0"/>
      </c:catAx>
      <c:valAx>
        <c:axId val="252321648"/>
        <c:scaling>
          <c:orientation val="minMax"/>
          <c:min val="0"/>
        </c:scaling>
        <c:delete val="0"/>
        <c:axPos val="l"/>
        <c:numFmt formatCode="&quot;S/&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PE"/>
          </a:p>
        </c:txPr>
        <c:crossAx val="2523210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bg1"/>
          </a:solidFill>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vmlDrawing3.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3" Type="http://schemas.openxmlformats.org/officeDocument/2006/relationships/image" Target="../media/image4.emf"/><Relationship Id="rId21" Type="http://schemas.openxmlformats.org/officeDocument/2006/relationships/image" Target="../media/image22.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10" Type="http://schemas.openxmlformats.org/officeDocument/2006/relationships/image" Target="../media/image11.emf"/><Relationship Id="rId19" Type="http://schemas.openxmlformats.org/officeDocument/2006/relationships/image" Target="../media/image20.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9</xdr:col>
      <xdr:colOff>388913</xdr:colOff>
      <xdr:row>2</xdr:row>
      <xdr:rowOff>185518</xdr:rowOff>
    </xdr:from>
    <xdr:to>
      <xdr:col>12</xdr:col>
      <xdr:colOff>381293</xdr:colOff>
      <xdr:row>6</xdr:row>
      <xdr:rowOff>110588</xdr:rowOff>
    </xdr:to>
    <xdr:sp macro="[0]!Registro" textlink="">
      <xdr:nvSpPr>
        <xdr:cNvPr id="2" name="Rectangle: Rounded Corners 1">
          <a:extLst>
            <a:ext uri="{FF2B5EF4-FFF2-40B4-BE49-F238E27FC236}">
              <a16:creationId xmlns:a16="http://schemas.microsoft.com/office/drawing/2014/main" id="{00000000-0008-0000-0000-000002000000}"/>
            </a:ext>
          </a:extLst>
        </xdr:cNvPr>
        <xdr:cNvSpPr/>
      </xdr:nvSpPr>
      <xdr:spPr>
        <a:xfrm>
          <a:off x="5994009" y="566518"/>
          <a:ext cx="1860746" cy="687070"/>
        </a:xfrm>
        <a:prstGeom prst="round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s-PE" sz="1100"/>
            <a:t>REGISTRAR</a:t>
          </a:r>
          <a:r>
            <a:rPr lang="es-PE" sz="1100" baseline="0"/>
            <a:t> NECESIDAD</a:t>
          </a:r>
          <a:endParaRPr lang="es-PE"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76200</xdr:rowOff>
    </xdr:from>
    <xdr:ext cx="104775" cy="152400"/>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0" y="4953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76200</xdr:rowOff>
    </xdr:from>
    <xdr:ext cx="104775" cy="152400"/>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0" y="4953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76200</xdr:rowOff>
    </xdr:from>
    <xdr:ext cx="104775" cy="152400"/>
    <xdr:sp macro="" textlink="">
      <xdr:nvSpPr>
        <xdr:cNvPr id="4" name="Text Box 3">
          <a:extLst>
            <a:ext uri="{FF2B5EF4-FFF2-40B4-BE49-F238E27FC236}">
              <a16:creationId xmlns:a16="http://schemas.microsoft.com/office/drawing/2014/main" id="{00000000-0008-0000-0200-000004000000}"/>
            </a:ext>
          </a:extLst>
        </xdr:cNvPr>
        <xdr:cNvSpPr txBox="1">
          <a:spLocks noChangeArrowheads="1"/>
        </xdr:cNvSpPr>
      </xdr:nvSpPr>
      <xdr:spPr bwMode="auto">
        <a:xfrm>
          <a:off x="0" y="4953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190500</xdr:colOff>
      <xdr:row>2</xdr:row>
      <xdr:rowOff>76200</xdr:rowOff>
    </xdr:from>
    <xdr:ext cx="104775" cy="152400"/>
    <xdr:sp macro="" textlink="">
      <xdr:nvSpPr>
        <xdr:cNvPr id="5" name="Text Box 4">
          <a:extLst>
            <a:ext uri="{FF2B5EF4-FFF2-40B4-BE49-F238E27FC236}">
              <a16:creationId xmlns:a16="http://schemas.microsoft.com/office/drawing/2014/main" id="{00000000-0008-0000-0200-000005000000}"/>
            </a:ext>
          </a:extLst>
        </xdr:cNvPr>
        <xdr:cNvSpPr txBox="1">
          <a:spLocks noChangeArrowheads="1"/>
        </xdr:cNvSpPr>
      </xdr:nvSpPr>
      <xdr:spPr bwMode="auto">
        <a:xfrm>
          <a:off x="1304925" y="4953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2</xdr:row>
      <xdr:rowOff>28575</xdr:rowOff>
    </xdr:from>
    <xdr:ext cx="95250" cy="161925"/>
    <xdr:sp macro="" textlink="">
      <xdr:nvSpPr>
        <xdr:cNvPr id="6" name="Text Box 5">
          <a:extLst>
            <a:ext uri="{FF2B5EF4-FFF2-40B4-BE49-F238E27FC236}">
              <a16:creationId xmlns:a16="http://schemas.microsoft.com/office/drawing/2014/main" id="{00000000-0008-0000-0200-000006000000}"/>
            </a:ext>
          </a:extLst>
        </xdr:cNvPr>
        <xdr:cNvSpPr txBox="1">
          <a:spLocks noChangeArrowheads="1"/>
        </xdr:cNvSpPr>
      </xdr:nvSpPr>
      <xdr:spPr bwMode="auto">
        <a:xfrm>
          <a:off x="2305050" y="447675"/>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111125"/>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0" y="3429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111125"/>
    <xdr:sp macro="" textlink="">
      <xdr:nvSpPr>
        <xdr:cNvPr id="8" name="Text Box 7">
          <a:extLst>
            <a:ext uri="{FF2B5EF4-FFF2-40B4-BE49-F238E27FC236}">
              <a16:creationId xmlns:a16="http://schemas.microsoft.com/office/drawing/2014/main" id="{00000000-0008-0000-0200-000008000000}"/>
            </a:ext>
          </a:extLst>
        </xdr:cNvPr>
        <xdr:cNvSpPr txBox="1">
          <a:spLocks noChangeArrowheads="1"/>
        </xdr:cNvSpPr>
      </xdr:nvSpPr>
      <xdr:spPr bwMode="auto">
        <a:xfrm>
          <a:off x="0" y="3429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111125"/>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0" y="3429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304800</xdr:colOff>
      <xdr:row>1</xdr:row>
      <xdr:rowOff>114300</xdr:rowOff>
    </xdr:from>
    <xdr:ext cx="104775" cy="111125"/>
    <xdr:sp macro="" textlink="">
      <xdr:nvSpPr>
        <xdr:cNvPr id="10" name="Text Box 9">
          <a:extLst>
            <a:ext uri="{FF2B5EF4-FFF2-40B4-BE49-F238E27FC236}">
              <a16:creationId xmlns:a16="http://schemas.microsoft.com/office/drawing/2014/main" id="{00000000-0008-0000-0200-00000A000000}"/>
            </a:ext>
          </a:extLst>
        </xdr:cNvPr>
        <xdr:cNvSpPr txBox="1">
          <a:spLocks noChangeArrowheads="1"/>
        </xdr:cNvSpPr>
      </xdr:nvSpPr>
      <xdr:spPr bwMode="auto">
        <a:xfrm>
          <a:off x="1419225" y="3429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1" name="Text Box 10">
          <a:extLst>
            <a:ext uri="{FF2B5EF4-FFF2-40B4-BE49-F238E27FC236}">
              <a16:creationId xmlns:a16="http://schemas.microsoft.com/office/drawing/2014/main" id="{00000000-0008-0000-0200-00000B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2" name="Text Box 11">
          <a:extLst>
            <a:ext uri="{FF2B5EF4-FFF2-40B4-BE49-F238E27FC236}">
              <a16:creationId xmlns:a16="http://schemas.microsoft.com/office/drawing/2014/main" id="{00000000-0008-0000-0200-00000C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3" name="Text Box 12">
          <a:extLst>
            <a:ext uri="{FF2B5EF4-FFF2-40B4-BE49-F238E27FC236}">
              <a16:creationId xmlns:a16="http://schemas.microsoft.com/office/drawing/2014/main" id="{00000000-0008-0000-0200-00000D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228600"/>
    <xdr:sp macro="" textlink="">
      <xdr:nvSpPr>
        <xdr:cNvPr id="14" name="Text Box 13">
          <a:extLst>
            <a:ext uri="{FF2B5EF4-FFF2-40B4-BE49-F238E27FC236}">
              <a16:creationId xmlns:a16="http://schemas.microsoft.com/office/drawing/2014/main" id="{00000000-0008-0000-0200-00000E000000}"/>
            </a:ext>
          </a:extLst>
        </xdr:cNvPr>
        <xdr:cNvSpPr txBox="1">
          <a:spLocks noChangeArrowheads="1"/>
        </xdr:cNvSpPr>
      </xdr:nvSpPr>
      <xdr:spPr bwMode="auto">
        <a:xfrm>
          <a:off x="230505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5" name="Text Box 14">
          <a:extLst>
            <a:ext uri="{FF2B5EF4-FFF2-40B4-BE49-F238E27FC236}">
              <a16:creationId xmlns:a16="http://schemas.microsoft.com/office/drawing/2014/main" id="{00000000-0008-0000-0200-00000F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6" name="Text Box 15">
          <a:extLst>
            <a:ext uri="{FF2B5EF4-FFF2-40B4-BE49-F238E27FC236}">
              <a16:creationId xmlns:a16="http://schemas.microsoft.com/office/drawing/2014/main" id="{00000000-0008-0000-0200-000010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7" name="Text Box 16">
          <a:extLst>
            <a:ext uri="{FF2B5EF4-FFF2-40B4-BE49-F238E27FC236}">
              <a16:creationId xmlns:a16="http://schemas.microsoft.com/office/drawing/2014/main" id="{00000000-0008-0000-0200-000011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0</xdr:row>
      <xdr:rowOff>0</xdr:rowOff>
    </xdr:from>
    <xdr:ext cx="104775" cy="228600"/>
    <xdr:sp macro="" textlink="">
      <xdr:nvSpPr>
        <xdr:cNvPr id="18" name="Text Box 17">
          <a:extLst>
            <a:ext uri="{FF2B5EF4-FFF2-40B4-BE49-F238E27FC236}">
              <a16:creationId xmlns:a16="http://schemas.microsoft.com/office/drawing/2014/main" id="{00000000-0008-0000-0200-000012000000}"/>
            </a:ext>
          </a:extLst>
        </xdr:cNvPr>
        <xdr:cNvSpPr txBox="1">
          <a:spLocks noChangeArrowheads="1"/>
        </xdr:cNvSpPr>
      </xdr:nvSpPr>
      <xdr:spPr bwMode="auto">
        <a:xfrm>
          <a:off x="77247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xdr:row>
      <xdr:rowOff>114300</xdr:rowOff>
    </xdr:from>
    <xdr:ext cx="104775" cy="158750"/>
    <xdr:sp macro="" textlink="">
      <xdr:nvSpPr>
        <xdr:cNvPr id="19" name="Text Box 18">
          <a:extLst>
            <a:ext uri="{FF2B5EF4-FFF2-40B4-BE49-F238E27FC236}">
              <a16:creationId xmlns:a16="http://schemas.microsoft.com/office/drawing/2014/main" id="{00000000-0008-0000-0200-000013000000}"/>
            </a:ext>
          </a:extLst>
        </xdr:cNvPr>
        <xdr:cNvSpPr txBox="1">
          <a:spLocks noChangeArrowheads="1"/>
        </xdr:cNvSpPr>
      </xdr:nvSpPr>
      <xdr:spPr bwMode="auto">
        <a:xfrm>
          <a:off x="0" y="723900"/>
          <a:ext cx="1047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xdr:row>
      <xdr:rowOff>114300</xdr:rowOff>
    </xdr:from>
    <xdr:ext cx="104775" cy="158750"/>
    <xdr:sp macro="" textlink="">
      <xdr:nvSpPr>
        <xdr:cNvPr id="20" name="Text Box 19">
          <a:extLst>
            <a:ext uri="{FF2B5EF4-FFF2-40B4-BE49-F238E27FC236}">
              <a16:creationId xmlns:a16="http://schemas.microsoft.com/office/drawing/2014/main" id="{00000000-0008-0000-0200-000014000000}"/>
            </a:ext>
          </a:extLst>
        </xdr:cNvPr>
        <xdr:cNvSpPr txBox="1">
          <a:spLocks noChangeArrowheads="1"/>
        </xdr:cNvSpPr>
      </xdr:nvSpPr>
      <xdr:spPr bwMode="auto">
        <a:xfrm>
          <a:off x="0" y="723900"/>
          <a:ext cx="1047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xdr:row>
      <xdr:rowOff>114300</xdr:rowOff>
    </xdr:from>
    <xdr:ext cx="104775" cy="158750"/>
    <xdr:sp macro="" textlink="">
      <xdr:nvSpPr>
        <xdr:cNvPr id="21" name="Text Box 20">
          <a:extLst>
            <a:ext uri="{FF2B5EF4-FFF2-40B4-BE49-F238E27FC236}">
              <a16:creationId xmlns:a16="http://schemas.microsoft.com/office/drawing/2014/main" id="{00000000-0008-0000-0200-000015000000}"/>
            </a:ext>
          </a:extLst>
        </xdr:cNvPr>
        <xdr:cNvSpPr txBox="1">
          <a:spLocks noChangeArrowheads="1"/>
        </xdr:cNvSpPr>
      </xdr:nvSpPr>
      <xdr:spPr bwMode="auto">
        <a:xfrm>
          <a:off x="0" y="723900"/>
          <a:ext cx="1047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2</xdr:row>
      <xdr:rowOff>114300</xdr:rowOff>
    </xdr:from>
    <xdr:ext cx="104775" cy="152400"/>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962650" y="5334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371475</xdr:colOff>
      <xdr:row>2</xdr:row>
      <xdr:rowOff>76200</xdr:rowOff>
    </xdr:from>
    <xdr:ext cx="536123" cy="152400"/>
    <xdr:sp macro="" textlink="">
      <xdr:nvSpPr>
        <xdr:cNvPr id="23" name="Text Box 22">
          <a:extLst>
            <a:ext uri="{FF2B5EF4-FFF2-40B4-BE49-F238E27FC236}">
              <a16:creationId xmlns:a16="http://schemas.microsoft.com/office/drawing/2014/main" id="{00000000-0008-0000-0200-000017000000}"/>
            </a:ext>
          </a:extLst>
        </xdr:cNvPr>
        <xdr:cNvSpPr txBox="1">
          <a:spLocks noChangeArrowheads="1"/>
        </xdr:cNvSpPr>
      </xdr:nvSpPr>
      <xdr:spPr bwMode="auto">
        <a:xfrm>
          <a:off x="6334125" y="495300"/>
          <a:ext cx="536123"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142875</xdr:rowOff>
    </xdr:from>
    <xdr:ext cx="104775" cy="190500"/>
    <xdr:sp macro="" textlink="">
      <xdr:nvSpPr>
        <xdr:cNvPr id="24" name="Text Box 23">
          <a:extLst>
            <a:ext uri="{FF2B5EF4-FFF2-40B4-BE49-F238E27FC236}">
              <a16:creationId xmlns:a16="http://schemas.microsoft.com/office/drawing/2014/main" id="{00000000-0008-0000-0200-000018000000}"/>
            </a:ext>
          </a:extLst>
        </xdr:cNvPr>
        <xdr:cNvSpPr txBox="1">
          <a:spLocks noChangeArrowheads="1"/>
        </xdr:cNvSpPr>
      </xdr:nvSpPr>
      <xdr:spPr bwMode="auto">
        <a:xfrm>
          <a:off x="0" y="5619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142875</xdr:rowOff>
    </xdr:from>
    <xdr:ext cx="104775" cy="190500"/>
    <xdr:sp macro="" textlink="">
      <xdr:nvSpPr>
        <xdr:cNvPr id="25" name="Text Box 24">
          <a:extLst>
            <a:ext uri="{FF2B5EF4-FFF2-40B4-BE49-F238E27FC236}">
              <a16:creationId xmlns:a16="http://schemas.microsoft.com/office/drawing/2014/main" id="{00000000-0008-0000-0200-000019000000}"/>
            </a:ext>
          </a:extLst>
        </xdr:cNvPr>
        <xdr:cNvSpPr txBox="1">
          <a:spLocks noChangeArrowheads="1"/>
        </xdr:cNvSpPr>
      </xdr:nvSpPr>
      <xdr:spPr bwMode="auto">
        <a:xfrm>
          <a:off x="0" y="5619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142875</xdr:rowOff>
    </xdr:from>
    <xdr:ext cx="104775" cy="190500"/>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0" y="5619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27" name="Text Box 32">
          <a:extLst>
            <a:ext uri="{FF2B5EF4-FFF2-40B4-BE49-F238E27FC236}">
              <a16:creationId xmlns:a16="http://schemas.microsoft.com/office/drawing/2014/main" id="{00000000-0008-0000-0200-00001B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28" name="Text Box 33">
          <a:extLst>
            <a:ext uri="{FF2B5EF4-FFF2-40B4-BE49-F238E27FC236}">
              <a16:creationId xmlns:a16="http://schemas.microsoft.com/office/drawing/2014/main" id="{00000000-0008-0000-0200-00001C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228600"/>
    <xdr:sp macro="" textlink="">
      <xdr:nvSpPr>
        <xdr:cNvPr id="29" name="Text Box 34">
          <a:extLst>
            <a:ext uri="{FF2B5EF4-FFF2-40B4-BE49-F238E27FC236}">
              <a16:creationId xmlns:a16="http://schemas.microsoft.com/office/drawing/2014/main" id="{00000000-0008-0000-0200-00001D000000}"/>
            </a:ext>
          </a:extLst>
        </xdr:cNvPr>
        <xdr:cNvSpPr txBox="1">
          <a:spLocks noChangeArrowheads="1"/>
        </xdr:cNvSpPr>
      </xdr:nvSpPr>
      <xdr:spPr bwMode="auto">
        <a:xfrm>
          <a:off x="230505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2124075</xdr:colOff>
      <xdr:row>0</xdr:row>
      <xdr:rowOff>0</xdr:rowOff>
    </xdr:from>
    <xdr:ext cx="95250" cy="142875"/>
    <xdr:sp macro="" textlink="">
      <xdr:nvSpPr>
        <xdr:cNvPr id="30" name="Text Box 35">
          <a:extLst>
            <a:ext uri="{FF2B5EF4-FFF2-40B4-BE49-F238E27FC236}">
              <a16:creationId xmlns:a16="http://schemas.microsoft.com/office/drawing/2014/main" id="{00000000-0008-0000-0200-00001E000000}"/>
            </a:ext>
          </a:extLst>
        </xdr:cNvPr>
        <xdr:cNvSpPr txBox="1">
          <a:spLocks noChangeArrowheads="1"/>
        </xdr:cNvSpPr>
      </xdr:nvSpPr>
      <xdr:spPr bwMode="auto">
        <a:xfrm>
          <a:off x="4057650" y="0"/>
          <a:ext cx="952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76200</xdr:rowOff>
    </xdr:from>
    <xdr:ext cx="104775" cy="111125"/>
    <xdr:sp macro="" textlink="">
      <xdr:nvSpPr>
        <xdr:cNvPr id="31" name="Text Box 36">
          <a:extLst>
            <a:ext uri="{FF2B5EF4-FFF2-40B4-BE49-F238E27FC236}">
              <a16:creationId xmlns:a16="http://schemas.microsoft.com/office/drawing/2014/main" id="{00000000-0008-0000-0200-00001F000000}"/>
            </a:ext>
          </a:extLst>
        </xdr:cNvPr>
        <xdr:cNvSpPr txBox="1">
          <a:spLocks noChangeArrowheads="1"/>
        </xdr:cNvSpPr>
      </xdr:nvSpPr>
      <xdr:spPr bwMode="auto">
        <a:xfrm>
          <a:off x="0" y="3048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304800</xdr:colOff>
      <xdr:row>0</xdr:row>
      <xdr:rowOff>0</xdr:rowOff>
    </xdr:from>
    <xdr:ext cx="104775" cy="228600"/>
    <xdr:sp macro="" textlink="">
      <xdr:nvSpPr>
        <xdr:cNvPr id="32" name="Text Box 37">
          <a:extLst>
            <a:ext uri="{FF2B5EF4-FFF2-40B4-BE49-F238E27FC236}">
              <a16:creationId xmlns:a16="http://schemas.microsoft.com/office/drawing/2014/main" id="{00000000-0008-0000-0200-000020000000}"/>
            </a:ext>
          </a:extLst>
        </xdr:cNvPr>
        <xdr:cNvSpPr txBox="1">
          <a:spLocks noChangeArrowheads="1"/>
        </xdr:cNvSpPr>
      </xdr:nvSpPr>
      <xdr:spPr bwMode="auto">
        <a:xfrm>
          <a:off x="72390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76200</xdr:rowOff>
    </xdr:from>
    <xdr:ext cx="104775" cy="114300"/>
    <xdr:sp macro="" textlink="">
      <xdr:nvSpPr>
        <xdr:cNvPr id="33" name="Text Box 1">
          <a:extLst>
            <a:ext uri="{FF2B5EF4-FFF2-40B4-BE49-F238E27FC236}">
              <a16:creationId xmlns:a16="http://schemas.microsoft.com/office/drawing/2014/main" id="{00000000-0008-0000-0200-000021000000}"/>
            </a:ext>
          </a:extLst>
        </xdr:cNvPr>
        <xdr:cNvSpPr txBox="1">
          <a:spLocks noChangeArrowheads="1"/>
        </xdr:cNvSpPr>
      </xdr:nvSpPr>
      <xdr:spPr bwMode="auto">
        <a:xfrm>
          <a:off x="0" y="4953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76200</xdr:rowOff>
    </xdr:from>
    <xdr:ext cx="104775" cy="114300"/>
    <xdr:sp macro="" textlink="">
      <xdr:nvSpPr>
        <xdr:cNvPr id="34" name="Text Box 2">
          <a:extLst>
            <a:ext uri="{FF2B5EF4-FFF2-40B4-BE49-F238E27FC236}">
              <a16:creationId xmlns:a16="http://schemas.microsoft.com/office/drawing/2014/main" id="{00000000-0008-0000-0200-000022000000}"/>
            </a:ext>
          </a:extLst>
        </xdr:cNvPr>
        <xdr:cNvSpPr txBox="1">
          <a:spLocks noChangeArrowheads="1"/>
        </xdr:cNvSpPr>
      </xdr:nvSpPr>
      <xdr:spPr bwMode="auto">
        <a:xfrm>
          <a:off x="0" y="4953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76200</xdr:rowOff>
    </xdr:from>
    <xdr:ext cx="104775" cy="114300"/>
    <xdr:sp macro="" textlink="">
      <xdr:nvSpPr>
        <xdr:cNvPr id="35" name="Text Box 3">
          <a:extLst>
            <a:ext uri="{FF2B5EF4-FFF2-40B4-BE49-F238E27FC236}">
              <a16:creationId xmlns:a16="http://schemas.microsoft.com/office/drawing/2014/main" id="{00000000-0008-0000-0200-000023000000}"/>
            </a:ext>
          </a:extLst>
        </xdr:cNvPr>
        <xdr:cNvSpPr txBox="1">
          <a:spLocks noChangeArrowheads="1"/>
        </xdr:cNvSpPr>
      </xdr:nvSpPr>
      <xdr:spPr bwMode="auto">
        <a:xfrm>
          <a:off x="0" y="4953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190500</xdr:colOff>
      <xdr:row>2</xdr:row>
      <xdr:rowOff>76200</xdr:rowOff>
    </xdr:from>
    <xdr:ext cx="104775" cy="114300"/>
    <xdr:sp macro="" textlink="">
      <xdr:nvSpPr>
        <xdr:cNvPr id="36" name="Text Box 4">
          <a:extLst>
            <a:ext uri="{FF2B5EF4-FFF2-40B4-BE49-F238E27FC236}">
              <a16:creationId xmlns:a16="http://schemas.microsoft.com/office/drawing/2014/main" id="{00000000-0008-0000-0200-000024000000}"/>
            </a:ext>
          </a:extLst>
        </xdr:cNvPr>
        <xdr:cNvSpPr txBox="1">
          <a:spLocks noChangeArrowheads="1"/>
        </xdr:cNvSpPr>
      </xdr:nvSpPr>
      <xdr:spPr bwMode="auto">
        <a:xfrm>
          <a:off x="1304925" y="4953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2</xdr:row>
      <xdr:rowOff>28575</xdr:rowOff>
    </xdr:from>
    <xdr:ext cx="95250" cy="133350"/>
    <xdr:sp macro="" textlink="">
      <xdr:nvSpPr>
        <xdr:cNvPr id="37" name="Text Box 5">
          <a:extLst>
            <a:ext uri="{FF2B5EF4-FFF2-40B4-BE49-F238E27FC236}">
              <a16:creationId xmlns:a16="http://schemas.microsoft.com/office/drawing/2014/main" id="{00000000-0008-0000-0200-000025000000}"/>
            </a:ext>
          </a:extLst>
        </xdr:cNvPr>
        <xdr:cNvSpPr txBox="1">
          <a:spLocks noChangeArrowheads="1"/>
        </xdr:cNvSpPr>
      </xdr:nvSpPr>
      <xdr:spPr bwMode="auto">
        <a:xfrm>
          <a:off x="2305050" y="447675"/>
          <a:ext cx="952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63500"/>
    <xdr:sp macro="" textlink="">
      <xdr:nvSpPr>
        <xdr:cNvPr id="38" name="Text Box 6">
          <a:extLst>
            <a:ext uri="{FF2B5EF4-FFF2-40B4-BE49-F238E27FC236}">
              <a16:creationId xmlns:a16="http://schemas.microsoft.com/office/drawing/2014/main" id="{00000000-0008-0000-0200-000026000000}"/>
            </a:ext>
          </a:extLst>
        </xdr:cNvPr>
        <xdr:cNvSpPr txBox="1">
          <a:spLocks noChangeArrowheads="1"/>
        </xdr:cNvSpPr>
      </xdr:nvSpPr>
      <xdr:spPr bwMode="auto">
        <a:xfrm>
          <a:off x="0" y="342900"/>
          <a:ext cx="104775"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63500"/>
    <xdr:sp macro="" textlink="">
      <xdr:nvSpPr>
        <xdr:cNvPr id="39" name="Text Box 7">
          <a:extLst>
            <a:ext uri="{FF2B5EF4-FFF2-40B4-BE49-F238E27FC236}">
              <a16:creationId xmlns:a16="http://schemas.microsoft.com/office/drawing/2014/main" id="{00000000-0008-0000-0200-000027000000}"/>
            </a:ext>
          </a:extLst>
        </xdr:cNvPr>
        <xdr:cNvSpPr txBox="1">
          <a:spLocks noChangeArrowheads="1"/>
        </xdr:cNvSpPr>
      </xdr:nvSpPr>
      <xdr:spPr bwMode="auto">
        <a:xfrm>
          <a:off x="0" y="342900"/>
          <a:ext cx="104775"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63500"/>
    <xdr:sp macro="" textlink="">
      <xdr:nvSpPr>
        <xdr:cNvPr id="40" name="Text Box 8">
          <a:extLst>
            <a:ext uri="{FF2B5EF4-FFF2-40B4-BE49-F238E27FC236}">
              <a16:creationId xmlns:a16="http://schemas.microsoft.com/office/drawing/2014/main" id="{00000000-0008-0000-0200-000028000000}"/>
            </a:ext>
          </a:extLst>
        </xdr:cNvPr>
        <xdr:cNvSpPr txBox="1">
          <a:spLocks noChangeArrowheads="1"/>
        </xdr:cNvSpPr>
      </xdr:nvSpPr>
      <xdr:spPr bwMode="auto">
        <a:xfrm>
          <a:off x="0" y="342900"/>
          <a:ext cx="104775"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304800</xdr:colOff>
      <xdr:row>1</xdr:row>
      <xdr:rowOff>114300</xdr:rowOff>
    </xdr:from>
    <xdr:ext cx="104775" cy="63500"/>
    <xdr:sp macro="" textlink="">
      <xdr:nvSpPr>
        <xdr:cNvPr id="41" name="Text Box 9">
          <a:extLst>
            <a:ext uri="{FF2B5EF4-FFF2-40B4-BE49-F238E27FC236}">
              <a16:creationId xmlns:a16="http://schemas.microsoft.com/office/drawing/2014/main" id="{00000000-0008-0000-0200-000029000000}"/>
            </a:ext>
          </a:extLst>
        </xdr:cNvPr>
        <xdr:cNvSpPr txBox="1">
          <a:spLocks noChangeArrowheads="1"/>
        </xdr:cNvSpPr>
      </xdr:nvSpPr>
      <xdr:spPr bwMode="auto">
        <a:xfrm>
          <a:off x="1419225" y="342900"/>
          <a:ext cx="104775"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2" name="Text Box 10">
          <a:extLst>
            <a:ext uri="{FF2B5EF4-FFF2-40B4-BE49-F238E27FC236}">
              <a16:creationId xmlns:a16="http://schemas.microsoft.com/office/drawing/2014/main" id="{00000000-0008-0000-0200-00002A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3" name="Text Box 11">
          <a:extLst>
            <a:ext uri="{FF2B5EF4-FFF2-40B4-BE49-F238E27FC236}">
              <a16:creationId xmlns:a16="http://schemas.microsoft.com/office/drawing/2014/main" id="{00000000-0008-0000-0200-00002B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4" name="Text Box 12">
          <a:extLst>
            <a:ext uri="{FF2B5EF4-FFF2-40B4-BE49-F238E27FC236}">
              <a16:creationId xmlns:a16="http://schemas.microsoft.com/office/drawing/2014/main" id="{00000000-0008-0000-0200-00002C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152400"/>
    <xdr:sp macro="" textlink="">
      <xdr:nvSpPr>
        <xdr:cNvPr id="45" name="Text Box 13">
          <a:extLst>
            <a:ext uri="{FF2B5EF4-FFF2-40B4-BE49-F238E27FC236}">
              <a16:creationId xmlns:a16="http://schemas.microsoft.com/office/drawing/2014/main" id="{00000000-0008-0000-0200-00002D000000}"/>
            </a:ext>
          </a:extLst>
        </xdr:cNvPr>
        <xdr:cNvSpPr txBox="1">
          <a:spLocks noChangeArrowheads="1"/>
        </xdr:cNvSpPr>
      </xdr:nvSpPr>
      <xdr:spPr bwMode="auto">
        <a:xfrm>
          <a:off x="2305050" y="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6" name="Text Box 14">
          <a:extLst>
            <a:ext uri="{FF2B5EF4-FFF2-40B4-BE49-F238E27FC236}">
              <a16:creationId xmlns:a16="http://schemas.microsoft.com/office/drawing/2014/main" id="{00000000-0008-0000-0200-00002E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7" name="Text Box 15">
          <a:extLst>
            <a:ext uri="{FF2B5EF4-FFF2-40B4-BE49-F238E27FC236}">
              <a16:creationId xmlns:a16="http://schemas.microsoft.com/office/drawing/2014/main" id="{00000000-0008-0000-0200-00002F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8" name="Text Box 16">
          <a:extLst>
            <a:ext uri="{FF2B5EF4-FFF2-40B4-BE49-F238E27FC236}">
              <a16:creationId xmlns:a16="http://schemas.microsoft.com/office/drawing/2014/main" id="{00000000-0008-0000-0200-000030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0</xdr:row>
      <xdr:rowOff>0</xdr:rowOff>
    </xdr:from>
    <xdr:ext cx="104775" cy="152400"/>
    <xdr:sp macro="" textlink="">
      <xdr:nvSpPr>
        <xdr:cNvPr id="49" name="Text Box 17">
          <a:extLst>
            <a:ext uri="{FF2B5EF4-FFF2-40B4-BE49-F238E27FC236}">
              <a16:creationId xmlns:a16="http://schemas.microsoft.com/office/drawing/2014/main" id="{00000000-0008-0000-0200-000031000000}"/>
            </a:ext>
          </a:extLst>
        </xdr:cNvPr>
        <xdr:cNvSpPr txBox="1">
          <a:spLocks noChangeArrowheads="1"/>
        </xdr:cNvSpPr>
      </xdr:nvSpPr>
      <xdr:spPr bwMode="auto">
        <a:xfrm>
          <a:off x="7724775"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xdr:row>
      <xdr:rowOff>114300</xdr:rowOff>
    </xdr:from>
    <xdr:ext cx="104775" cy="82550"/>
    <xdr:sp macro="" textlink="">
      <xdr:nvSpPr>
        <xdr:cNvPr id="50" name="Text Box 18">
          <a:extLst>
            <a:ext uri="{FF2B5EF4-FFF2-40B4-BE49-F238E27FC236}">
              <a16:creationId xmlns:a16="http://schemas.microsoft.com/office/drawing/2014/main" id="{00000000-0008-0000-0200-000032000000}"/>
            </a:ext>
          </a:extLst>
        </xdr:cNvPr>
        <xdr:cNvSpPr txBox="1">
          <a:spLocks noChangeArrowheads="1"/>
        </xdr:cNvSpPr>
      </xdr:nvSpPr>
      <xdr:spPr bwMode="auto">
        <a:xfrm>
          <a:off x="0" y="723900"/>
          <a:ext cx="104775"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xdr:row>
      <xdr:rowOff>114300</xdr:rowOff>
    </xdr:from>
    <xdr:ext cx="104775" cy="82550"/>
    <xdr:sp macro="" textlink="">
      <xdr:nvSpPr>
        <xdr:cNvPr id="51" name="Text Box 19">
          <a:extLst>
            <a:ext uri="{FF2B5EF4-FFF2-40B4-BE49-F238E27FC236}">
              <a16:creationId xmlns:a16="http://schemas.microsoft.com/office/drawing/2014/main" id="{00000000-0008-0000-0200-000033000000}"/>
            </a:ext>
          </a:extLst>
        </xdr:cNvPr>
        <xdr:cNvSpPr txBox="1">
          <a:spLocks noChangeArrowheads="1"/>
        </xdr:cNvSpPr>
      </xdr:nvSpPr>
      <xdr:spPr bwMode="auto">
        <a:xfrm>
          <a:off x="0" y="723900"/>
          <a:ext cx="104775"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xdr:row>
      <xdr:rowOff>114300</xdr:rowOff>
    </xdr:from>
    <xdr:ext cx="104775" cy="82550"/>
    <xdr:sp macro="" textlink="">
      <xdr:nvSpPr>
        <xdr:cNvPr id="52" name="Text Box 20">
          <a:extLst>
            <a:ext uri="{FF2B5EF4-FFF2-40B4-BE49-F238E27FC236}">
              <a16:creationId xmlns:a16="http://schemas.microsoft.com/office/drawing/2014/main" id="{00000000-0008-0000-0200-000034000000}"/>
            </a:ext>
          </a:extLst>
        </xdr:cNvPr>
        <xdr:cNvSpPr txBox="1">
          <a:spLocks noChangeArrowheads="1"/>
        </xdr:cNvSpPr>
      </xdr:nvSpPr>
      <xdr:spPr bwMode="auto">
        <a:xfrm>
          <a:off x="0" y="723900"/>
          <a:ext cx="104775"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2</xdr:row>
      <xdr:rowOff>114300</xdr:rowOff>
    </xdr:from>
    <xdr:ext cx="104775" cy="76200"/>
    <xdr:sp macro="" textlink="">
      <xdr:nvSpPr>
        <xdr:cNvPr id="53" name="Text Box 21">
          <a:extLst>
            <a:ext uri="{FF2B5EF4-FFF2-40B4-BE49-F238E27FC236}">
              <a16:creationId xmlns:a16="http://schemas.microsoft.com/office/drawing/2014/main" id="{00000000-0008-0000-0200-000035000000}"/>
            </a:ext>
          </a:extLst>
        </xdr:cNvPr>
        <xdr:cNvSpPr txBox="1">
          <a:spLocks noChangeArrowheads="1"/>
        </xdr:cNvSpPr>
      </xdr:nvSpPr>
      <xdr:spPr bwMode="auto">
        <a:xfrm>
          <a:off x="5962650" y="533400"/>
          <a:ext cx="1047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371475</xdr:colOff>
      <xdr:row>2</xdr:row>
      <xdr:rowOff>76200</xdr:rowOff>
    </xdr:from>
    <xdr:ext cx="536123" cy="114300"/>
    <xdr:sp macro="" textlink="">
      <xdr:nvSpPr>
        <xdr:cNvPr id="54" name="Text Box 22">
          <a:extLst>
            <a:ext uri="{FF2B5EF4-FFF2-40B4-BE49-F238E27FC236}">
              <a16:creationId xmlns:a16="http://schemas.microsoft.com/office/drawing/2014/main" id="{00000000-0008-0000-0200-000036000000}"/>
            </a:ext>
          </a:extLst>
        </xdr:cNvPr>
        <xdr:cNvSpPr txBox="1">
          <a:spLocks noChangeArrowheads="1"/>
        </xdr:cNvSpPr>
      </xdr:nvSpPr>
      <xdr:spPr bwMode="auto">
        <a:xfrm>
          <a:off x="6334125" y="495300"/>
          <a:ext cx="536123"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142875</xdr:rowOff>
    </xdr:from>
    <xdr:ext cx="104775" cy="95250"/>
    <xdr:sp macro="" textlink="">
      <xdr:nvSpPr>
        <xdr:cNvPr id="55" name="Text Box 23">
          <a:extLst>
            <a:ext uri="{FF2B5EF4-FFF2-40B4-BE49-F238E27FC236}">
              <a16:creationId xmlns:a16="http://schemas.microsoft.com/office/drawing/2014/main" id="{00000000-0008-0000-0200-000037000000}"/>
            </a:ext>
          </a:extLst>
        </xdr:cNvPr>
        <xdr:cNvSpPr txBox="1">
          <a:spLocks noChangeArrowheads="1"/>
        </xdr:cNvSpPr>
      </xdr:nvSpPr>
      <xdr:spPr bwMode="auto">
        <a:xfrm>
          <a:off x="0" y="5619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142875</xdr:rowOff>
    </xdr:from>
    <xdr:ext cx="104775" cy="95250"/>
    <xdr:sp macro="" textlink="">
      <xdr:nvSpPr>
        <xdr:cNvPr id="56" name="Text Box 24">
          <a:extLst>
            <a:ext uri="{FF2B5EF4-FFF2-40B4-BE49-F238E27FC236}">
              <a16:creationId xmlns:a16="http://schemas.microsoft.com/office/drawing/2014/main" id="{00000000-0008-0000-0200-000038000000}"/>
            </a:ext>
          </a:extLst>
        </xdr:cNvPr>
        <xdr:cNvSpPr txBox="1">
          <a:spLocks noChangeArrowheads="1"/>
        </xdr:cNvSpPr>
      </xdr:nvSpPr>
      <xdr:spPr bwMode="auto">
        <a:xfrm>
          <a:off x="0" y="5619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142875</xdr:rowOff>
    </xdr:from>
    <xdr:ext cx="104775" cy="95250"/>
    <xdr:sp macro="" textlink="">
      <xdr:nvSpPr>
        <xdr:cNvPr id="57" name="Text Box 25">
          <a:extLst>
            <a:ext uri="{FF2B5EF4-FFF2-40B4-BE49-F238E27FC236}">
              <a16:creationId xmlns:a16="http://schemas.microsoft.com/office/drawing/2014/main" id="{00000000-0008-0000-0200-000039000000}"/>
            </a:ext>
          </a:extLst>
        </xdr:cNvPr>
        <xdr:cNvSpPr txBox="1">
          <a:spLocks noChangeArrowheads="1"/>
        </xdr:cNvSpPr>
      </xdr:nvSpPr>
      <xdr:spPr bwMode="auto">
        <a:xfrm>
          <a:off x="0" y="5619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351693</xdr:colOff>
      <xdr:row>1</xdr:row>
      <xdr:rowOff>224936</xdr:rowOff>
    </xdr:from>
    <xdr:to>
      <xdr:col>5</xdr:col>
      <xdr:colOff>254000</xdr:colOff>
      <xdr:row>2</xdr:row>
      <xdr:rowOff>203199</xdr:rowOff>
    </xdr:to>
    <xdr:sp macro="" textlink="">
      <xdr:nvSpPr>
        <xdr:cNvPr id="58" name="Rectangle 27">
          <a:extLst>
            <a:ext uri="{FF2B5EF4-FFF2-40B4-BE49-F238E27FC236}">
              <a16:creationId xmlns:a16="http://schemas.microsoft.com/office/drawing/2014/main" id="{00000000-0008-0000-0200-00003A000000}"/>
            </a:ext>
          </a:extLst>
        </xdr:cNvPr>
        <xdr:cNvSpPr>
          <a:spLocks noChangeArrowheads="1"/>
        </xdr:cNvSpPr>
      </xdr:nvSpPr>
      <xdr:spPr bwMode="auto">
        <a:xfrm>
          <a:off x="2285268" y="415436"/>
          <a:ext cx="4617182" cy="197338"/>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PE" sz="1100" b="0" i="0" u="none" strike="noStrike" baseline="0">
              <a:solidFill>
                <a:srgbClr val="000000"/>
              </a:solidFill>
              <a:latin typeface="Arial"/>
              <a:cs typeface="Arial"/>
            </a:rPr>
            <a:t>BANCO DE LA NACION</a:t>
          </a:r>
        </a:p>
      </xdr:txBody>
    </xdr:sp>
    <xdr:clientData/>
  </xdr:twoCellAnchor>
  <xdr:twoCellAnchor>
    <xdr:from>
      <xdr:col>2</xdr:col>
      <xdr:colOff>771525</xdr:colOff>
      <xdr:row>3</xdr:row>
      <xdr:rowOff>47625</xdr:rowOff>
    </xdr:from>
    <xdr:to>
      <xdr:col>3</xdr:col>
      <xdr:colOff>1266825</xdr:colOff>
      <xdr:row>4</xdr:row>
      <xdr:rowOff>28575</xdr:rowOff>
    </xdr:to>
    <xdr:sp macro="" textlink="">
      <xdr:nvSpPr>
        <xdr:cNvPr id="59" name="Rectangle 28">
          <a:extLst>
            <a:ext uri="{FF2B5EF4-FFF2-40B4-BE49-F238E27FC236}">
              <a16:creationId xmlns:a16="http://schemas.microsoft.com/office/drawing/2014/main" id="{00000000-0008-0000-0200-00003B000000}"/>
            </a:ext>
          </a:extLst>
        </xdr:cNvPr>
        <xdr:cNvSpPr>
          <a:spLocks noChangeArrowheads="1"/>
        </xdr:cNvSpPr>
      </xdr:nvSpPr>
      <xdr:spPr bwMode="auto">
        <a:xfrm>
          <a:off x="1885950" y="657225"/>
          <a:ext cx="1314450" cy="17145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es-PE" sz="1000" b="0" i="0" u="none" strike="noStrike" baseline="0">
              <a:solidFill>
                <a:srgbClr val="000000"/>
              </a:solidFill>
              <a:latin typeface="Arial"/>
              <a:cs typeface="Arial"/>
            </a:rPr>
            <a:t>BN</a:t>
          </a:r>
        </a:p>
      </xdr:txBody>
    </xdr:sp>
    <xdr:clientData/>
  </xdr:twoCellAnchor>
  <xdr:twoCellAnchor>
    <xdr:from>
      <xdr:col>5</xdr:col>
      <xdr:colOff>965200</xdr:colOff>
      <xdr:row>4</xdr:row>
      <xdr:rowOff>0</xdr:rowOff>
    </xdr:from>
    <xdr:to>
      <xdr:col>11</xdr:col>
      <xdr:colOff>1269999</xdr:colOff>
      <xdr:row>5</xdr:row>
      <xdr:rowOff>1</xdr:rowOff>
    </xdr:to>
    <xdr:sp macro="" textlink="">
      <xdr:nvSpPr>
        <xdr:cNvPr id="60" name="Rectangle 29">
          <a:extLst>
            <a:ext uri="{FF2B5EF4-FFF2-40B4-BE49-F238E27FC236}">
              <a16:creationId xmlns:a16="http://schemas.microsoft.com/office/drawing/2014/main" id="{00000000-0008-0000-0200-00003C000000}"/>
            </a:ext>
          </a:extLst>
        </xdr:cNvPr>
        <xdr:cNvSpPr>
          <a:spLocks noChangeArrowheads="1"/>
        </xdr:cNvSpPr>
      </xdr:nvSpPr>
      <xdr:spPr bwMode="auto">
        <a:xfrm>
          <a:off x="7613650" y="800100"/>
          <a:ext cx="5248274" cy="190501"/>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PE" sz="900" b="0" i="0" u="none" strike="noStrike" baseline="0">
              <a:solidFill>
                <a:srgbClr val="000000"/>
              </a:solidFill>
              <a:latin typeface="Arial"/>
              <a:cs typeface="Arial"/>
            </a:rPr>
            <a:t>RESOLUCION GERENCIA ADMINISTRACION Y LOGISTICA N°   0007-2023-BN/5500</a:t>
          </a:r>
        </a:p>
        <a:p>
          <a:pPr algn="ctr" rtl="0">
            <a:defRPr sz="1000"/>
          </a:pPr>
          <a:endParaRPr lang="es-PE" sz="900" b="0" i="0" u="none" strike="noStrike" baseline="0">
            <a:solidFill>
              <a:srgbClr val="000000"/>
            </a:solidFill>
            <a:latin typeface="Arial"/>
            <a:cs typeface="Arial"/>
          </a:endParaRPr>
        </a:p>
      </xdr:txBody>
    </xdr:sp>
    <xdr:clientData/>
  </xdr:twoCellAnchor>
  <xdr:twoCellAnchor>
    <xdr:from>
      <xdr:col>8</xdr:col>
      <xdr:colOff>28575</xdr:colOff>
      <xdr:row>3</xdr:row>
      <xdr:rowOff>0</xdr:rowOff>
    </xdr:from>
    <xdr:to>
      <xdr:col>9</xdr:col>
      <xdr:colOff>123825</xdr:colOff>
      <xdr:row>3</xdr:row>
      <xdr:rowOff>142875</xdr:rowOff>
    </xdr:to>
    <xdr:sp macro="" textlink="">
      <xdr:nvSpPr>
        <xdr:cNvPr id="61" name="Rectangle 31">
          <a:extLst>
            <a:ext uri="{FF2B5EF4-FFF2-40B4-BE49-F238E27FC236}">
              <a16:creationId xmlns:a16="http://schemas.microsoft.com/office/drawing/2014/main" id="{00000000-0008-0000-0200-00003D000000}"/>
            </a:ext>
          </a:extLst>
        </xdr:cNvPr>
        <xdr:cNvSpPr>
          <a:spLocks noChangeArrowheads="1"/>
        </xdr:cNvSpPr>
      </xdr:nvSpPr>
      <xdr:spPr bwMode="auto">
        <a:xfrm>
          <a:off x="8486775" y="609600"/>
          <a:ext cx="942975" cy="1428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es-PE" sz="1000" b="0" i="0" u="none" strike="noStrike" baseline="0">
              <a:solidFill>
                <a:srgbClr val="000000"/>
              </a:solidFill>
              <a:latin typeface="Arial"/>
              <a:cs typeface="Arial"/>
            </a:rPr>
            <a:t>- - - -</a:t>
          </a:r>
        </a:p>
      </xdr:txBody>
    </xdr:sp>
    <xdr:clientData/>
  </xdr:twoCellAnchor>
  <xdr:oneCellAnchor>
    <xdr:from>
      <xdr:col>0</xdr:col>
      <xdr:colOff>0</xdr:colOff>
      <xdr:row>0</xdr:row>
      <xdr:rowOff>0</xdr:rowOff>
    </xdr:from>
    <xdr:ext cx="104775" cy="152400"/>
    <xdr:sp macro="" textlink="">
      <xdr:nvSpPr>
        <xdr:cNvPr id="62" name="Text Box 32">
          <a:extLst>
            <a:ext uri="{FF2B5EF4-FFF2-40B4-BE49-F238E27FC236}">
              <a16:creationId xmlns:a16="http://schemas.microsoft.com/office/drawing/2014/main" id="{00000000-0008-0000-0200-00003E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63" name="Text Box 33">
          <a:extLst>
            <a:ext uri="{FF2B5EF4-FFF2-40B4-BE49-F238E27FC236}">
              <a16:creationId xmlns:a16="http://schemas.microsoft.com/office/drawing/2014/main" id="{00000000-0008-0000-0200-00003F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152400"/>
    <xdr:sp macro="" textlink="">
      <xdr:nvSpPr>
        <xdr:cNvPr id="64" name="Text Box 34">
          <a:extLst>
            <a:ext uri="{FF2B5EF4-FFF2-40B4-BE49-F238E27FC236}">
              <a16:creationId xmlns:a16="http://schemas.microsoft.com/office/drawing/2014/main" id="{00000000-0008-0000-0200-000040000000}"/>
            </a:ext>
          </a:extLst>
        </xdr:cNvPr>
        <xdr:cNvSpPr txBox="1">
          <a:spLocks noChangeArrowheads="1"/>
        </xdr:cNvSpPr>
      </xdr:nvSpPr>
      <xdr:spPr bwMode="auto">
        <a:xfrm>
          <a:off x="2305050" y="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2124075</xdr:colOff>
      <xdr:row>0</xdr:row>
      <xdr:rowOff>0</xdr:rowOff>
    </xdr:from>
    <xdr:ext cx="95250" cy="123825"/>
    <xdr:sp macro="" textlink="">
      <xdr:nvSpPr>
        <xdr:cNvPr id="65" name="Text Box 35">
          <a:extLst>
            <a:ext uri="{FF2B5EF4-FFF2-40B4-BE49-F238E27FC236}">
              <a16:creationId xmlns:a16="http://schemas.microsoft.com/office/drawing/2014/main" id="{00000000-0008-0000-0200-000041000000}"/>
            </a:ext>
          </a:extLst>
        </xdr:cNvPr>
        <xdr:cNvSpPr txBox="1">
          <a:spLocks noChangeArrowheads="1"/>
        </xdr:cNvSpPr>
      </xdr:nvSpPr>
      <xdr:spPr bwMode="auto">
        <a:xfrm>
          <a:off x="4057650" y="0"/>
          <a:ext cx="952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76200</xdr:rowOff>
    </xdr:from>
    <xdr:ext cx="104775" cy="101600"/>
    <xdr:sp macro="" textlink="">
      <xdr:nvSpPr>
        <xdr:cNvPr id="66" name="Text Box 36">
          <a:extLst>
            <a:ext uri="{FF2B5EF4-FFF2-40B4-BE49-F238E27FC236}">
              <a16:creationId xmlns:a16="http://schemas.microsoft.com/office/drawing/2014/main" id="{00000000-0008-0000-0200-000042000000}"/>
            </a:ext>
          </a:extLst>
        </xdr:cNvPr>
        <xdr:cNvSpPr txBox="1">
          <a:spLocks noChangeArrowheads="1"/>
        </xdr:cNvSpPr>
      </xdr:nvSpPr>
      <xdr:spPr bwMode="auto">
        <a:xfrm>
          <a:off x="0" y="304800"/>
          <a:ext cx="104775" cy="10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304800</xdr:colOff>
      <xdr:row>0</xdr:row>
      <xdr:rowOff>0</xdr:rowOff>
    </xdr:from>
    <xdr:ext cx="104775" cy="152400"/>
    <xdr:sp macro="" textlink="">
      <xdr:nvSpPr>
        <xdr:cNvPr id="67" name="Text Box 37">
          <a:extLst>
            <a:ext uri="{FF2B5EF4-FFF2-40B4-BE49-F238E27FC236}">
              <a16:creationId xmlns:a16="http://schemas.microsoft.com/office/drawing/2014/main" id="{00000000-0008-0000-0200-000043000000}"/>
            </a:ext>
          </a:extLst>
        </xdr:cNvPr>
        <xdr:cNvSpPr txBox="1">
          <a:spLocks noChangeArrowheads="1"/>
        </xdr:cNvSpPr>
      </xdr:nvSpPr>
      <xdr:spPr bwMode="auto">
        <a:xfrm>
          <a:off x="72390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10</xdr:col>
      <xdr:colOff>638175</xdr:colOff>
      <xdr:row>3</xdr:row>
      <xdr:rowOff>9525</xdr:rowOff>
    </xdr:from>
    <xdr:to>
      <xdr:col>11</xdr:col>
      <xdr:colOff>749300</xdr:colOff>
      <xdr:row>3</xdr:row>
      <xdr:rowOff>177800</xdr:rowOff>
    </xdr:to>
    <xdr:sp macro="" textlink="">
      <xdr:nvSpPr>
        <xdr:cNvPr id="68" name="Rectangle 26">
          <a:extLst>
            <a:ext uri="{FF2B5EF4-FFF2-40B4-BE49-F238E27FC236}">
              <a16:creationId xmlns:a16="http://schemas.microsoft.com/office/drawing/2014/main" id="{00000000-0008-0000-0200-000044000000}"/>
            </a:ext>
          </a:extLst>
        </xdr:cNvPr>
        <xdr:cNvSpPr>
          <a:spLocks noChangeArrowheads="1"/>
        </xdr:cNvSpPr>
      </xdr:nvSpPr>
      <xdr:spPr bwMode="auto">
        <a:xfrm>
          <a:off x="11039475" y="619125"/>
          <a:ext cx="1301750" cy="1682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PE" sz="1000" b="0" i="0" u="none" strike="noStrike" baseline="0">
              <a:solidFill>
                <a:srgbClr val="000000"/>
              </a:solidFill>
              <a:latin typeface="Arial"/>
              <a:cs typeface="Arial"/>
            </a:rPr>
            <a:t>20100030595</a:t>
          </a:r>
        </a:p>
      </xdr:txBody>
    </xdr:sp>
    <xdr:clientData/>
  </xdr:twoCellAnchor>
  <xdr:twoCellAnchor>
    <xdr:from>
      <xdr:col>10</xdr:col>
      <xdr:colOff>685068</xdr:colOff>
      <xdr:row>1</xdr:row>
      <xdr:rowOff>173649</xdr:rowOff>
    </xdr:from>
    <xdr:to>
      <xdr:col>11</xdr:col>
      <xdr:colOff>749300</xdr:colOff>
      <xdr:row>2</xdr:row>
      <xdr:rowOff>152400</xdr:rowOff>
    </xdr:to>
    <xdr:sp macro="" textlink="">
      <xdr:nvSpPr>
        <xdr:cNvPr id="69" name="Rectangle 38">
          <a:extLst>
            <a:ext uri="{FF2B5EF4-FFF2-40B4-BE49-F238E27FC236}">
              <a16:creationId xmlns:a16="http://schemas.microsoft.com/office/drawing/2014/main" id="{00000000-0008-0000-0200-000045000000}"/>
            </a:ext>
          </a:extLst>
        </xdr:cNvPr>
        <xdr:cNvSpPr>
          <a:spLocks noChangeArrowheads="1"/>
        </xdr:cNvSpPr>
      </xdr:nvSpPr>
      <xdr:spPr bwMode="auto">
        <a:xfrm>
          <a:off x="11086368" y="402249"/>
          <a:ext cx="1254857" cy="169251"/>
        </a:xfrm>
        <a:prstGeom prst="rect">
          <a:avLst/>
        </a:prstGeom>
        <a:solidFill>
          <a:srgbClr val="FFFFFF"/>
        </a:solidFill>
        <a:ln w="9525">
          <a:solidFill>
            <a:srgbClr val="000000"/>
          </a:solidFill>
          <a:miter lim="800000"/>
          <a:headEnd/>
          <a:tailEnd/>
        </a:ln>
      </xdr:spPr>
      <xdr:txBody>
        <a:bodyPr vertOverflow="clip" wrap="square" lIns="27432" tIns="27432" rIns="27432" bIns="0" anchor="t" upright="1"/>
        <a:lstStyle/>
        <a:p>
          <a:pPr algn="ctr" rtl="0">
            <a:defRPr sz="1000"/>
          </a:pPr>
          <a:r>
            <a:rPr lang="es-PE" sz="1100" b="1" i="0" u="none" strike="noStrike" baseline="0">
              <a:solidFill>
                <a:srgbClr val="000000"/>
              </a:solidFill>
              <a:latin typeface="Arial"/>
              <a:cs typeface="Arial"/>
            </a:rPr>
            <a:t>2023	</a:t>
          </a:r>
        </a:p>
      </xdr:txBody>
    </xdr:sp>
    <xdr:clientData/>
  </xdr:twoCellAnchor>
  <xdr:twoCellAnchor>
    <xdr:from>
      <xdr:col>2</xdr:col>
      <xdr:colOff>765175</xdr:colOff>
      <xdr:row>4</xdr:row>
      <xdr:rowOff>111125</xdr:rowOff>
    </xdr:from>
    <xdr:to>
      <xdr:col>3</xdr:col>
      <xdr:colOff>936625</xdr:colOff>
      <xdr:row>5</xdr:row>
      <xdr:rowOff>63500</xdr:rowOff>
    </xdr:to>
    <xdr:sp macro="" textlink="">
      <xdr:nvSpPr>
        <xdr:cNvPr id="70" name="Rectangle 31">
          <a:extLst>
            <a:ext uri="{FF2B5EF4-FFF2-40B4-BE49-F238E27FC236}">
              <a16:creationId xmlns:a16="http://schemas.microsoft.com/office/drawing/2014/main" id="{00000000-0008-0000-0200-000046000000}"/>
            </a:ext>
          </a:extLst>
        </xdr:cNvPr>
        <xdr:cNvSpPr>
          <a:spLocks noChangeArrowheads="1"/>
        </xdr:cNvSpPr>
      </xdr:nvSpPr>
      <xdr:spPr bwMode="auto">
        <a:xfrm>
          <a:off x="1879600" y="911225"/>
          <a:ext cx="990600" cy="1428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es-PE" sz="1000" b="0" i="0" u="none" strike="noStrike" baseline="0">
              <a:solidFill>
                <a:srgbClr val="000000"/>
              </a:solidFill>
              <a:latin typeface="Arial"/>
              <a:cs typeface="Arial"/>
            </a:rPr>
            <a:t>- - - -</a:t>
          </a:r>
        </a:p>
      </xdr:txBody>
    </xdr:sp>
    <xdr:clientData/>
  </xdr:twoCellAnchor>
  <xdr:oneCellAnchor>
    <xdr:from>
      <xdr:col>0</xdr:col>
      <xdr:colOff>0</xdr:colOff>
      <xdr:row>0</xdr:row>
      <xdr:rowOff>0</xdr:rowOff>
    </xdr:from>
    <xdr:ext cx="104775" cy="228600"/>
    <xdr:sp macro="" textlink="">
      <xdr:nvSpPr>
        <xdr:cNvPr id="71" name="Text Box 11">
          <a:extLst>
            <a:ext uri="{FF2B5EF4-FFF2-40B4-BE49-F238E27FC236}">
              <a16:creationId xmlns:a16="http://schemas.microsoft.com/office/drawing/2014/main" id="{00000000-0008-0000-0200-000047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2" name="Text Box 12">
          <a:extLst>
            <a:ext uri="{FF2B5EF4-FFF2-40B4-BE49-F238E27FC236}">
              <a16:creationId xmlns:a16="http://schemas.microsoft.com/office/drawing/2014/main" id="{00000000-0008-0000-0200-000048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228600"/>
    <xdr:sp macro="" textlink="">
      <xdr:nvSpPr>
        <xdr:cNvPr id="73" name="Text Box 13">
          <a:extLst>
            <a:ext uri="{FF2B5EF4-FFF2-40B4-BE49-F238E27FC236}">
              <a16:creationId xmlns:a16="http://schemas.microsoft.com/office/drawing/2014/main" id="{00000000-0008-0000-0200-000049000000}"/>
            </a:ext>
          </a:extLst>
        </xdr:cNvPr>
        <xdr:cNvSpPr txBox="1">
          <a:spLocks noChangeArrowheads="1"/>
        </xdr:cNvSpPr>
      </xdr:nvSpPr>
      <xdr:spPr bwMode="auto">
        <a:xfrm>
          <a:off x="230505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4" name="Text Box 14">
          <a:extLst>
            <a:ext uri="{FF2B5EF4-FFF2-40B4-BE49-F238E27FC236}">
              <a16:creationId xmlns:a16="http://schemas.microsoft.com/office/drawing/2014/main" id="{00000000-0008-0000-0200-00004A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5" name="Text Box 15">
          <a:extLst>
            <a:ext uri="{FF2B5EF4-FFF2-40B4-BE49-F238E27FC236}">
              <a16:creationId xmlns:a16="http://schemas.microsoft.com/office/drawing/2014/main" id="{00000000-0008-0000-0200-00004B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6" name="Text Box 16">
          <a:extLst>
            <a:ext uri="{FF2B5EF4-FFF2-40B4-BE49-F238E27FC236}">
              <a16:creationId xmlns:a16="http://schemas.microsoft.com/office/drawing/2014/main" id="{00000000-0008-0000-0200-00004C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0</xdr:row>
      <xdr:rowOff>0</xdr:rowOff>
    </xdr:from>
    <xdr:ext cx="104775" cy="228600"/>
    <xdr:sp macro="" textlink="">
      <xdr:nvSpPr>
        <xdr:cNvPr id="77" name="Text Box 17">
          <a:extLst>
            <a:ext uri="{FF2B5EF4-FFF2-40B4-BE49-F238E27FC236}">
              <a16:creationId xmlns:a16="http://schemas.microsoft.com/office/drawing/2014/main" id="{00000000-0008-0000-0200-00004D000000}"/>
            </a:ext>
          </a:extLst>
        </xdr:cNvPr>
        <xdr:cNvSpPr txBox="1">
          <a:spLocks noChangeArrowheads="1"/>
        </xdr:cNvSpPr>
      </xdr:nvSpPr>
      <xdr:spPr bwMode="auto">
        <a:xfrm>
          <a:off x="77247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8" name="Text Box 32">
          <a:extLst>
            <a:ext uri="{FF2B5EF4-FFF2-40B4-BE49-F238E27FC236}">
              <a16:creationId xmlns:a16="http://schemas.microsoft.com/office/drawing/2014/main" id="{00000000-0008-0000-0200-00004E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9" name="Text Box 33">
          <a:extLst>
            <a:ext uri="{FF2B5EF4-FFF2-40B4-BE49-F238E27FC236}">
              <a16:creationId xmlns:a16="http://schemas.microsoft.com/office/drawing/2014/main" id="{00000000-0008-0000-0200-00004F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228600"/>
    <xdr:sp macro="" textlink="">
      <xdr:nvSpPr>
        <xdr:cNvPr id="80" name="Text Box 34">
          <a:extLst>
            <a:ext uri="{FF2B5EF4-FFF2-40B4-BE49-F238E27FC236}">
              <a16:creationId xmlns:a16="http://schemas.microsoft.com/office/drawing/2014/main" id="{00000000-0008-0000-0200-000050000000}"/>
            </a:ext>
          </a:extLst>
        </xdr:cNvPr>
        <xdr:cNvSpPr txBox="1">
          <a:spLocks noChangeArrowheads="1"/>
        </xdr:cNvSpPr>
      </xdr:nvSpPr>
      <xdr:spPr bwMode="auto">
        <a:xfrm>
          <a:off x="230505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2124075</xdr:colOff>
      <xdr:row>0</xdr:row>
      <xdr:rowOff>76200</xdr:rowOff>
    </xdr:from>
    <xdr:ext cx="95250" cy="152400"/>
    <xdr:sp macro="" textlink="">
      <xdr:nvSpPr>
        <xdr:cNvPr id="81" name="Text Box 35">
          <a:extLst>
            <a:ext uri="{FF2B5EF4-FFF2-40B4-BE49-F238E27FC236}">
              <a16:creationId xmlns:a16="http://schemas.microsoft.com/office/drawing/2014/main" id="{00000000-0008-0000-0200-000051000000}"/>
            </a:ext>
          </a:extLst>
        </xdr:cNvPr>
        <xdr:cNvSpPr txBox="1">
          <a:spLocks noChangeArrowheads="1"/>
        </xdr:cNvSpPr>
      </xdr:nvSpPr>
      <xdr:spPr bwMode="auto">
        <a:xfrm>
          <a:off x="4057650" y="7620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304800</xdr:colOff>
      <xdr:row>0</xdr:row>
      <xdr:rowOff>0</xdr:rowOff>
    </xdr:from>
    <xdr:ext cx="104775" cy="228600"/>
    <xdr:sp macro="" textlink="">
      <xdr:nvSpPr>
        <xdr:cNvPr id="82" name="Text Box 37">
          <a:extLst>
            <a:ext uri="{FF2B5EF4-FFF2-40B4-BE49-F238E27FC236}">
              <a16:creationId xmlns:a16="http://schemas.microsoft.com/office/drawing/2014/main" id="{00000000-0008-0000-0200-000052000000}"/>
            </a:ext>
          </a:extLst>
        </xdr:cNvPr>
        <xdr:cNvSpPr txBox="1">
          <a:spLocks noChangeArrowheads="1"/>
        </xdr:cNvSpPr>
      </xdr:nvSpPr>
      <xdr:spPr bwMode="auto">
        <a:xfrm>
          <a:off x="72390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3" name="Text Box 10">
          <a:extLst>
            <a:ext uri="{FF2B5EF4-FFF2-40B4-BE49-F238E27FC236}">
              <a16:creationId xmlns:a16="http://schemas.microsoft.com/office/drawing/2014/main" id="{00000000-0008-0000-0200-000053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4" name="Text Box 11">
          <a:extLst>
            <a:ext uri="{FF2B5EF4-FFF2-40B4-BE49-F238E27FC236}">
              <a16:creationId xmlns:a16="http://schemas.microsoft.com/office/drawing/2014/main" id="{00000000-0008-0000-0200-000054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5" name="Text Box 12">
          <a:extLst>
            <a:ext uri="{FF2B5EF4-FFF2-40B4-BE49-F238E27FC236}">
              <a16:creationId xmlns:a16="http://schemas.microsoft.com/office/drawing/2014/main" id="{00000000-0008-0000-0200-000055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152400"/>
    <xdr:sp macro="" textlink="">
      <xdr:nvSpPr>
        <xdr:cNvPr id="86" name="Text Box 13">
          <a:extLst>
            <a:ext uri="{FF2B5EF4-FFF2-40B4-BE49-F238E27FC236}">
              <a16:creationId xmlns:a16="http://schemas.microsoft.com/office/drawing/2014/main" id="{00000000-0008-0000-0200-000056000000}"/>
            </a:ext>
          </a:extLst>
        </xdr:cNvPr>
        <xdr:cNvSpPr txBox="1">
          <a:spLocks noChangeArrowheads="1"/>
        </xdr:cNvSpPr>
      </xdr:nvSpPr>
      <xdr:spPr bwMode="auto">
        <a:xfrm>
          <a:off x="2305050" y="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7" name="Text Box 14">
          <a:extLst>
            <a:ext uri="{FF2B5EF4-FFF2-40B4-BE49-F238E27FC236}">
              <a16:creationId xmlns:a16="http://schemas.microsoft.com/office/drawing/2014/main" id="{00000000-0008-0000-0200-000057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8" name="Text Box 15">
          <a:extLst>
            <a:ext uri="{FF2B5EF4-FFF2-40B4-BE49-F238E27FC236}">
              <a16:creationId xmlns:a16="http://schemas.microsoft.com/office/drawing/2014/main" id="{00000000-0008-0000-0200-000058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9" name="Text Box 16">
          <a:extLst>
            <a:ext uri="{FF2B5EF4-FFF2-40B4-BE49-F238E27FC236}">
              <a16:creationId xmlns:a16="http://schemas.microsoft.com/office/drawing/2014/main" id="{00000000-0008-0000-0200-000059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0</xdr:row>
      <xdr:rowOff>0</xdr:rowOff>
    </xdr:from>
    <xdr:ext cx="104775" cy="152400"/>
    <xdr:sp macro="" textlink="">
      <xdr:nvSpPr>
        <xdr:cNvPr id="90" name="Text Box 17">
          <a:extLst>
            <a:ext uri="{FF2B5EF4-FFF2-40B4-BE49-F238E27FC236}">
              <a16:creationId xmlns:a16="http://schemas.microsoft.com/office/drawing/2014/main" id="{00000000-0008-0000-0200-00005A000000}"/>
            </a:ext>
          </a:extLst>
        </xdr:cNvPr>
        <xdr:cNvSpPr txBox="1">
          <a:spLocks noChangeArrowheads="1"/>
        </xdr:cNvSpPr>
      </xdr:nvSpPr>
      <xdr:spPr bwMode="auto">
        <a:xfrm>
          <a:off x="7724775"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91" name="Text Box 32">
          <a:extLst>
            <a:ext uri="{FF2B5EF4-FFF2-40B4-BE49-F238E27FC236}">
              <a16:creationId xmlns:a16="http://schemas.microsoft.com/office/drawing/2014/main" id="{00000000-0008-0000-0200-00005B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92" name="Text Box 33">
          <a:extLst>
            <a:ext uri="{FF2B5EF4-FFF2-40B4-BE49-F238E27FC236}">
              <a16:creationId xmlns:a16="http://schemas.microsoft.com/office/drawing/2014/main" id="{00000000-0008-0000-0200-00005C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152400"/>
    <xdr:sp macro="" textlink="">
      <xdr:nvSpPr>
        <xdr:cNvPr id="93" name="Text Box 34">
          <a:extLst>
            <a:ext uri="{FF2B5EF4-FFF2-40B4-BE49-F238E27FC236}">
              <a16:creationId xmlns:a16="http://schemas.microsoft.com/office/drawing/2014/main" id="{00000000-0008-0000-0200-00005D000000}"/>
            </a:ext>
          </a:extLst>
        </xdr:cNvPr>
        <xdr:cNvSpPr txBox="1">
          <a:spLocks noChangeArrowheads="1"/>
        </xdr:cNvSpPr>
      </xdr:nvSpPr>
      <xdr:spPr bwMode="auto">
        <a:xfrm>
          <a:off x="2305050" y="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2124075</xdr:colOff>
      <xdr:row>0</xdr:row>
      <xdr:rowOff>76200</xdr:rowOff>
    </xdr:from>
    <xdr:ext cx="95250" cy="152400"/>
    <xdr:sp macro="" textlink="">
      <xdr:nvSpPr>
        <xdr:cNvPr id="94" name="Text Box 35">
          <a:extLst>
            <a:ext uri="{FF2B5EF4-FFF2-40B4-BE49-F238E27FC236}">
              <a16:creationId xmlns:a16="http://schemas.microsoft.com/office/drawing/2014/main" id="{00000000-0008-0000-0200-00005E000000}"/>
            </a:ext>
          </a:extLst>
        </xdr:cNvPr>
        <xdr:cNvSpPr txBox="1">
          <a:spLocks noChangeArrowheads="1"/>
        </xdr:cNvSpPr>
      </xdr:nvSpPr>
      <xdr:spPr bwMode="auto">
        <a:xfrm>
          <a:off x="4057650" y="7620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304800</xdr:colOff>
      <xdr:row>0</xdr:row>
      <xdr:rowOff>0</xdr:rowOff>
    </xdr:from>
    <xdr:ext cx="104775" cy="152400"/>
    <xdr:sp macro="" textlink="">
      <xdr:nvSpPr>
        <xdr:cNvPr id="95" name="Text Box 37">
          <a:extLst>
            <a:ext uri="{FF2B5EF4-FFF2-40B4-BE49-F238E27FC236}">
              <a16:creationId xmlns:a16="http://schemas.microsoft.com/office/drawing/2014/main" id="{00000000-0008-0000-0200-00005F000000}"/>
            </a:ext>
          </a:extLst>
        </xdr:cNvPr>
        <xdr:cNvSpPr txBox="1">
          <a:spLocks noChangeArrowheads="1"/>
        </xdr:cNvSpPr>
      </xdr:nvSpPr>
      <xdr:spPr bwMode="auto">
        <a:xfrm>
          <a:off x="72390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xdr:row>
      <xdr:rowOff>0</xdr:rowOff>
    </xdr:from>
    <xdr:ext cx="104775" cy="152400"/>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0" y="4953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52400"/>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0" y="4953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52400"/>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0" y="4953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190500</xdr:colOff>
      <xdr:row>2</xdr:row>
      <xdr:rowOff>0</xdr:rowOff>
    </xdr:from>
    <xdr:ext cx="104775" cy="152400"/>
    <xdr:sp macro="" textlink="">
      <xdr:nvSpPr>
        <xdr:cNvPr id="5" name="Text Box 4">
          <a:extLst>
            <a:ext uri="{FF2B5EF4-FFF2-40B4-BE49-F238E27FC236}">
              <a16:creationId xmlns:a16="http://schemas.microsoft.com/office/drawing/2014/main" id="{00000000-0008-0000-0300-000005000000}"/>
            </a:ext>
          </a:extLst>
        </xdr:cNvPr>
        <xdr:cNvSpPr txBox="1">
          <a:spLocks noChangeArrowheads="1"/>
        </xdr:cNvSpPr>
      </xdr:nvSpPr>
      <xdr:spPr bwMode="auto">
        <a:xfrm>
          <a:off x="1304925" y="4953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2</xdr:row>
      <xdr:rowOff>0</xdr:rowOff>
    </xdr:from>
    <xdr:ext cx="95250" cy="161925"/>
    <xdr:sp macro="" textlink="">
      <xdr:nvSpPr>
        <xdr:cNvPr id="6" name="Text Box 5">
          <a:extLst>
            <a:ext uri="{FF2B5EF4-FFF2-40B4-BE49-F238E27FC236}">
              <a16:creationId xmlns:a16="http://schemas.microsoft.com/office/drawing/2014/main" id="{00000000-0008-0000-0300-000006000000}"/>
            </a:ext>
          </a:extLst>
        </xdr:cNvPr>
        <xdr:cNvSpPr txBox="1">
          <a:spLocks noChangeArrowheads="1"/>
        </xdr:cNvSpPr>
      </xdr:nvSpPr>
      <xdr:spPr bwMode="auto">
        <a:xfrm>
          <a:off x="2305050" y="447675"/>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111125"/>
    <xdr:sp macro="" textlink="">
      <xdr:nvSpPr>
        <xdr:cNvPr id="7" name="Text Box 6">
          <a:extLst>
            <a:ext uri="{FF2B5EF4-FFF2-40B4-BE49-F238E27FC236}">
              <a16:creationId xmlns:a16="http://schemas.microsoft.com/office/drawing/2014/main" id="{00000000-0008-0000-0300-000007000000}"/>
            </a:ext>
          </a:extLst>
        </xdr:cNvPr>
        <xdr:cNvSpPr txBox="1">
          <a:spLocks noChangeArrowheads="1"/>
        </xdr:cNvSpPr>
      </xdr:nvSpPr>
      <xdr:spPr bwMode="auto">
        <a:xfrm>
          <a:off x="0" y="3429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111125"/>
    <xdr:sp macro="" textlink="">
      <xdr:nvSpPr>
        <xdr:cNvPr id="8" name="Text Box 7">
          <a:extLst>
            <a:ext uri="{FF2B5EF4-FFF2-40B4-BE49-F238E27FC236}">
              <a16:creationId xmlns:a16="http://schemas.microsoft.com/office/drawing/2014/main" id="{00000000-0008-0000-0300-000008000000}"/>
            </a:ext>
          </a:extLst>
        </xdr:cNvPr>
        <xdr:cNvSpPr txBox="1">
          <a:spLocks noChangeArrowheads="1"/>
        </xdr:cNvSpPr>
      </xdr:nvSpPr>
      <xdr:spPr bwMode="auto">
        <a:xfrm>
          <a:off x="0" y="3429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111125"/>
    <xdr:sp macro="" textlink="">
      <xdr:nvSpPr>
        <xdr:cNvPr id="9" name="Text Box 8">
          <a:extLst>
            <a:ext uri="{FF2B5EF4-FFF2-40B4-BE49-F238E27FC236}">
              <a16:creationId xmlns:a16="http://schemas.microsoft.com/office/drawing/2014/main" id="{00000000-0008-0000-0300-000009000000}"/>
            </a:ext>
          </a:extLst>
        </xdr:cNvPr>
        <xdr:cNvSpPr txBox="1">
          <a:spLocks noChangeArrowheads="1"/>
        </xdr:cNvSpPr>
      </xdr:nvSpPr>
      <xdr:spPr bwMode="auto">
        <a:xfrm>
          <a:off x="0" y="3429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304800</xdr:colOff>
      <xdr:row>1</xdr:row>
      <xdr:rowOff>114300</xdr:rowOff>
    </xdr:from>
    <xdr:ext cx="104775" cy="111125"/>
    <xdr:sp macro="" textlink="">
      <xdr:nvSpPr>
        <xdr:cNvPr id="10" name="Text Box 9">
          <a:extLst>
            <a:ext uri="{FF2B5EF4-FFF2-40B4-BE49-F238E27FC236}">
              <a16:creationId xmlns:a16="http://schemas.microsoft.com/office/drawing/2014/main" id="{00000000-0008-0000-0300-00000A000000}"/>
            </a:ext>
          </a:extLst>
        </xdr:cNvPr>
        <xdr:cNvSpPr txBox="1">
          <a:spLocks noChangeArrowheads="1"/>
        </xdr:cNvSpPr>
      </xdr:nvSpPr>
      <xdr:spPr bwMode="auto">
        <a:xfrm>
          <a:off x="1419225" y="3429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1" name="Text Box 10">
          <a:extLst>
            <a:ext uri="{FF2B5EF4-FFF2-40B4-BE49-F238E27FC236}">
              <a16:creationId xmlns:a16="http://schemas.microsoft.com/office/drawing/2014/main" id="{00000000-0008-0000-0300-00000B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2" name="Text Box 11">
          <a:extLst>
            <a:ext uri="{FF2B5EF4-FFF2-40B4-BE49-F238E27FC236}">
              <a16:creationId xmlns:a16="http://schemas.microsoft.com/office/drawing/2014/main" id="{00000000-0008-0000-0300-00000C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3" name="Text Box 12">
          <a:extLst>
            <a:ext uri="{FF2B5EF4-FFF2-40B4-BE49-F238E27FC236}">
              <a16:creationId xmlns:a16="http://schemas.microsoft.com/office/drawing/2014/main" id="{00000000-0008-0000-0300-00000D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228600"/>
    <xdr:sp macro="" textlink="">
      <xdr:nvSpPr>
        <xdr:cNvPr id="14" name="Text Box 13">
          <a:extLst>
            <a:ext uri="{FF2B5EF4-FFF2-40B4-BE49-F238E27FC236}">
              <a16:creationId xmlns:a16="http://schemas.microsoft.com/office/drawing/2014/main" id="{00000000-0008-0000-0300-00000E000000}"/>
            </a:ext>
          </a:extLst>
        </xdr:cNvPr>
        <xdr:cNvSpPr txBox="1">
          <a:spLocks noChangeArrowheads="1"/>
        </xdr:cNvSpPr>
      </xdr:nvSpPr>
      <xdr:spPr bwMode="auto">
        <a:xfrm>
          <a:off x="230505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5" name="Text Box 14">
          <a:extLst>
            <a:ext uri="{FF2B5EF4-FFF2-40B4-BE49-F238E27FC236}">
              <a16:creationId xmlns:a16="http://schemas.microsoft.com/office/drawing/2014/main" id="{00000000-0008-0000-0300-00000F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6" name="Text Box 15">
          <a:extLst>
            <a:ext uri="{FF2B5EF4-FFF2-40B4-BE49-F238E27FC236}">
              <a16:creationId xmlns:a16="http://schemas.microsoft.com/office/drawing/2014/main" id="{00000000-0008-0000-0300-000010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17" name="Text Box 16">
          <a:extLst>
            <a:ext uri="{FF2B5EF4-FFF2-40B4-BE49-F238E27FC236}">
              <a16:creationId xmlns:a16="http://schemas.microsoft.com/office/drawing/2014/main" id="{00000000-0008-0000-0300-000011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0</xdr:row>
      <xdr:rowOff>0</xdr:rowOff>
    </xdr:from>
    <xdr:ext cx="104775" cy="228600"/>
    <xdr:sp macro="" textlink="">
      <xdr:nvSpPr>
        <xdr:cNvPr id="18" name="Text Box 17">
          <a:extLst>
            <a:ext uri="{FF2B5EF4-FFF2-40B4-BE49-F238E27FC236}">
              <a16:creationId xmlns:a16="http://schemas.microsoft.com/office/drawing/2014/main" id="{00000000-0008-0000-0300-000012000000}"/>
            </a:ext>
          </a:extLst>
        </xdr:cNvPr>
        <xdr:cNvSpPr txBox="1">
          <a:spLocks noChangeArrowheads="1"/>
        </xdr:cNvSpPr>
      </xdr:nvSpPr>
      <xdr:spPr bwMode="auto">
        <a:xfrm>
          <a:off x="102393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58750"/>
    <xdr:sp macro="" textlink="">
      <xdr:nvSpPr>
        <xdr:cNvPr id="19" name="Text Box 18">
          <a:extLst>
            <a:ext uri="{FF2B5EF4-FFF2-40B4-BE49-F238E27FC236}">
              <a16:creationId xmlns:a16="http://schemas.microsoft.com/office/drawing/2014/main" id="{00000000-0008-0000-0300-000013000000}"/>
            </a:ext>
          </a:extLst>
        </xdr:cNvPr>
        <xdr:cNvSpPr txBox="1">
          <a:spLocks noChangeArrowheads="1"/>
        </xdr:cNvSpPr>
      </xdr:nvSpPr>
      <xdr:spPr bwMode="auto">
        <a:xfrm>
          <a:off x="0" y="723900"/>
          <a:ext cx="1047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58750"/>
    <xdr:sp macro="" textlink="">
      <xdr:nvSpPr>
        <xdr:cNvPr id="20" name="Text Box 19">
          <a:extLst>
            <a:ext uri="{FF2B5EF4-FFF2-40B4-BE49-F238E27FC236}">
              <a16:creationId xmlns:a16="http://schemas.microsoft.com/office/drawing/2014/main" id="{00000000-0008-0000-0300-000014000000}"/>
            </a:ext>
          </a:extLst>
        </xdr:cNvPr>
        <xdr:cNvSpPr txBox="1">
          <a:spLocks noChangeArrowheads="1"/>
        </xdr:cNvSpPr>
      </xdr:nvSpPr>
      <xdr:spPr bwMode="auto">
        <a:xfrm>
          <a:off x="0" y="723900"/>
          <a:ext cx="1047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58750"/>
    <xdr:sp macro="" textlink="">
      <xdr:nvSpPr>
        <xdr:cNvPr id="21" name="Text Box 20">
          <a:extLst>
            <a:ext uri="{FF2B5EF4-FFF2-40B4-BE49-F238E27FC236}">
              <a16:creationId xmlns:a16="http://schemas.microsoft.com/office/drawing/2014/main" id="{00000000-0008-0000-0300-000015000000}"/>
            </a:ext>
          </a:extLst>
        </xdr:cNvPr>
        <xdr:cNvSpPr txBox="1">
          <a:spLocks noChangeArrowheads="1"/>
        </xdr:cNvSpPr>
      </xdr:nvSpPr>
      <xdr:spPr bwMode="auto">
        <a:xfrm>
          <a:off x="0" y="723900"/>
          <a:ext cx="1047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0</xdr:colOff>
      <xdr:row>2</xdr:row>
      <xdr:rowOff>0</xdr:rowOff>
    </xdr:from>
    <xdr:ext cx="104775" cy="152400"/>
    <xdr:sp macro="" textlink="">
      <xdr:nvSpPr>
        <xdr:cNvPr id="22" name="Text Box 21">
          <a:extLst>
            <a:ext uri="{FF2B5EF4-FFF2-40B4-BE49-F238E27FC236}">
              <a16:creationId xmlns:a16="http://schemas.microsoft.com/office/drawing/2014/main" id="{00000000-0008-0000-0300-000016000000}"/>
            </a:ext>
          </a:extLst>
        </xdr:cNvPr>
        <xdr:cNvSpPr txBox="1">
          <a:spLocks noChangeArrowheads="1"/>
        </xdr:cNvSpPr>
      </xdr:nvSpPr>
      <xdr:spPr bwMode="auto">
        <a:xfrm>
          <a:off x="5962650" y="53340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0</xdr:colOff>
      <xdr:row>2</xdr:row>
      <xdr:rowOff>0</xdr:rowOff>
    </xdr:from>
    <xdr:ext cx="536123" cy="152400"/>
    <xdr:sp macro="" textlink="">
      <xdr:nvSpPr>
        <xdr:cNvPr id="23" name="Text Box 22">
          <a:extLst>
            <a:ext uri="{FF2B5EF4-FFF2-40B4-BE49-F238E27FC236}">
              <a16:creationId xmlns:a16="http://schemas.microsoft.com/office/drawing/2014/main" id="{00000000-0008-0000-0300-000017000000}"/>
            </a:ext>
          </a:extLst>
        </xdr:cNvPr>
        <xdr:cNvSpPr txBox="1">
          <a:spLocks noChangeArrowheads="1"/>
        </xdr:cNvSpPr>
      </xdr:nvSpPr>
      <xdr:spPr bwMode="auto">
        <a:xfrm>
          <a:off x="6334125" y="495300"/>
          <a:ext cx="536123"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90500"/>
    <xdr:sp macro="" textlink="">
      <xdr:nvSpPr>
        <xdr:cNvPr id="24" name="Text Box 23">
          <a:extLst>
            <a:ext uri="{FF2B5EF4-FFF2-40B4-BE49-F238E27FC236}">
              <a16:creationId xmlns:a16="http://schemas.microsoft.com/office/drawing/2014/main" id="{00000000-0008-0000-0300-000018000000}"/>
            </a:ext>
          </a:extLst>
        </xdr:cNvPr>
        <xdr:cNvSpPr txBox="1">
          <a:spLocks noChangeArrowheads="1"/>
        </xdr:cNvSpPr>
      </xdr:nvSpPr>
      <xdr:spPr bwMode="auto">
        <a:xfrm>
          <a:off x="0" y="5619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90500"/>
    <xdr:sp macro="" textlink="">
      <xdr:nvSpPr>
        <xdr:cNvPr id="25" name="Text Box 24">
          <a:extLst>
            <a:ext uri="{FF2B5EF4-FFF2-40B4-BE49-F238E27FC236}">
              <a16:creationId xmlns:a16="http://schemas.microsoft.com/office/drawing/2014/main" id="{00000000-0008-0000-0300-000019000000}"/>
            </a:ext>
          </a:extLst>
        </xdr:cNvPr>
        <xdr:cNvSpPr txBox="1">
          <a:spLocks noChangeArrowheads="1"/>
        </xdr:cNvSpPr>
      </xdr:nvSpPr>
      <xdr:spPr bwMode="auto">
        <a:xfrm>
          <a:off x="0" y="5619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90500"/>
    <xdr:sp macro="" textlink="">
      <xdr:nvSpPr>
        <xdr:cNvPr id="26" name="Text Box 25">
          <a:extLst>
            <a:ext uri="{FF2B5EF4-FFF2-40B4-BE49-F238E27FC236}">
              <a16:creationId xmlns:a16="http://schemas.microsoft.com/office/drawing/2014/main" id="{00000000-0008-0000-0300-00001A000000}"/>
            </a:ext>
          </a:extLst>
        </xdr:cNvPr>
        <xdr:cNvSpPr txBox="1">
          <a:spLocks noChangeArrowheads="1"/>
        </xdr:cNvSpPr>
      </xdr:nvSpPr>
      <xdr:spPr bwMode="auto">
        <a:xfrm>
          <a:off x="0" y="56197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27" name="Text Box 32">
          <a:extLst>
            <a:ext uri="{FF2B5EF4-FFF2-40B4-BE49-F238E27FC236}">
              <a16:creationId xmlns:a16="http://schemas.microsoft.com/office/drawing/2014/main" id="{00000000-0008-0000-0300-00001B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28" name="Text Box 33">
          <a:extLst>
            <a:ext uri="{FF2B5EF4-FFF2-40B4-BE49-F238E27FC236}">
              <a16:creationId xmlns:a16="http://schemas.microsoft.com/office/drawing/2014/main" id="{00000000-0008-0000-0300-00001C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228600"/>
    <xdr:sp macro="" textlink="">
      <xdr:nvSpPr>
        <xdr:cNvPr id="29" name="Text Box 34">
          <a:extLst>
            <a:ext uri="{FF2B5EF4-FFF2-40B4-BE49-F238E27FC236}">
              <a16:creationId xmlns:a16="http://schemas.microsoft.com/office/drawing/2014/main" id="{00000000-0008-0000-0300-00001D000000}"/>
            </a:ext>
          </a:extLst>
        </xdr:cNvPr>
        <xdr:cNvSpPr txBox="1">
          <a:spLocks noChangeArrowheads="1"/>
        </xdr:cNvSpPr>
      </xdr:nvSpPr>
      <xdr:spPr bwMode="auto">
        <a:xfrm>
          <a:off x="230505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2124075</xdr:colOff>
      <xdr:row>0</xdr:row>
      <xdr:rowOff>0</xdr:rowOff>
    </xdr:from>
    <xdr:ext cx="95250" cy="142875"/>
    <xdr:sp macro="" textlink="">
      <xdr:nvSpPr>
        <xdr:cNvPr id="30" name="Text Box 35">
          <a:extLst>
            <a:ext uri="{FF2B5EF4-FFF2-40B4-BE49-F238E27FC236}">
              <a16:creationId xmlns:a16="http://schemas.microsoft.com/office/drawing/2014/main" id="{00000000-0008-0000-0300-00001E000000}"/>
            </a:ext>
          </a:extLst>
        </xdr:cNvPr>
        <xdr:cNvSpPr txBox="1">
          <a:spLocks noChangeArrowheads="1"/>
        </xdr:cNvSpPr>
      </xdr:nvSpPr>
      <xdr:spPr bwMode="auto">
        <a:xfrm>
          <a:off x="4057650" y="0"/>
          <a:ext cx="952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76200</xdr:rowOff>
    </xdr:from>
    <xdr:ext cx="104775" cy="111125"/>
    <xdr:sp macro="" textlink="">
      <xdr:nvSpPr>
        <xdr:cNvPr id="31" name="Text Box 36">
          <a:extLst>
            <a:ext uri="{FF2B5EF4-FFF2-40B4-BE49-F238E27FC236}">
              <a16:creationId xmlns:a16="http://schemas.microsoft.com/office/drawing/2014/main" id="{00000000-0008-0000-0300-00001F000000}"/>
            </a:ext>
          </a:extLst>
        </xdr:cNvPr>
        <xdr:cNvSpPr txBox="1">
          <a:spLocks noChangeArrowheads="1"/>
        </xdr:cNvSpPr>
      </xdr:nvSpPr>
      <xdr:spPr bwMode="auto">
        <a:xfrm>
          <a:off x="0" y="304800"/>
          <a:ext cx="104775" cy="11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304800</xdr:colOff>
      <xdr:row>0</xdr:row>
      <xdr:rowOff>0</xdr:rowOff>
    </xdr:from>
    <xdr:ext cx="104775" cy="228600"/>
    <xdr:sp macro="" textlink="">
      <xdr:nvSpPr>
        <xdr:cNvPr id="32" name="Text Box 37">
          <a:extLst>
            <a:ext uri="{FF2B5EF4-FFF2-40B4-BE49-F238E27FC236}">
              <a16:creationId xmlns:a16="http://schemas.microsoft.com/office/drawing/2014/main" id="{00000000-0008-0000-0300-000020000000}"/>
            </a:ext>
          </a:extLst>
        </xdr:cNvPr>
        <xdr:cNvSpPr txBox="1">
          <a:spLocks noChangeArrowheads="1"/>
        </xdr:cNvSpPr>
      </xdr:nvSpPr>
      <xdr:spPr bwMode="auto">
        <a:xfrm>
          <a:off x="72390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14300"/>
    <xdr:sp macro="" textlink="">
      <xdr:nvSpPr>
        <xdr:cNvPr id="33" name="Text Box 1">
          <a:extLst>
            <a:ext uri="{FF2B5EF4-FFF2-40B4-BE49-F238E27FC236}">
              <a16:creationId xmlns:a16="http://schemas.microsoft.com/office/drawing/2014/main" id="{00000000-0008-0000-0300-000021000000}"/>
            </a:ext>
          </a:extLst>
        </xdr:cNvPr>
        <xdr:cNvSpPr txBox="1">
          <a:spLocks noChangeArrowheads="1"/>
        </xdr:cNvSpPr>
      </xdr:nvSpPr>
      <xdr:spPr bwMode="auto">
        <a:xfrm>
          <a:off x="0" y="4953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14300"/>
    <xdr:sp macro="" textlink="">
      <xdr:nvSpPr>
        <xdr:cNvPr id="34" name="Text Box 2">
          <a:extLst>
            <a:ext uri="{FF2B5EF4-FFF2-40B4-BE49-F238E27FC236}">
              <a16:creationId xmlns:a16="http://schemas.microsoft.com/office/drawing/2014/main" id="{00000000-0008-0000-0300-000022000000}"/>
            </a:ext>
          </a:extLst>
        </xdr:cNvPr>
        <xdr:cNvSpPr txBox="1">
          <a:spLocks noChangeArrowheads="1"/>
        </xdr:cNvSpPr>
      </xdr:nvSpPr>
      <xdr:spPr bwMode="auto">
        <a:xfrm>
          <a:off x="0" y="4953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114300"/>
    <xdr:sp macro="" textlink="">
      <xdr:nvSpPr>
        <xdr:cNvPr id="35" name="Text Box 3">
          <a:extLst>
            <a:ext uri="{FF2B5EF4-FFF2-40B4-BE49-F238E27FC236}">
              <a16:creationId xmlns:a16="http://schemas.microsoft.com/office/drawing/2014/main" id="{00000000-0008-0000-0300-000023000000}"/>
            </a:ext>
          </a:extLst>
        </xdr:cNvPr>
        <xdr:cNvSpPr txBox="1">
          <a:spLocks noChangeArrowheads="1"/>
        </xdr:cNvSpPr>
      </xdr:nvSpPr>
      <xdr:spPr bwMode="auto">
        <a:xfrm>
          <a:off x="0" y="4953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190500</xdr:colOff>
      <xdr:row>2</xdr:row>
      <xdr:rowOff>0</xdr:rowOff>
    </xdr:from>
    <xdr:ext cx="104775" cy="114300"/>
    <xdr:sp macro="" textlink="">
      <xdr:nvSpPr>
        <xdr:cNvPr id="36" name="Text Box 4">
          <a:extLst>
            <a:ext uri="{FF2B5EF4-FFF2-40B4-BE49-F238E27FC236}">
              <a16:creationId xmlns:a16="http://schemas.microsoft.com/office/drawing/2014/main" id="{00000000-0008-0000-0300-000024000000}"/>
            </a:ext>
          </a:extLst>
        </xdr:cNvPr>
        <xdr:cNvSpPr txBox="1">
          <a:spLocks noChangeArrowheads="1"/>
        </xdr:cNvSpPr>
      </xdr:nvSpPr>
      <xdr:spPr bwMode="auto">
        <a:xfrm>
          <a:off x="1304925" y="4953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2</xdr:row>
      <xdr:rowOff>0</xdr:rowOff>
    </xdr:from>
    <xdr:ext cx="95250" cy="133350"/>
    <xdr:sp macro="" textlink="">
      <xdr:nvSpPr>
        <xdr:cNvPr id="37" name="Text Box 5">
          <a:extLst>
            <a:ext uri="{FF2B5EF4-FFF2-40B4-BE49-F238E27FC236}">
              <a16:creationId xmlns:a16="http://schemas.microsoft.com/office/drawing/2014/main" id="{00000000-0008-0000-0300-000025000000}"/>
            </a:ext>
          </a:extLst>
        </xdr:cNvPr>
        <xdr:cNvSpPr txBox="1">
          <a:spLocks noChangeArrowheads="1"/>
        </xdr:cNvSpPr>
      </xdr:nvSpPr>
      <xdr:spPr bwMode="auto">
        <a:xfrm>
          <a:off x="2305050" y="447675"/>
          <a:ext cx="952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63500"/>
    <xdr:sp macro="" textlink="">
      <xdr:nvSpPr>
        <xdr:cNvPr id="38" name="Text Box 6">
          <a:extLst>
            <a:ext uri="{FF2B5EF4-FFF2-40B4-BE49-F238E27FC236}">
              <a16:creationId xmlns:a16="http://schemas.microsoft.com/office/drawing/2014/main" id="{00000000-0008-0000-0300-000026000000}"/>
            </a:ext>
          </a:extLst>
        </xdr:cNvPr>
        <xdr:cNvSpPr txBox="1">
          <a:spLocks noChangeArrowheads="1"/>
        </xdr:cNvSpPr>
      </xdr:nvSpPr>
      <xdr:spPr bwMode="auto">
        <a:xfrm>
          <a:off x="0" y="342900"/>
          <a:ext cx="104775"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63500"/>
    <xdr:sp macro="" textlink="">
      <xdr:nvSpPr>
        <xdr:cNvPr id="39" name="Text Box 7">
          <a:extLst>
            <a:ext uri="{FF2B5EF4-FFF2-40B4-BE49-F238E27FC236}">
              <a16:creationId xmlns:a16="http://schemas.microsoft.com/office/drawing/2014/main" id="{00000000-0008-0000-0300-000027000000}"/>
            </a:ext>
          </a:extLst>
        </xdr:cNvPr>
        <xdr:cNvSpPr txBox="1">
          <a:spLocks noChangeArrowheads="1"/>
        </xdr:cNvSpPr>
      </xdr:nvSpPr>
      <xdr:spPr bwMode="auto">
        <a:xfrm>
          <a:off x="0" y="342900"/>
          <a:ext cx="104775"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114300</xdr:rowOff>
    </xdr:from>
    <xdr:ext cx="104775" cy="63500"/>
    <xdr:sp macro="" textlink="">
      <xdr:nvSpPr>
        <xdr:cNvPr id="40" name="Text Box 8">
          <a:extLst>
            <a:ext uri="{FF2B5EF4-FFF2-40B4-BE49-F238E27FC236}">
              <a16:creationId xmlns:a16="http://schemas.microsoft.com/office/drawing/2014/main" id="{00000000-0008-0000-0300-000028000000}"/>
            </a:ext>
          </a:extLst>
        </xdr:cNvPr>
        <xdr:cNvSpPr txBox="1">
          <a:spLocks noChangeArrowheads="1"/>
        </xdr:cNvSpPr>
      </xdr:nvSpPr>
      <xdr:spPr bwMode="auto">
        <a:xfrm>
          <a:off x="0" y="342900"/>
          <a:ext cx="104775"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304800</xdr:colOff>
      <xdr:row>1</xdr:row>
      <xdr:rowOff>114300</xdr:rowOff>
    </xdr:from>
    <xdr:ext cx="104775" cy="63500"/>
    <xdr:sp macro="" textlink="">
      <xdr:nvSpPr>
        <xdr:cNvPr id="41" name="Text Box 9">
          <a:extLst>
            <a:ext uri="{FF2B5EF4-FFF2-40B4-BE49-F238E27FC236}">
              <a16:creationId xmlns:a16="http://schemas.microsoft.com/office/drawing/2014/main" id="{00000000-0008-0000-0300-000029000000}"/>
            </a:ext>
          </a:extLst>
        </xdr:cNvPr>
        <xdr:cNvSpPr txBox="1">
          <a:spLocks noChangeArrowheads="1"/>
        </xdr:cNvSpPr>
      </xdr:nvSpPr>
      <xdr:spPr bwMode="auto">
        <a:xfrm>
          <a:off x="1419225" y="342900"/>
          <a:ext cx="104775"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2" name="Text Box 10">
          <a:extLst>
            <a:ext uri="{FF2B5EF4-FFF2-40B4-BE49-F238E27FC236}">
              <a16:creationId xmlns:a16="http://schemas.microsoft.com/office/drawing/2014/main" id="{00000000-0008-0000-0300-00002A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3" name="Text Box 11">
          <a:extLst>
            <a:ext uri="{FF2B5EF4-FFF2-40B4-BE49-F238E27FC236}">
              <a16:creationId xmlns:a16="http://schemas.microsoft.com/office/drawing/2014/main" id="{00000000-0008-0000-0300-00002B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4" name="Text Box 12">
          <a:extLst>
            <a:ext uri="{FF2B5EF4-FFF2-40B4-BE49-F238E27FC236}">
              <a16:creationId xmlns:a16="http://schemas.microsoft.com/office/drawing/2014/main" id="{00000000-0008-0000-0300-00002C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152400"/>
    <xdr:sp macro="" textlink="">
      <xdr:nvSpPr>
        <xdr:cNvPr id="45" name="Text Box 13">
          <a:extLst>
            <a:ext uri="{FF2B5EF4-FFF2-40B4-BE49-F238E27FC236}">
              <a16:creationId xmlns:a16="http://schemas.microsoft.com/office/drawing/2014/main" id="{00000000-0008-0000-0300-00002D000000}"/>
            </a:ext>
          </a:extLst>
        </xdr:cNvPr>
        <xdr:cNvSpPr txBox="1">
          <a:spLocks noChangeArrowheads="1"/>
        </xdr:cNvSpPr>
      </xdr:nvSpPr>
      <xdr:spPr bwMode="auto">
        <a:xfrm>
          <a:off x="2305050" y="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6" name="Text Box 14">
          <a:extLst>
            <a:ext uri="{FF2B5EF4-FFF2-40B4-BE49-F238E27FC236}">
              <a16:creationId xmlns:a16="http://schemas.microsoft.com/office/drawing/2014/main" id="{00000000-0008-0000-0300-00002E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7" name="Text Box 15">
          <a:extLst>
            <a:ext uri="{FF2B5EF4-FFF2-40B4-BE49-F238E27FC236}">
              <a16:creationId xmlns:a16="http://schemas.microsoft.com/office/drawing/2014/main" id="{00000000-0008-0000-0300-00002F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48" name="Text Box 16">
          <a:extLst>
            <a:ext uri="{FF2B5EF4-FFF2-40B4-BE49-F238E27FC236}">
              <a16:creationId xmlns:a16="http://schemas.microsoft.com/office/drawing/2014/main" id="{00000000-0008-0000-0300-000030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0</xdr:row>
      <xdr:rowOff>0</xdr:rowOff>
    </xdr:from>
    <xdr:ext cx="104775" cy="152400"/>
    <xdr:sp macro="" textlink="">
      <xdr:nvSpPr>
        <xdr:cNvPr id="49" name="Text Box 17">
          <a:extLst>
            <a:ext uri="{FF2B5EF4-FFF2-40B4-BE49-F238E27FC236}">
              <a16:creationId xmlns:a16="http://schemas.microsoft.com/office/drawing/2014/main" id="{00000000-0008-0000-0300-000031000000}"/>
            </a:ext>
          </a:extLst>
        </xdr:cNvPr>
        <xdr:cNvSpPr txBox="1">
          <a:spLocks noChangeArrowheads="1"/>
        </xdr:cNvSpPr>
      </xdr:nvSpPr>
      <xdr:spPr bwMode="auto">
        <a:xfrm>
          <a:off x="10239375"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82550"/>
    <xdr:sp macro="" textlink="">
      <xdr:nvSpPr>
        <xdr:cNvPr id="50" name="Text Box 18">
          <a:extLst>
            <a:ext uri="{FF2B5EF4-FFF2-40B4-BE49-F238E27FC236}">
              <a16:creationId xmlns:a16="http://schemas.microsoft.com/office/drawing/2014/main" id="{00000000-0008-0000-0300-000032000000}"/>
            </a:ext>
          </a:extLst>
        </xdr:cNvPr>
        <xdr:cNvSpPr txBox="1">
          <a:spLocks noChangeArrowheads="1"/>
        </xdr:cNvSpPr>
      </xdr:nvSpPr>
      <xdr:spPr bwMode="auto">
        <a:xfrm>
          <a:off x="0" y="723900"/>
          <a:ext cx="104775"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82550"/>
    <xdr:sp macro="" textlink="">
      <xdr:nvSpPr>
        <xdr:cNvPr id="51" name="Text Box 19">
          <a:extLst>
            <a:ext uri="{FF2B5EF4-FFF2-40B4-BE49-F238E27FC236}">
              <a16:creationId xmlns:a16="http://schemas.microsoft.com/office/drawing/2014/main" id="{00000000-0008-0000-0300-000033000000}"/>
            </a:ext>
          </a:extLst>
        </xdr:cNvPr>
        <xdr:cNvSpPr txBox="1">
          <a:spLocks noChangeArrowheads="1"/>
        </xdr:cNvSpPr>
      </xdr:nvSpPr>
      <xdr:spPr bwMode="auto">
        <a:xfrm>
          <a:off x="0" y="723900"/>
          <a:ext cx="104775"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82550"/>
    <xdr:sp macro="" textlink="">
      <xdr:nvSpPr>
        <xdr:cNvPr id="52" name="Text Box 20">
          <a:extLst>
            <a:ext uri="{FF2B5EF4-FFF2-40B4-BE49-F238E27FC236}">
              <a16:creationId xmlns:a16="http://schemas.microsoft.com/office/drawing/2014/main" id="{00000000-0008-0000-0300-000034000000}"/>
            </a:ext>
          </a:extLst>
        </xdr:cNvPr>
        <xdr:cNvSpPr txBox="1">
          <a:spLocks noChangeArrowheads="1"/>
        </xdr:cNvSpPr>
      </xdr:nvSpPr>
      <xdr:spPr bwMode="auto">
        <a:xfrm>
          <a:off x="0" y="723900"/>
          <a:ext cx="104775"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0</xdr:colOff>
      <xdr:row>2</xdr:row>
      <xdr:rowOff>0</xdr:rowOff>
    </xdr:from>
    <xdr:ext cx="104775" cy="76200"/>
    <xdr:sp macro="" textlink="">
      <xdr:nvSpPr>
        <xdr:cNvPr id="53" name="Text Box 21">
          <a:extLst>
            <a:ext uri="{FF2B5EF4-FFF2-40B4-BE49-F238E27FC236}">
              <a16:creationId xmlns:a16="http://schemas.microsoft.com/office/drawing/2014/main" id="{00000000-0008-0000-0300-000035000000}"/>
            </a:ext>
          </a:extLst>
        </xdr:cNvPr>
        <xdr:cNvSpPr txBox="1">
          <a:spLocks noChangeArrowheads="1"/>
        </xdr:cNvSpPr>
      </xdr:nvSpPr>
      <xdr:spPr bwMode="auto">
        <a:xfrm>
          <a:off x="5962650" y="533400"/>
          <a:ext cx="1047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0</xdr:colOff>
      <xdr:row>2</xdr:row>
      <xdr:rowOff>0</xdr:rowOff>
    </xdr:from>
    <xdr:ext cx="536123" cy="114300"/>
    <xdr:sp macro="" textlink="">
      <xdr:nvSpPr>
        <xdr:cNvPr id="54" name="Text Box 22">
          <a:extLst>
            <a:ext uri="{FF2B5EF4-FFF2-40B4-BE49-F238E27FC236}">
              <a16:creationId xmlns:a16="http://schemas.microsoft.com/office/drawing/2014/main" id="{00000000-0008-0000-0300-000036000000}"/>
            </a:ext>
          </a:extLst>
        </xdr:cNvPr>
        <xdr:cNvSpPr txBox="1">
          <a:spLocks noChangeArrowheads="1"/>
        </xdr:cNvSpPr>
      </xdr:nvSpPr>
      <xdr:spPr bwMode="auto">
        <a:xfrm>
          <a:off x="6334125" y="495300"/>
          <a:ext cx="536123"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95250"/>
    <xdr:sp macro="" textlink="">
      <xdr:nvSpPr>
        <xdr:cNvPr id="55" name="Text Box 23">
          <a:extLst>
            <a:ext uri="{FF2B5EF4-FFF2-40B4-BE49-F238E27FC236}">
              <a16:creationId xmlns:a16="http://schemas.microsoft.com/office/drawing/2014/main" id="{00000000-0008-0000-0300-000037000000}"/>
            </a:ext>
          </a:extLst>
        </xdr:cNvPr>
        <xdr:cNvSpPr txBox="1">
          <a:spLocks noChangeArrowheads="1"/>
        </xdr:cNvSpPr>
      </xdr:nvSpPr>
      <xdr:spPr bwMode="auto">
        <a:xfrm>
          <a:off x="0" y="5619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95250"/>
    <xdr:sp macro="" textlink="">
      <xdr:nvSpPr>
        <xdr:cNvPr id="56" name="Text Box 24">
          <a:extLst>
            <a:ext uri="{FF2B5EF4-FFF2-40B4-BE49-F238E27FC236}">
              <a16:creationId xmlns:a16="http://schemas.microsoft.com/office/drawing/2014/main" id="{00000000-0008-0000-0300-000038000000}"/>
            </a:ext>
          </a:extLst>
        </xdr:cNvPr>
        <xdr:cNvSpPr txBox="1">
          <a:spLocks noChangeArrowheads="1"/>
        </xdr:cNvSpPr>
      </xdr:nvSpPr>
      <xdr:spPr bwMode="auto">
        <a:xfrm>
          <a:off x="0" y="5619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04775" cy="95250"/>
    <xdr:sp macro="" textlink="">
      <xdr:nvSpPr>
        <xdr:cNvPr id="57" name="Text Box 25">
          <a:extLst>
            <a:ext uri="{FF2B5EF4-FFF2-40B4-BE49-F238E27FC236}">
              <a16:creationId xmlns:a16="http://schemas.microsoft.com/office/drawing/2014/main" id="{00000000-0008-0000-0300-000039000000}"/>
            </a:ext>
          </a:extLst>
        </xdr:cNvPr>
        <xdr:cNvSpPr txBox="1">
          <a:spLocks noChangeArrowheads="1"/>
        </xdr:cNvSpPr>
      </xdr:nvSpPr>
      <xdr:spPr bwMode="auto">
        <a:xfrm>
          <a:off x="0" y="5619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12</xdr:col>
      <xdr:colOff>351693</xdr:colOff>
      <xdr:row>1</xdr:row>
      <xdr:rowOff>224936</xdr:rowOff>
    </xdr:from>
    <xdr:to>
      <xdr:col>20</xdr:col>
      <xdr:colOff>254000</xdr:colOff>
      <xdr:row>2</xdr:row>
      <xdr:rowOff>0</xdr:rowOff>
    </xdr:to>
    <xdr:sp macro="" textlink="">
      <xdr:nvSpPr>
        <xdr:cNvPr id="58" name="Rectangle 27">
          <a:extLst>
            <a:ext uri="{FF2B5EF4-FFF2-40B4-BE49-F238E27FC236}">
              <a16:creationId xmlns:a16="http://schemas.microsoft.com/office/drawing/2014/main" id="{00000000-0008-0000-0300-00003A000000}"/>
            </a:ext>
          </a:extLst>
        </xdr:cNvPr>
        <xdr:cNvSpPr>
          <a:spLocks noChangeArrowheads="1"/>
        </xdr:cNvSpPr>
      </xdr:nvSpPr>
      <xdr:spPr bwMode="auto">
        <a:xfrm>
          <a:off x="2285268" y="415436"/>
          <a:ext cx="7360382" cy="197338"/>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PE" sz="1100" b="0" i="0" u="none" strike="noStrike" baseline="0">
              <a:solidFill>
                <a:srgbClr val="000000"/>
              </a:solidFill>
              <a:latin typeface="Arial"/>
              <a:cs typeface="Arial"/>
            </a:rPr>
            <a:t>BANCO DE LA NACION</a:t>
          </a:r>
        </a:p>
      </xdr:txBody>
    </xdr:sp>
    <xdr:clientData/>
  </xdr:twoCellAnchor>
  <xdr:oneCellAnchor>
    <xdr:from>
      <xdr:col>0</xdr:col>
      <xdr:colOff>0</xdr:colOff>
      <xdr:row>0</xdr:row>
      <xdr:rowOff>0</xdr:rowOff>
    </xdr:from>
    <xdr:ext cx="104775" cy="152400"/>
    <xdr:sp macro="" textlink="">
      <xdr:nvSpPr>
        <xdr:cNvPr id="62" name="Text Box 32">
          <a:extLst>
            <a:ext uri="{FF2B5EF4-FFF2-40B4-BE49-F238E27FC236}">
              <a16:creationId xmlns:a16="http://schemas.microsoft.com/office/drawing/2014/main" id="{00000000-0008-0000-0300-00003E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63" name="Text Box 33">
          <a:extLst>
            <a:ext uri="{FF2B5EF4-FFF2-40B4-BE49-F238E27FC236}">
              <a16:creationId xmlns:a16="http://schemas.microsoft.com/office/drawing/2014/main" id="{00000000-0008-0000-0300-00003F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152400"/>
    <xdr:sp macro="" textlink="">
      <xdr:nvSpPr>
        <xdr:cNvPr id="64" name="Text Box 34">
          <a:extLst>
            <a:ext uri="{FF2B5EF4-FFF2-40B4-BE49-F238E27FC236}">
              <a16:creationId xmlns:a16="http://schemas.microsoft.com/office/drawing/2014/main" id="{00000000-0008-0000-0300-000040000000}"/>
            </a:ext>
          </a:extLst>
        </xdr:cNvPr>
        <xdr:cNvSpPr txBox="1">
          <a:spLocks noChangeArrowheads="1"/>
        </xdr:cNvSpPr>
      </xdr:nvSpPr>
      <xdr:spPr bwMode="auto">
        <a:xfrm>
          <a:off x="2305050" y="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2124075</xdr:colOff>
      <xdr:row>0</xdr:row>
      <xdr:rowOff>0</xdr:rowOff>
    </xdr:from>
    <xdr:ext cx="95250" cy="123825"/>
    <xdr:sp macro="" textlink="">
      <xdr:nvSpPr>
        <xdr:cNvPr id="65" name="Text Box 35">
          <a:extLst>
            <a:ext uri="{FF2B5EF4-FFF2-40B4-BE49-F238E27FC236}">
              <a16:creationId xmlns:a16="http://schemas.microsoft.com/office/drawing/2014/main" id="{00000000-0008-0000-0300-000041000000}"/>
            </a:ext>
          </a:extLst>
        </xdr:cNvPr>
        <xdr:cNvSpPr txBox="1">
          <a:spLocks noChangeArrowheads="1"/>
        </xdr:cNvSpPr>
      </xdr:nvSpPr>
      <xdr:spPr bwMode="auto">
        <a:xfrm>
          <a:off x="4057650" y="0"/>
          <a:ext cx="952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xdr:row>
      <xdr:rowOff>76200</xdr:rowOff>
    </xdr:from>
    <xdr:ext cx="104775" cy="101600"/>
    <xdr:sp macro="" textlink="">
      <xdr:nvSpPr>
        <xdr:cNvPr id="66" name="Text Box 36">
          <a:extLst>
            <a:ext uri="{FF2B5EF4-FFF2-40B4-BE49-F238E27FC236}">
              <a16:creationId xmlns:a16="http://schemas.microsoft.com/office/drawing/2014/main" id="{00000000-0008-0000-0300-000042000000}"/>
            </a:ext>
          </a:extLst>
        </xdr:cNvPr>
        <xdr:cNvSpPr txBox="1">
          <a:spLocks noChangeArrowheads="1"/>
        </xdr:cNvSpPr>
      </xdr:nvSpPr>
      <xdr:spPr bwMode="auto">
        <a:xfrm>
          <a:off x="0" y="304800"/>
          <a:ext cx="104775" cy="10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304800</xdr:colOff>
      <xdr:row>0</xdr:row>
      <xdr:rowOff>0</xdr:rowOff>
    </xdr:from>
    <xdr:ext cx="104775" cy="152400"/>
    <xdr:sp macro="" textlink="">
      <xdr:nvSpPr>
        <xdr:cNvPr id="67" name="Text Box 37">
          <a:extLst>
            <a:ext uri="{FF2B5EF4-FFF2-40B4-BE49-F238E27FC236}">
              <a16:creationId xmlns:a16="http://schemas.microsoft.com/office/drawing/2014/main" id="{00000000-0008-0000-0300-000043000000}"/>
            </a:ext>
          </a:extLst>
        </xdr:cNvPr>
        <xdr:cNvSpPr txBox="1">
          <a:spLocks noChangeArrowheads="1"/>
        </xdr:cNvSpPr>
      </xdr:nvSpPr>
      <xdr:spPr bwMode="auto">
        <a:xfrm>
          <a:off x="72390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1" name="Text Box 11">
          <a:extLst>
            <a:ext uri="{FF2B5EF4-FFF2-40B4-BE49-F238E27FC236}">
              <a16:creationId xmlns:a16="http://schemas.microsoft.com/office/drawing/2014/main" id="{00000000-0008-0000-0300-000047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2" name="Text Box 12">
          <a:extLst>
            <a:ext uri="{FF2B5EF4-FFF2-40B4-BE49-F238E27FC236}">
              <a16:creationId xmlns:a16="http://schemas.microsoft.com/office/drawing/2014/main" id="{00000000-0008-0000-0300-000048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228600"/>
    <xdr:sp macro="" textlink="">
      <xdr:nvSpPr>
        <xdr:cNvPr id="73" name="Text Box 13">
          <a:extLst>
            <a:ext uri="{FF2B5EF4-FFF2-40B4-BE49-F238E27FC236}">
              <a16:creationId xmlns:a16="http://schemas.microsoft.com/office/drawing/2014/main" id="{00000000-0008-0000-0300-000049000000}"/>
            </a:ext>
          </a:extLst>
        </xdr:cNvPr>
        <xdr:cNvSpPr txBox="1">
          <a:spLocks noChangeArrowheads="1"/>
        </xdr:cNvSpPr>
      </xdr:nvSpPr>
      <xdr:spPr bwMode="auto">
        <a:xfrm>
          <a:off x="230505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4" name="Text Box 14">
          <a:extLst>
            <a:ext uri="{FF2B5EF4-FFF2-40B4-BE49-F238E27FC236}">
              <a16:creationId xmlns:a16="http://schemas.microsoft.com/office/drawing/2014/main" id="{00000000-0008-0000-0300-00004A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5" name="Text Box 15">
          <a:extLst>
            <a:ext uri="{FF2B5EF4-FFF2-40B4-BE49-F238E27FC236}">
              <a16:creationId xmlns:a16="http://schemas.microsoft.com/office/drawing/2014/main" id="{00000000-0008-0000-0300-00004B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6" name="Text Box 16">
          <a:extLst>
            <a:ext uri="{FF2B5EF4-FFF2-40B4-BE49-F238E27FC236}">
              <a16:creationId xmlns:a16="http://schemas.microsoft.com/office/drawing/2014/main" id="{00000000-0008-0000-0300-00004C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0</xdr:row>
      <xdr:rowOff>0</xdr:rowOff>
    </xdr:from>
    <xdr:ext cx="104775" cy="228600"/>
    <xdr:sp macro="" textlink="">
      <xdr:nvSpPr>
        <xdr:cNvPr id="77" name="Text Box 17">
          <a:extLst>
            <a:ext uri="{FF2B5EF4-FFF2-40B4-BE49-F238E27FC236}">
              <a16:creationId xmlns:a16="http://schemas.microsoft.com/office/drawing/2014/main" id="{00000000-0008-0000-0300-00004D000000}"/>
            </a:ext>
          </a:extLst>
        </xdr:cNvPr>
        <xdr:cNvSpPr txBox="1">
          <a:spLocks noChangeArrowheads="1"/>
        </xdr:cNvSpPr>
      </xdr:nvSpPr>
      <xdr:spPr bwMode="auto">
        <a:xfrm>
          <a:off x="102393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8" name="Text Box 32">
          <a:extLst>
            <a:ext uri="{FF2B5EF4-FFF2-40B4-BE49-F238E27FC236}">
              <a16:creationId xmlns:a16="http://schemas.microsoft.com/office/drawing/2014/main" id="{00000000-0008-0000-0300-00004E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228600"/>
    <xdr:sp macro="" textlink="">
      <xdr:nvSpPr>
        <xdr:cNvPr id="79" name="Text Box 33">
          <a:extLst>
            <a:ext uri="{FF2B5EF4-FFF2-40B4-BE49-F238E27FC236}">
              <a16:creationId xmlns:a16="http://schemas.microsoft.com/office/drawing/2014/main" id="{00000000-0008-0000-0300-00004F000000}"/>
            </a:ext>
          </a:extLst>
        </xdr:cNvPr>
        <xdr:cNvSpPr txBox="1">
          <a:spLocks noChangeArrowheads="1"/>
        </xdr:cNvSpPr>
      </xdr:nvSpPr>
      <xdr:spPr bwMode="auto">
        <a:xfrm>
          <a:off x="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228600"/>
    <xdr:sp macro="" textlink="">
      <xdr:nvSpPr>
        <xdr:cNvPr id="80" name="Text Box 34">
          <a:extLst>
            <a:ext uri="{FF2B5EF4-FFF2-40B4-BE49-F238E27FC236}">
              <a16:creationId xmlns:a16="http://schemas.microsoft.com/office/drawing/2014/main" id="{00000000-0008-0000-0300-000050000000}"/>
            </a:ext>
          </a:extLst>
        </xdr:cNvPr>
        <xdr:cNvSpPr txBox="1">
          <a:spLocks noChangeArrowheads="1"/>
        </xdr:cNvSpPr>
      </xdr:nvSpPr>
      <xdr:spPr bwMode="auto">
        <a:xfrm>
          <a:off x="230505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2124075</xdr:colOff>
      <xdr:row>0</xdr:row>
      <xdr:rowOff>76200</xdr:rowOff>
    </xdr:from>
    <xdr:ext cx="95250" cy="152400"/>
    <xdr:sp macro="" textlink="">
      <xdr:nvSpPr>
        <xdr:cNvPr id="81" name="Text Box 35">
          <a:extLst>
            <a:ext uri="{FF2B5EF4-FFF2-40B4-BE49-F238E27FC236}">
              <a16:creationId xmlns:a16="http://schemas.microsoft.com/office/drawing/2014/main" id="{00000000-0008-0000-0300-000051000000}"/>
            </a:ext>
          </a:extLst>
        </xdr:cNvPr>
        <xdr:cNvSpPr txBox="1">
          <a:spLocks noChangeArrowheads="1"/>
        </xdr:cNvSpPr>
      </xdr:nvSpPr>
      <xdr:spPr bwMode="auto">
        <a:xfrm>
          <a:off x="4057650" y="7620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304800</xdr:colOff>
      <xdr:row>0</xdr:row>
      <xdr:rowOff>0</xdr:rowOff>
    </xdr:from>
    <xdr:ext cx="104775" cy="228600"/>
    <xdr:sp macro="" textlink="">
      <xdr:nvSpPr>
        <xdr:cNvPr id="82" name="Text Box 37">
          <a:extLst>
            <a:ext uri="{FF2B5EF4-FFF2-40B4-BE49-F238E27FC236}">
              <a16:creationId xmlns:a16="http://schemas.microsoft.com/office/drawing/2014/main" id="{00000000-0008-0000-0300-000052000000}"/>
            </a:ext>
          </a:extLst>
        </xdr:cNvPr>
        <xdr:cNvSpPr txBox="1">
          <a:spLocks noChangeArrowheads="1"/>
        </xdr:cNvSpPr>
      </xdr:nvSpPr>
      <xdr:spPr bwMode="auto">
        <a:xfrm>
          <a:off x="723900"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3" name="Text Box 10">
          <a:extLst>
            <a:ext uri="{FF2B5EF4-FFF2-40B4-BE49-F238E27FC236}">
              <a16:creationId xmlns:a16="http://schemas.microsoft.com/office/drawing/2014/main" id="{00000000-0008-0000-0300-000053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4" name="Text Box 11">
          <a:extLst>
            <a:ext uri="{FF2B5EF4-FFF2-40B4-BE49-F238E27FC236}">
              <a16:creationId xmlns:a16="http://schemas.microsoft.com/office/drawing/2014/main" id="{00000000-0008-0000-0300-000054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5" name="Text Box 12">
          <a:extLst>
            <a:ext uri="{FF2B5EF4-FFF2-40B4-BE49-F238E27FC236}">
              <a16:creationId xmlns:a16="http://schemas.microsoft.com/office/drawing/2014/main" id="{00000000-0008-0000-0300-000055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152400"/>
    <xdr:sp macro="" textlink="">
      <xdr:nvSpPr>
        <xdr:cNvPr id="86" name="Text Box 13">
          <a:extLst>
            <a:ext uri="{FF2B5EF4-FFF2-40B4-BE49-F238E27FC236}">
              <a16:creationId xmlns:a16="http://schemas.microsoft.com/office/drawing/2014/main" id="{00000000-0008-0000-0300-000056000000}"/>
            </a:ext>
          </a:extLst>
        </xdr:cNvPr>
        <xdr:cNvSpPr txBox="1">
          <a:spLocks noChangeArrowheads="1"/>
        </xdr:cNvSpPr>
      </xdr:nvSpPr>
      <xdr:spPr bwMode="auto">
        <a:xfrm>
          <a:off x="2305050" y="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7" name="Text Box 14">
          <a:extLst>
            <a:ext uri="{FF2B5EF4-FFF2-40B4-BE49-F238E27FC236}">
              <a16:creationId xmlns:a16="http://schemas.microsoft.com/office/drawing/2014/main" id="{00000000-0008-0000-0300-000057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8" name="Text Box 15">
          <a:extLst>
            <a:ext uri="{FF2B5EF4-FFF2-40B4-BE49-F238E27FC236}">
              <a16:creationId xmlns:a16="http://schemas.microsoft.com/office/drawing/2014/main" id="{00000000-0008-0000-0300-000058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89" name="Text Box 16">
          <a:extLst>
            <a:ext uri="{FF2B5EF4-FFF2-40B4-BE49-F238E27FC236}">
              <a16:creationId xmlns:a16="http://schemas.microsoft.com/office/drawing/2014/main" id="{00000000-0008-0000-0300-000059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0</xdr:row>
      <xdr:rowOff>0</xdr:rowOff>
    </xdr:from>
    <xdr:ext cx="104775" cy="152400"/>
    <xdr:sp macro="" textlink="">
      <xdr:nvSpPr>
        <xdr:cNvPr id="90" name="Text Box 17">
          <a:extLst>
            <a:ext uri="{FF2B5EF4-FFF2-40B4-BE49-F238E27FC236}">
              <a16:creationId xmlns:a16="http://schemas.microsoft.com/office/drawing/2014/main" id="{00000000-0008-0000-0300-00005A000000}"/>
            </a:ext>
          </a:extLst>
        </xdr:cNvPr>
        <xdr:cNvSpPr txBox="1">
          <a:spLocks noChangeArrowheads="1"/>
        </xdr:cNvSpPr>
      </xdr:nvSpPr>
      <xdr:spPr bwMode="auto">
        <a:xfrm>
          <a:off x="10239375"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91" name="Text Box 32">
          <a:extLst>
            <a:ext uri="{FF2B5EF4-FFF2-40B4-BE49-F238E27FC236}">
              <a16:creationId xmlns:a16="http://schemas.microsoft.com/office/drawing/2014/main" id="{00000000-0008-0000-0300-00005B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0</xdr:row>
      <xdr:rowOff>0</xdr:rowOff>
    </xdr:from>
    <xdr:ext cx="104775" cy="152400"/>
    <xdr:sp macro="" textlink="">
      <xdr:nvSpPr>
        <xdr:cNvPr id="92" name="Text Box 33">
          <a:extLst>
            <a:ext uri="{FF2B5EF4-FFF2-40B4-BE49-F238E27FC236}">
              <a16:creationId xmlns:a16="http://schemas.microsoft.com/office/drawing/2014/main" id="{00000000-0008-0000-0300-00005C000000}"/>
            </a:ext>
          </a:extLst>
        </xdr:cNvPr>
        <xdr:cNvSpPr txBox="1">
          <a:spLocks noChangeArrowheads="1"/>
        </xdr:cNvSpPr>
      </xdr:nvSpPr>
      <xdr:spPr bwMode="auto">
        <a:xfrm>
          <a:off x="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371475</xdr:colOff>
      <xdr:row>0</xdr:row>
      <xdr:rowOff>0</xdr:rowOff>
    </xdr:from>
    <xdr:ext cx="95250" cy="152400"/>
    <xdr:sp macro="" textlink="">
      <xdr:nvSpPr>
        <xdr:cNvPr id="93" name="Text Box 34">
          <a:extLst>
            <a:ext uri="{FF2B5EF4-FFF2-40B4-BE49-F238E27FC236}">
              <a16:creationId xmlns:a16="http://schemas.microsoft.com/office/drawing/2014/main" id="{00000000-0008-0000-0300-00005D000000}"/>
            </a:ext>
          </a:extLst>
        </xdr:cNvPr>
        <xdr:cNvSpPr txBox="1">
          <a:spLocks noChangeArrowheads="1"/>
        </xdr:cNvSpPr>
      </xdr:nvSpPr>
      <xdr:spPr bwMode="auto">
        <a:xfrm>
          <a:off x="2305050" y="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2124075</xdr:colOff>
      <xdr:row>0</xdr:row>
      <xdr:rowOff>76200</xdr:rowOff>
    </xdr:from>
    <xdr:ext cx="95250" cy="152400"/>
    <xdr:sp macro="" textlink="">
      <xdr:nvSpPr>
        <xdr:cNvPr id="94" name="Text Box 35">
          <a:extLst>
            <a:ext uri="{FF2B5EF4-FFF2-40B4-BE49-F238E27FC236}">
              <a16:creationId xmlns:a16="http://schemas.microsoft.com/office/drawing/2014/main" id="{00000000-0008-0000-0300-00005E000000}"/>
            </a:ext>
          </a:extLst>
        </xdr:cNvPr>
        <xdr:cNvSpPr txBox="1">
          <a:spLocks noChangeArrowheads="1"/>
        </xdr:cNvSpPr>
      </xdr:nvSpPr>
      <xdr:spPr bwMode="auto">
        <a:xfrm>
          <a:off x="4057650" y="76200"/>
          <a:ext cx="952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304800</xdr:colOff>
      <xdr:row>0</xdr:row>
      <xdr:rowOff>0</xdr:rowOff>
    </xdr:from>
    <xdr:ext cx="104775" cy="152400"/>
    <xdr:sp macro="" textlink="">
      <xdr:nvSpPr>
        <xdr:cNvPr id="95" name="Text Box 37">
          <a:extLst>
            <a:ext uri="{FF2B5EF4-FFF2-40B4-BE49-F238E27FC236}">
              <a16:creationId xmlns:a16="http://schemas.microsoft.com/office/drawing/2014/main" id="{00000000-0008-0000-0300-00005F000000}"/>
            </a:ext>
          </a:extLst>
        </xdr:cNvPr>
        <xdr:cNvSpPr txBox="1">
          <a:spLocks noChangeArrowheads="1"/>
        </xdr:cNvSpPr>
      </xdr:nvSpPr>
      <xdr:spPr bwMode="auto">
        <a:xfrm>
          <a:off x="723900" y="0"/>
          <a:ext cx="1047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4</xdr:col>
          <xdr:colOff>152400</xdr:colOff>
          <xdr:row>3</xdr:row>
          <xdr:rowOff>28575</xdr:rowOff>
        </xdr:to>
        <xdr:sp macro="" textlink="">
          <xdr:nvSpPr>
            <xdr:cNvPr id="124929" name="Control 1" hidden="1">
              <a:extLst>
                <a:ext uri="{63B3BB69-23CF-44E3-9099-C40C66FF867C}">
                  <a14:compatExt spid="_x0000_s124929"/>
                </a:ext>
                <a:ext uri="{FF2B5EF4-FFF2-40B4-BE49-F238E27FC236}">
                  <a16:creationId xmlns:a16="http://schemas.microsoft.com/office/drawing/2014/main" id="{00000000-0008-0000-0500-000001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0</xdr:rowOff>
        </xdr:from>
        <xdr:to>
          <xdr:col>4</xdr:col>
          <xdr:colOff>485775</xdr:colOff>
          <xdr:row>3</xdr:row>
          <xdr:rowOff>28575</xdr:rowOff>
        </xdr:to>
        <xdr:sp macro="" textlink="">
          <xdr:nvSpPr>
            <xdr:cNvPr id="124930" name="Control 2" hidden="1">
              <a:extLst>
                <a:ext uri="{63B3BB69-23CF-44E3-9099-C40C66FF867C}">
                  <a14:compatExt spid="_x0000_s124930"/>
                </a:ext>
                <a:ext uri="{FF2B5EF4-FFF2-40B4-BE49-F238E27FC236}">
                  <a16:creationId xmlns:a16="http://schemas.microsoft.com/office/drawing/2014/main" id="{00000000-0008-0000-0500-000002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4</xdr:col>
          <xdr:colOff>152400</xdr:colOff>
          <xdr:row>4</xdr:row>
          <xdr:rowOff>28575</xdr:rowOff>
        </xdr:to>
        <xdr:sp macro="" textlink="">
          <xdr:nvSpPr>
            <xdr:cNvPr id="124931" name="Control 3" hidden="1">
              <a:extLst>
                <a:ext uri="{63B3BB69-23CF-44E3-9099-C40C66FF867C}">
                  <a14:compatExt spid="_x0000_s124931"/>
                </a:ext>
                <a:ext uri="{FF2B5EF4-FFF2-40B4-BE49-F238E27FC236}">
                  <a16:creationId xmlns:a16="http://schemas.microsoft.com/office/drawing/2014/main" id="{00000000-0008-0000-0500-000003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4</xdr:col>
          <xdr:colOff>485775</xdr:colOff>
          <xdr:row>4</xdr:row>
          <xdr:rowOff>28575</xdr:rowOff>
        </xdr:to>
        <xdr:sp macro="" textlink="">
          <xdr:nvSpPr>
            <xdr:cNvPr id="124932" name="Control 4" hidden="1">
              <a:extLst>
                <a:ext uri="{63B3BB69-23CF-44E3-9099-C40C66FF867C}">
                  <a14:compatExt spid="_x0000_s124932"/>
                </a:ext>
                <a:ext uri="{FF2B5EF4-FFF2-40B4-BE49-F238E27FC236}">
                  <a16:creationId xmlns:a16="http://schemas.microsoft.com/office/drawing/2014/main" id="{00000000-0008-0000-0500-000004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152400</xdr:colOff>
          <xdr:row>5</xdr:row>
          <xdr:rowOff>28575</xdr:rowOff>
        </xdr:to>
        <xdr:sp macro="" textlink="">
          <xdr:nvSpPr>
            <xdr:cNvPr id="124933" name="Control 5" hidden="1">
              <a:extLst>
                <a:ext uri="{63B3BB69-23CF-44E3-9099-C40C66FF867C}">
                  <a14:compatExt spid="_x0000_s124933"/>
                </a:ext>
                <a:ext uri="{FF2B5EF4-FFF2-40B4-BE49-F238E27FC236}">
                  <a16:creationId xmlns:a16="http://schemas.microsoft.com/office/drawing/2014/main" id="{00000000-0008-0000-0500-000005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4</xdr:col>
          <xdr:colOff>485775</xdr:colOff>
          <xdr:row>5</xdr:row>
          <xdr:rowOff>28575</xdr:rowOff>
        </xdr:to>
        <xdr:sp macro="" textlink="">
          <xdr:nvSpPr>
            <xdr:cNvPr id="124934" name="Control 6" hidden="1">
              <a:extLst>
                <a:ext uri="{63B3BB69-23CF-44E3-9099-C40C66FF867C}">
                  <a14:compatExt spid="_x0000_s124934"/>
                </a:ext>
                <a:ext uri="{FF2B5EF4-FFF2-40B4-BE49-F238E27FC236}">
                  <a16:creationId xmlns:a16="http://schemas.microsoft.com/office/drawing/2014/main" id="{00000000-0008-0000-0500-000006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152400</xdr:colOff>
          <xdr:row>6</xdr:row>
          <xdr:rowOff>28575</xdr:rowOff>
        </xdr:to>
        <xdr:sp macro="" textlink="">
          <xdr:nvSpPr>
            <xdr:cNvPr id="124935" name="Control 7" hidden="1">
              <a:extLst>
                <a:ext uri="{63B3BB69-23CF-44E3-9099-C40C66FF867C}">
                  <a14:compatExt spid="_x0000_s124935"/>
                </a:ext>
                <a:ext uri="{FF2B5EF4-FFF2-40B4-BE49-F238E27FC236}">
                  <a16:creationId xmlns:a16="http://schemas.microsoft.com/office/drawing/2014/main" id="{00000000-0008-0000-0500-000007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4</xdr:col>
          <xdr:colOff>485775</xdr:colOff>
          <xdr:row>6</xdr:row>
          <xdr:rowOff>28575</xdr:rowOff>
        </xdr:to>
        <xdr:sp macro="" textlink="">
          <xdr:nvSpPr>
            <xdr:cNvPr id="124936" name="Control 8" hidden="1">
              <a:extLst>
                <a:ext uri="{63B3BB69-23CF-44E3-9099-C40C66FF867C}">
                  <a14:compatExt spid="_x0000_s124936"/>
                </a:ext>
                <a:ext uri="{FF2B5EF4-FFF2-40B4-BE49-F238E27FC236}">
                  <a16:creationId xmlns:a16="http://schemas.microsoft.com/office/drawing/2014/main" id="{00000000-0008-0000-0500-000008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152400</xdr:colOff>
          <xdr:row>7</xdr:row>
          <xdr:rowOff>28575</xdr:rowOff>
        </xdr:to>
        <xdr:sp macro="" textlink="">
          <xdr:nvSpPr>
            <xdr:cNvPr id="124937" name="Control 9" hidden="1">
              <a:extLst>
                <a:ext uri="{63B3BB69-23CF-44E3-9099-C40C66FF867C}">
                  <a14:compatExt spid="_x0000_s124937"/>
                </a:ext>
                <a:ext uri="{FF2B5EF4-FFF2-40B4-BE49-F238E27FC236}">
                  <a16:creationId xmlns:a16="http://schemas.microsoft.com/office/drawing/2014/main" id="{00000000-0008-0000-0500-000009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0</xdr:rowOff>
        </xdr:from>
        <xdr:to>
          <xdr:col>4</xdr:col>
          <xdr:colOff>723900</xdr:colOff>
          <xdr:row>7</xdr:row>
          <xdr:rowOff>28575</xdr:rowOff>
        </xdr:to>
        <xdr:sp macro="" textlink="">
          <xdr:nvSpPr>
            <xdr:cNvPr id="124938" name="Control 10" hidden="1">
              <a:extLst>
                <a:ext uri="{63B3BB69-23CF-44E3-9099-C40C66FF867C}">
                  <a14:compatExt spid="_x0000_s124938"/>
                </a:ext>
                <a:ext uri="{FF2B5EF4-FFF2-40B4-BE49-F238E27FC236}">
                  <a16:creationId xmlns:a16="http://schemas.microsoft.com/office/drawing/2014/main" id="{00000000-0008-0000-0500-00000A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152400</xdr:colOff>
          <xdr:row>8</xdr:row>
          <xdr:rowOff>28575</xdr:rowOff>
        </xdr:to>
        <xdr:sp macro="" textlink="">
          <xdr:nvSpPr>
            <xdr:cNvPr id="124939" name="Control 11" hidden="1">
              <a:extLst>
                <a:ext uri="{63B3BB69-23CF-44E3-9099-C40C66FF867C}">
                  <a14:compatExt spid="_x0000_s124939"/>
                </a:ext>
                <a:ext uri="{FF2B5EF4-FFF2-40B4-BE49-F238E27FC236}">
                  <a16:creationId xmlns:a16="http://schemas.microsoft.com/office/drawing/2014/main" id="{00000000-0008-0000-0500-00000B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4</xdr:col>
          <xdr:colOff>723900</xdr:colOff>
          <xdr:row>8</xdr:row>
          <xdr:rowOff>28575</xdr:rowOff>
        </xdr:to>
        <xdr:sp macro="" textlink="">
          <xdr:nvSpPr>
            <xdr:cNvPr id="124940" name="Control 12" hidden="1">
              <a:extLst>
                <a:ext uri="{63B3BB69-23CF-44E3-9099-C40C66FF867C}">
                  <a14:compatExt spid="_x0000_s124940"/>
                </a:ext>
                <a:ext uri="{FF2B5EF4-FFF2-40B4-BE49-F238E27FC236}">
                  <a16:creationId xmlns:a16="http://schemas.microsoft.com/office/drawing/2014/main" id="{00000000-0008-0000-0500-00000C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4</xdr:col>
          <xdr:colOff>152400</xdr:colOff>
          <xdr:row>9</xdr:row>
          <xdr:rowOff>28575</xdr:rowOff>
        </xdr:to>
        <xdr:sp macro="" textlink="">
          <xdr:nvSpPr>
            <xdr:cNvPr id="124941" name="Control 13" hidden="1">
              <a:extLst>
                <a:ext uri="{63B3BB69-23CF-44E3-9099-C40C66FF867C}">
                  <a14:compatExt spid="_x0000_s124941"/>
                </a:ext>
                <a:ext uri="{FF2B5EF4-FFF2-40B4-BE49-F238E27FC236}">
                  <a16:creationId xmlns:a16="http://schemas.microsoft.com/office/drawing/2014/main" id="{00000000-0008-0000-0500-00000D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4</xdr:col>
          <xdr:colOff>723900</xdr:colOff>
          <xdr:row>9</xdr:row>
          <xdr:rowOff>28575</xdr:rowOff>
        </xdr:to>
        <xdr:sp macro="" textlink="">
          <xdr:nvSpPr>
            <xdr:cNvPr id="124942" name="Control 14" hidden="1">
              <a:extLst>
                <a:ext uri="{63B3BB69-23CF-44E3-9099-C40C66FF867C}">
                  <a14:compatExt spid="_x0000_s124942"/>
                </a:ext>
                <a:ext uri="{FF2B5EF4-FFF2-40B4-BE49-F238E27FC236}">
                  <a16:creationId xmlns:a16="http://schemas.microsoft.com/office/drawing/2014/main" id="{00000000-0008-0000-0500-00000E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4</xdr:col>
          <xdr:colOff>152400</xdr:colOff>
          <xdr:row>10</xdr:row>
          <xdr:rowOff>28575</xdr:rowOff>
        </xdr:to>
        <xdr:sp macro="" textlink="">
          <xdr:nvSpPr>
            <xdr:cNvPr id="124943" name="Control 15" hidden="1">
              <a:extLst>
                <a:ext uri="{63B3BB69-23CF-44E3-9099-C40C66FF867C}">
                  <a14:compatExt spid="_x0000_s124943"/>
                </a:ext>
                <a:ext uri="{FF2B5EF4-FFF2-40B4-BE49-F238E27FC236}">
                  <a16:creationId xmlns:a16="http://schemas.microsoft.com/office/drawing/2014/main" id="{00000000-0008-0000-0500-00000F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4</xdr:col>
          <xdr:colOff>723900</xdr:colOff>
          <xdr:row>10</xdr:row>
          <xdr:rowOff>28575</xdr:rowOff>
        </xdr:to>
        <xdr:sp macro="" textlink="">
          <xdr:nvSpPr>
            <xdr:cNvPr id="124944" name="Control 16" hidden="1">
              <a:extLst>
                <a:ext uri="{63B3BB69-23CF-44E3-9099-C40C66FF867C}">
                  <a14:compatExt spid="_x0000_s124944"/>
                </a:ext>
                <a:ext uri="{FF2B5EF4-FFF2-40B4-BE49-F238E27FC236}">
                  <a16:creationId xmlns:a16="http://schemas.microsoft.com/office/drawing/2014/main" id="{00000000-0008-0000-0500-000010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4</xdr:col>
          <xdr:colOff>152400</xdr:colOff>
          <xdr:row>11</xdr:row>
          <xdr:rowOff>28575</xdr:rowOff>
        </xdr:to>
        <xdr:sp macro="" textlink="">
          <xdr:nvSpPr>
            <xdr:cNvPr id="124945" name="Control 17" hidden="1">
              <a:extLst>
                <a:ext uri="{63B3BB69-23CF-44E3-9099-C40C66FF867C}">
                  <a14:compatExt spid="_x0000_s124945"/>
                </a:ext>
                <a:ext uri="{FF2B5EF4-FFF2-40B4-BE49-F238E27FC236}">
                  <a16:creationId xmlns:a16="http://schemas.microsoft.com/office/drawing/2014/main" id="{00000000-0008-0000-0500-000011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4</xdr:col>
          <xdr:colOff>723900</xdr:colOff>
          <xdr:row>11</xdr:row>
          <xdr:rowOff>28575</xdr:rowOff>
        </xdr:to>
        <xdr:sp macro="" textlink="">
          <xdr:nvSpPr>
            <xdr:cNvPr id="124946" name="Control 18" hidden="1">
              <a:extLst>
                <a:ext uri="{63B3BB69-23CF-44E3-9099-C40C66FF867C}">
                  <a14:compatExt spid="_x0000_s124946"/>
                </a:ext>
                <a:ext uri="{FF2B5EF4-FFF2-40B4-BE49-F238E27FC236}">
                  <a16:creationId xmlns:a16="http://schemas.microsoft.com/office/drawing/2014/main" id="{00000000-0008-0000-0500-000012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4</xdr:col>
          <xdr:colOff>152400</xdr:colOff>
          <xdr:row>12</xdr:row>
          <xdr:rowOff>28575</xdr:rowOff>
        </xdr:to>
        <xdr:sp macro="" textlink="">
          <xdr:nvSpPr>
            <xdr:cNvPr id="124947" name="Control 19" hidden="1">
              <a:extLst>
                <a:ext uri="{63B3BB69-23CF-44E3-9099-C40C66FF867C}">
                  <a14:compatExt spid="_x0000_s124947"/>
                </a:ext>
                <a:ext uri="{FF2B5EF4-FFF2-40B4-BE49-F238E27FC236}">
                  <a16:creationId xmlns:a16="http://schemas.microsoft.com/office/drawing/2014/main" id="{00000000-0008-0000-0500-000013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4</xdr:col>
          <xdr:colOff>723900</xdr:colOff>
          <xdr:row>12</xdr:row>
          <xdr:rowOff>28575</xdr:rowOff>
        </xdr:to>
        <xdr:sp macro="" textlink="">
          <xdr:nvSpPr>
            <xdr:cNvPr id="124948" name="Control 20" hidden="1">
              <a:extLst>
                <a:ext uri="{63B3BB69-23CF-44E3-9099-C40C66FF867C}">
                  <a14:compatExt spid="_x0000_s124948"/>
                </a:ext>
                <a:ext uri="{FF2B5EF4-FFF2-40B4-BE49-F238E27FC236}">
                  <a16:creationId xmlns:a16="http://schemas.microsoft.com/office/drawing/2014/main" id="{00000000-0008-0000-0500-000014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4</xdr:col>
          <xdr:colOff>152400</xdr:colOff>
          <xdr:row>13</xdr:row>
          <xdr:rowOff>28575</xdr:rowOff>
        </xdr:to>
        <xdr:sp macro="" textlink="">
          <xdr:nvSpPr>
            <xdr:cNvPr id="124949" name="Control 21" hidden="1">
              <a:extLst>
                <a:ext uri="{63B3BB69-23CF-44E3-9099-C40C66FF867C}">
                  <a14:compatExt spid="_x0000_s124949"/>
                </a:ext>
                <a:ext uri="{FF2B5EF4-FFF2-40B4-BE49-F238E27FC236}">
                  <a16:creationId xmlns:a16="http://schemas.microsoft.com/office/drawing/2014/main" id="{00000000-0008-0000-0500-000015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723900</xdr:colOff>
          <xdr:row>13</xdr:row>
          <xdr:rowOff>28575</xdr:rowOff>
        </xdr:to>
        <xdr:sp macro="" textlink="">
          <xdr:nvSpPr>
            <xdr:cNvPr id="124950" name="Control 22" hidden="1">
              <a:extLst>
                <a:ext uri="{63B3BB69-23CF-44E3-9099-C40C66FF867C}">
                  <a14:compatExt spid="_x0000_s124950"/>
                </a:ext>
                <a:ext uri="{FF2B5EF4-FFF2-40B4-BE49-F238E27FC236}">
                  <a16:creationId xmlns:a16="http://schemas.microsoft.com/office/drawing/2014/main" id="{00000000-0008-0000-0500-000016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152400</xdr:colOff>
          <xdr:row>14</xdr:row>
          <xdr:rowOff>28575</xdr:rowOff>
        </xdr:to>
        <xdr:sp macro="" textlink="">
          <xdr:nvSpPr>
            <xdr:cNvPr id="124951" name="Control 23" hidden="1">
              <a:extLst>
                <a:ext uri="{63B3BB69-23CF-44E3-9099-C40C66FF867C}">
                  <a14:compatExt spid="_x0000_s124951"/>
                </a:ext>
                <a:ext uri="{FF2B5EF4-FFF2-40B4-BE49-F238E27FC236}">
                  <a16:creationId xmlns:a16="http://schemas.microsoft.com/office/drawing/2014/main" id="{00000000-0008-0000-0500-000017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723900</xdr:colOff>
          <xdr:row>14</xdr:row>
          <xdr:rowOff>28575</xdr:rowOff>
        </xdr:to>
        <xdr:sp macro="" textlink="">
          <xdr:nvSpPr>
            <xdr:cNvPr id="124952" name="Control 24" hidden="1">
              <a:extLst>
                <a:ext uri="{63B3BB69-23CF-44E3-9099-C40C66FF867C}">
                  <a14:compatExt spid="_x0000_s124952"/>
                </a:ext>
                <a:ext uri="{FF2B5EF4-FFF2-40B4-BE49-F238E27FC236}">
                  <a16:creationId xmlns:a16="http://schemas.microsoft.com/office/drawing/2014/main" id="{00000000-0008-0000-0500-000018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4</xdr:col>
          <xdr:colOff>152400</xdr:colOff>
          <xdr:row>15</xdr:row>
          <xdr:rowOff>28575</xdr:rowOff>
        </xdr:to>
        <xdr:sp macro="" textlink="">
          <xdr:nvSpPr>
            <xdr:cNvPr id="124953" name="Control 25" hidden="1">
              <a:extLst>
                <a:ext uri="{63B3BB69-23CF-44E3-9099-C40C66FF867C}">
                  <a14:compatExt spid="_x0000_s124953"/>
                </a:ext>
                <a:ext uri="{FF2B5EF4-FFF2-40B4-BE49-F238E27FC236}">
                  <a16:creationId xmlns:a16="http://schemas.microsoft.com/office/drawing/2014/main" id="{00000000-0008-0000-0500-000019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723900</xdr:colOff>
          <xdr:row>15</xdr:row>
          <xdr:rowOff>28575</xdr:rowOff>
        </xdr:to>
        <xdr:sp macro="" textlink="">
          <xdr:nvSpPr>
            <xdr:cNvPr id="124954" name="Control 26" hidden="1">
              <a:extLst>
                <a:ext uri="{63B3BB69-23CF-44E3-9099-C40C66FF867C}">
                  <a14:compatExt spid="_x0000_s124954"/>
                </a:ext>
                <a:ext uri="{FF2B5EF4-FFF2-40B4-BE49-F238E27FC236}">
                  <a16:creationId xmlns:a16="http://schemas.microsoft.com/office/drawing/2014/main" id="{00000000-0008-0000-0500-00001A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4</xdr:col>
          <xdr:colOff>152400</xdr:colOff>
          <xdr:row>16</xdr:row>
          <xdr:rowOff>28575</xdr:rowOff>
        </xdr:to>
        <xdr:sp macro="" textlink="">
          <xdr:nvSpPr>
            <xdr:cNvPr id="124955" name="Control 27" hidden="1">
              <a:extLst>
                <a:ext uri="{63B3BB69-23CF-44E3-9099-C40C66FF867C}">
                  <a14:compatExt spid="_x0000_s124955"/>
                </a:ext>
                <a:ext uri="{FF2B5EF4-FFF2-40B4-BE49-F238E27FC236}">
                  <a16:creationId xmlns:a16="http://schemas.microsoft.com/office/drawing/2014/main" id="{00000000-0008-0000-0500-00001B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723900</xdr:colOff>
          <xdr:row>16</xdr:row>
          <xdr:rowOff>28575</xdr:rowOff>
        </xdr:to>
        <xdr:sp macro="" textlink="">
          <xdr:nvSpPr>
            <xdr:cNvPr id="124956" name="Control 28" hidden="1">
              <a:extLst>
                <a:ext uri="{63B3BB69-23CF-44E3-9099-C40C66FF867C}">
                  <a14:compatExt spid="_x0000_s124956"/>
                </a:ext>
                <a:ext uri="{FF2B5EF4-FFF2-40B4-BE49-F238E27FC236}">
                  <a16:creationId xmlns:a16="http://schemas.microsoft.com/office/drawing/2014/main" id="{00000000-0008-0000-0500-00001CE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711752</xdr:colOff>
      <xdr:row>1</xdr:row>
      <xdr:rowOff>22361</xdr:rowOff>
    </xdr:from>
    <xdr:to>
      <xdr:col>21</xdr:col>
      <xdr:colOff>261731</xdr:colOff>
      <xdr:row>25</xdr:row>
      <xdr:rowOff>183321</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685800</xdr:colOff>
      <xdr:row>26</xdr:row>
      <xdr:rowOff>165100</xdr:rowOff>
    </xdr:from>
    <xdr:to>
      <xdr:col>20</xdr:col>
      <xdr:colOff>355600</xdr:colOff>
      <xdr:row>43</xdr:row>
      <xdr:rowOff>120649</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371476</xdr:colOff>
      <xdr:row>12</xdr:row>
      <xdr:rowOff>187324</xdr:rowOff>
    </xdr:from>
    <xdr:to>
      <xdr:col>14</xdr:col>
      <xdr:colOff>539750</xdr:colOff>
      <xdr:row>30</xdr:row>
      <xdr:rowOff>79376</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293595</xdr:colOff>
      <xdr:row>1</xdr:row>
      <xdr:rowOff>112059</xdr:rowOff>
    </xdr:from>
    <xdr:to>
      <xdr:col>19</xdr:col>
      <xdr:colOff>582706</xdr:colOff>
      <xdr:row>4</xdr:row>
      <xdr:rowOff>40342</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5044889" y="302559"/>
          <a:ext cx="6822141" cy="4997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2400">
              <a:ln>
                <a:noFill/>
              </a:ln>
              <a:solidFill>
                <a:schemeClr val="bg1"/>
              </a:solidFill>
              <a:latin typeface="Franklin Gothic Demi Cond" panose="020B0706030402020204" pitchFamily="34" charset="0"/>
            </a:rPr>
            <a:t>REPORTE DEL</a:t>
          </a:r>
          <a:r>
            <a:rPr lang="es-PE" sz="2400" baseline="0">
              <a:ln>
                <a:noFill/>
              </a:ln>
              <a:solidFill>
                <a:schemeClr val="bg1"/>
              </a:solidFill>
              <a:latin typeface="Franklin Gothic Demi Cond" panose="020B0706030402020204" pitchFamily="34" charset="0"/>
            </a:rPr>
            <a:t> CUADRO DE NECESIDADES MULTIANUAL</a:t>
          </a:r>
          <a:endParaRPr lang="es-PE" sz="2400">
            <a:ln>
              <a:noFill/>
            </a:ln>
            <a:solidFill>
              <a:schemeClr val="bg1"/>
            </a:solidFill>
            <a:latin typeface="Franklin Gothic Demi Cond" panose="020B0706030402020204" pitchFamily="34" charset="0"/>
          </a:endParaRPr>
        </a:p>
      </xdr:txBody>
    </xdr:sp>
    <xdr:clientData/>
  </xdr:twoCellAnchor>
  <xdr:twoCellAnchor>
    <xdr:from>
      <xdr:col>7</xdr:col>
      <xdr:colOff>582707</xdr:colOff>
      <xdr:row>4</xdr:row>
      <xdr:rowOff>31378</xdr:rowOff>
    </xdr:from>
    <xdr:to>
      <xdr:col>19</xdr:col>
      <xdr:colOff>284630</xdr:colOff>
      <xdr:row>4</xdr:row>
      <xdr:rowOff>40343</xdr:rowOff>
    </xdr:to>
    <xdr:cxnSp macro="">
      <xdr:nvCxnSpPr>
        <xdr:cNvPr id="3" name="Straight Connector 3">
          <a:extLst>
            <a:ext uri="{FF2B5EF4-FFF2-40B4-BE49-F238E27FC236}">
              <a16:creationId xmlns:a16="http://schemas.microsoft.com/office/drawing/2014/main" id="{00000000-0008-0000-1100-000003000000}"/>
            </a:ext>
          </a:extLst>
        </xdr:cNvPr>
        <xdr:cNvCxnSpPr/>
      </xdr:nvCxnSpPr>
      <xdr:spPr>
        <a:xfrm>
          <a:off x="4740089" y="793378"/>
          <a:ext cx="6828865" cy="896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591671</xdr:colOff>
      <xdr:row>4</xdr:row>
      <xdr:rowOff>94128</xdr:rowOff>
    </xdr:from>
    <xdr:to>
      <xdr:col>16</xdr:col>
      <xdr:colOff>519955</xdr:colOff>
      <xdr:row>7</xdr:row>
      <xdr:rowOff>22412</xdr:rowOff>
    </xdr:to>
    <xdr:sp macro="" textlink="">
      <xdr:nvSpPr>
        <xdr:cNvPr id="4" name="Rectangle 6">
          <a:extLst>
            <a:ext uri="{FF2B5EF4-FFF2-40B4-BE49-F238E27FC236}">
              <a16:creationId xmlns:a16="http://schemas.microsoft.com/office/drawing/2014/main" id="{00000000-0008-0000-1100-000004000000}"/>
            </a:ext>
          </a:extLst>
        </xdr:cNvPr>
        <xdr:cNvSpPr/>
      </xdr:nvSpPr>
      <xdr:spPr>
        <a:xfrm>
          <a:off x="6530789" y="856128"/>
          <a:ext cx="3491754" cy="4997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600">
            <a:ln>
              <a:noFill/>
            </a:ln>
            <a:solidFill>
              <a:schemeClr val="bg1"/>
            </a:solidFill>
            <a:latin typeface="Franklin Gothic Demi Cond" panose="020B0706030402020204" pitchFamily="34" charset="0"/>
          </a:endParaRPr>
        </a:p>
      </xdr:txBody>
    </xdr:sp>
    <xdr:clientData/>
  </xdr:twoCellAnchor>
  <xdr:twoCellAnchor>
    <xdr:from>
      <xdr:col>1</xdr:col>
      <xdr:colOff>268942</xdr:colOff>
      <xdr:row>7</xdr:row>
      <xdr:rowOff>0</xdr:rowOff>
    </xdr:from>
    <xdr:to>
      <xdr:col>13</xdr:col>
      <xdr:colOff>435742</xdr:colOff>
      <xdr:row>25</xdr:row>
      <xdr:rowOff>63500</xdr:rowOff>
    </xdr:to>
    <xdr:sp macro="" textlink="">
      <xdr:nvSpPr>
        <xdr:cNvPr id="5" name="Rectangle 7">
          <a:extLst>
            <a:ext uri="{FF2B5EF4-FFF2-40B4-BE49-F238E27FC236}">
              <a16:creationId xmlns:a16="http://schemas.microsoft.com/office/drawing/2014/main" id="{00000000-0008-0000-1100-000005000000}"/>
            </a:ext>
          </a:extLst>
        </xdr:cNvPr>
        <xdr:cNvSpPr/>
      </xdr:nvSpPr>
      <xdr:spPr>
        <a:xfrm>
          <a:off x="859492" y="1333500"/>
          <a:ext cx="7253400" cy="3492500"/>
        </a:xfrm>
        <a:prstGeom prst="rect">
          <a:avLst/>
        </a:prstGeom>
        <a:solidFill>
          <a:schemeClr val="dk1">
            <a:alpha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4</xdr:col>
      <xdr:colOff>203200</xdr:colOff>
      <xdr:row>7</xdr:row>
      <xdr:rowOff>101600</xdr:rowOff>
    </xdr:from>
    <xdr:to>
      <xdr:col>10</xdr:col>
      <xdr:colOff>38100</xdr:colOff>
      <xdr:row>10</xdr:row>
      <xdr:rowOff>17542</xdr:rowOff>
    </xdr:to>
    <xdr:sp macro="" textlink="">
      <xdr:nvSpPr>
        <xdr:cNvPr id="9" name="Rectangle 9">
          <a:extLst>
            <a:ext uri="{FF2B5EF4-FFF2-40B4-BE49-F238E27FC236}">
              <a16:creationId xmlns:a16="http://schemas.microsoft.com/office/drawing/2014/main" id="{00000000-0008-0000-1100-000009000000}"/>
            </a:ext>
          </a:extLst>
        </xdr:cNvPr>
        <xdr:cNvSpPr/>
      </xdr:nvSpPr>
      <xdr:spPr>
        <a:xfrm>
          <a:off x="2590800" y="1435100"/>
          <a:ext cx="3416300" cy="487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600" baseline="0">
              <a:ln>
                <a:noFill/>
              </a:ln>
              <a:solidFill>
                <a:schemeClr val="bg1"/>
              </a:solidFill>
              <a:latin typeface="Segoe UI Light" panose="020B0502040204020203" pitchFamily="34" charset="0"/>
              <a:cs typeface="Segoe UI Light" panose="020B0502040204020203" pitchFamily="34" charset="0"/>
            </a:rPr>
            <a:t>Monto de necesidades por Gerencia</a:t>
          </a:r>
          <a:endParaRPr lang="es-PE" sz="1600">
            <a:ln>
              <a:noFill/>
            </a:ln>
            <a:solidFill>
              <a:schemeClr val="bg1"/>
            </a:solidFill>
            <a:latin typeface="Segoe UI Light" panose="020B0502040204020203" pitchFamily="34" charset="0"/>
            <a:cs typeface="Segoe UI Light" panose="020B0502040204020203" pitchFamily="34" charset="0"/>
          </a:endParaRPr>
        </a:p>
      </xdr:txBody>
    </xdr:sp>
    <xdr:clientData/>
  </xdr:twoCellAnchor>
  <xdr:twoCellAnchor>
    <xdr:from>
      <xdr:col>1</xdr:col>
      <xdr:colOff>266700</xdr:colOff>
      <xdr:row>26</xdr:row>
      <xdr:rowOff>0</xdr:rowOff>
    </xdr:from>
    <xdr:to>
      <xdr:col>13</xdr:col>
      <xdr:colOff>433500</xdr:colOff>
      <xdr:row>44</xdr:row>
      <xdr:rowOff>63000</xdr:rowOff>
    </xdr:to>
    <xdr:grpSp>
      <xdr:nvGrpSpPr>
        <xdr:cNvPr id="17" name="Grupo 16">
          <a:extLst>
            <a:ext uri="{FF2B5EF4-FFF2-40B4-BE49-F238E27FC236}">
              <a16:creationId xmlns:a16="http://schemas.microsoft.com/office/drawing/2014/main" id="{00000000-0008-0000-1100-000011000000}"/>
            </a:ext>
          </a:extLst>
        </xdr:cNvPr>
        <xdr:cNvGrpSpPr/>
      </xdr:nvGrpSpPr>
      <xdr:grpSpPr>
        <a:xfrm>
          <a:off x="856343" y="5011964"/>
          <a:ext cx="7242514" cy="3532822"/>
          <a:chOff x="901700" y="5168900"/>
          <a:chExt cx="7138877" cy="3461043"/>
        </a:xfrm>
      </xdr:grpSpPr>
      <xdr:sp macro="" textlink="">
        <xdr:nvSpPr>
          <xdr:cNvPr id="7" name="Rectangle 7">
            <a:extLst>
              <a:ext uri="{FF2B5EF4-FFF2-40B4-BE49-F238E27FC236}">
                <a16:creationId xmlns:a16="http://schemas.microsoft.com/office/drawing/2014/main" id="{00000000-0008-0000-1100-000007000000}"/>
              </a:ext>
            </a:extLst>
          </xdr:cNvPr>
          <xdr:cNvSpPr/>
        </xdr:nvSpPr>
        <xdr:spPr>
          <a:xfrm>
            <a:off x="901700" y="5168900"/>
            <a:ext cx="7138877" cy="3461043"/>
          </a:xfrm>
          <a:prstGeom prst="rect">
            <a:avLst/>
          </a:prstGeom>
          <a:solidFill>
            <a:schemeClr val="dk1">
              <a:alpha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1" name="Rectangle 9">
            <a:extLst>
              <a:ext uri="{FF2B5EF4-FFF2-40B4-BE49-F238E27FC236}">
                <a16:creationId xmlns:a16="http://schemas.microsoft.com/office/drawing/2014/main" id="{00000000-0008-0000-1100-00000B000000}"/>
              </a:ext>
            </a:extLst>
          </xdr:cNvPr>
          <xdr:cNvSpPr/>
        </xdr:nvSpPr>
        <xdr:spPr>
          <a:xfrm>
            <a:off x="2922768" y="5270500"/>
            <a:ext cx="3421527" cy="487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600" baseline="0">
                <a:ln>
                  <a:noFill/>
                </a:ln>
                <a:solidFill>
                  <a:schemeClr val="bg1"/>
                </a:solidFill>
                <a:latin typeface="Segoe UI Light" panose="020B0502040204020203" pitchFamily="34" charset="0"/>
                <a:cs typeface="Segoe UI Light" panose="020B0502040204020203" pitchFamily="34" charset="0"/>
              </a:rPr>
              <a:t>Programación de recursos del Año 1</a:t>
            </a:r>
            <a:endParaRPr lang="es-PE" sz="1600">
              <a:ln>
                <a:noFill/>
              </a:ln>
              <a:solidFill>
                <a:schemeClr val="bg1"/>
              </a:solidFill>
              <a:latin typeface="Segoe UI Light" panose="020B0502040204020203" pitchFamily="34" charset="0"/>
              <a:cs typeface="Segoe UI Light" panose="020B0502040204020203" pitchFamily="34" charset="0"/>
            </a:endParaRPr>
          </a:p>
        </xdr:txBody>
      </xdr:sp>
    </xdr:grpSp>
    <xdr:clientData/>
  </xdr:twoCellAnchor>
  <xdr:twoCellAnchor>
    <xdr:from>
      <xdr:col>13</xdr:col>
      <xdr:colOff>508001</xdr:colOff>
      <xdr:row>26</xdr:row>
      <xdr:rowOff>1</xdr:rowOff>
    </xdr:from>
    <xdr:to>
      <xdr:col>26</xdr:col>
      <xdr:colOff>77901</xdr:colOff>
      <xdr:row>44</xdr:row>
      <xdr:rowOff>63001</xdr:rowOff>
    </xdr:to>
    <xdr:grpSp>
      <xdr:nvGrpSpPr>
        <xdr:cNvPr id="14" name="Grupo 13">
          <a:extLst>
            <a:ext uri="{FF2B5EF4-FFF2-40B4-BE49-F238E27FC236}">
              <a16:creationId xmlns:a16="http://schemas.microsoft.com/office/drawing/2014/main" id="{00000000-0008-0000-1100-00000E000000}"/>
            </a:ext>
          </a:extLst>
        </xdr:cNvPr>
        <xdr:cNvGrpSpPr/>
      </xdr:nvGrpSpPr>
      <xdr:grpSpPr>
        <a:xfrm>
          <a:off x="8173358" y="5011965"/>
          <a:ext cx="7235257" cy="3532822"/>
          <a:chOff x="8648700" y="5143500"/>
          <a:chExt cx="7152930" cy="3413304"/>
        </a:xfrm>
      </xdr:grpSpPr>
      <xdr:sp macro="" textlink="">
        <xdr:nvSpPr>
          <xdr:cNvPr id="8" name="Rectangle 7">
            <a:extLst>
              <a:ext uri="{FF2B5EF4-FFF2-40B4-BE49-F238E27FC236}">
                <a16:creationId xmlns:a16="http://schemas.microsoft.com/office/drawing/2014/main" id="{00000000-0008-0000-1100-000008000000}"/>
              </a:ext>
            </a:extLst>
          </xdr:cNvPr>
          <xdr:cNvSpPr/>
        </xdr:nvSpPr>
        <xdr:spPr>
          <a:xfrm>
            <a:off x="8648700" y="5143500"/>
            <a:ext cx="7152930" cy="3413304"/>
          </a:xfrm>
          <a:prstGeom prst="rect">
            <a:avLst/>
          </a:prstGeom>
          <a:solidFill>
            <a:schemeClr val="dk1">
              <a:alpha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2" name="Rectangle 9">
            <a:extLst>
              <a:ext uri="{FF2B5EF4-FFF2-40B4-BE49-F238E27FC236}">
                <a16:creationId xmlns:a16="http://schemas.microsoft.com/office/drawing/2014/main" id="{00000000-0008-0000-1100-00000C000000}"/>
              </a:ext>
            </a:extLst>
          </xdr:cNvPr>
          <xdr:cNvSpPr/>
        </xdr:nvSpPr>
        <xdr:spPr>
          <a:xfrm>
            <a:off x="11729439" y="5295041"/>
            <a:ext cx="1455423" cy="487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600" baseline="0">
                <a:ln>
                  <a:noFill/>
                </a:ln>
                <a:solidFill>
                  <a:schemeClr val="bg1"/>
                </a:solidFill>
                <a:latin typeface="Segoe UI Light" panose="020B0502040204020203" pitchFamily="34" charset="0"/>
                <a:cs typeface="Segoe UI Light" panose="020B0502040204020203" pitchFamily="34" charset="0"/>
              </a:rPr>
              <a:t>Monto anual</a:t>
            </a:r>
            <a:endParaRPr lang="es-PE" sz="1600">
              <a:ln>
                <a:noFill/>
              </a:ln>
              <a:solidFill>
                <a:schemeClr val="bg1"/>
              </a:solidFill>
              <a:latin typeface="Segoe UI Light" panose="020B0502040204020203" pitchFamily="34" charset="0"/>
              <a:cs typeface="Segoe UI Light" panose="020B0502040204020203" pitchFamily="34" charset="0"/>
            </a:endParaRPr>
          </a:p>
        </xdr:txBody>
      </xdr:sp>
      <xdr:graphicFrame macro="">
        <xdr:nvGraphicFramePr>
          <xdr:cNvPr id="15" name="Gráfico 14">
            <a:extLst>
              <a:ext uri="{FF2B5EF4-FFF2-40B4-BE49-F238E27FC236}">
                <a16:creationId xmlns:a16="http://schemas.microsoft.com/office/drawing/2014/main" id="{00000000-0008-0000-1100-00000F000000}"/>
              </a:ext>
            </a:extLst>
          </xdr:cNvPr>
          <xdr:cNvGraphicFramePr>
            <a:graphicFrameLocks/>
          </xdr:cNvGraphicFramePr>
        </xdr:nvGraphicFramePr>
        <xdr:xfrm>
          <a:off x="9131300" y="5803900"/>
          <a:ext cx="6146800" cy="25654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10</xdr:col>
      <xdr:colOff>381000</xdr:colOff>
      <xdr:row>44</xdr:row>
      <xdr:rowOff>180976</xdr:rowOff>
    </xdr:from>
    <xdr:to>
      <xdr:col>17</xdr:col>
      <xdr:colOff>279401</xdr:colOff>
      <xdr:row>54</xdr:row>
      <xdr:rowOff>0</xdr:rowOff>
    </xdr:to>
    <mc:AlternateContent xmlns:mc="http://schemas.openxmlformats.org/markup-compatibility/2006" xmlns:a14="http://schemas.microsoft.com/office/drawing/2010/main">
      <mc:Choice Requires="a14">
        <xdr:graphicFrame macro="">
          <xdr:nvGraphicFramePr>
            <xdr:cNvPr id="18" name="Gerencia 1">
              <a:extLst>
                <a:ext uri="{FF2B5EF4-FFF2-40B4-BE49-F238E27FC236}">
                  <a16:creationId xmlns:a16="http://schemas.microsoft.com/office/drawing/2014/main" id="{00000000-0008-0000-1100-000012000000}"/>
                </a:ext>
              </a:extLst>
            </xdr:cNvPr>
            <xdr:cNvGraphicFramePr/>
          </xdr:nvGraphicFramePr>
          <xdr:xfrm>
            <a:off x="0" y="0"/>
            <a:ext cx="0" cy="0"/>
          </xdr:xfrm>
          <a:graphic>
            <a:graphicData uri="http://schemas.microsoft.com/office/drawing/2010/slicer">
              <sle:slicer xmlns:sle="http://schemas.microsoft.com/office/drawing/2010/slicer" name="Gerencia 1"/>
            </a:graphicData>
          </a:graphic>
        </xdr:graphicFrame>
      </mc:Choice>
      <mc:Fallback xmlns="">
        <xdr:sp macro="" textlink="">
          <xdr:nvSpPr>
            <xdr:cNvPr id="0" name=""/>
            <xdr:cNvSpPr>
              <a:spLocks noTextEdit="1"/>
            </xdr:cNvSpPr>
          </xdr:nvSpPr>
          <xdr:spPr>
            <a:xfrm>
              <a:off x="6350000" y="8562976"/>
              <a:ext cx="4076701" cy="1724024"/>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431800</xdr:colOff>
      <xdr:row>10</xdr:row>
      <xdr:rowOff>50800</xdr:rowOff>
    </xdr:from>
    <xdr:to>
      <xdr:col>12</xdr:col>
      <xdr:colOff>508000</xdr:colOff>
      <xdr:row>24</xdr:row>
      <xdr:rowOff>114300</xdr:rowOff>
    </xdr:to>
    <xdr:graphicFrame macro="">
      <xdr:nvGraphicFramePr>
        <xdr:cNvPr id="19" name="Gráfico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467178</xdr:colOff>
      <xdr:row>7</xdr:row>
      <xdr:rowOff>907</xdr:rowOff>
    </xdr:from>
    <xdr:to>
      <xdr:col>26</xdr:col>
      <xdr:colOff>35378</xdr:colOff>
      <xdr:row>25</xdr:row>
      <xdr:rowOff>64407</xdr:rowOff>
    </xdr:to>
    <xdr:grpSp>
      <xdr:nvGrpSpPr>
        <xdr:cNvPr id="13" name="Grupo 12">
          <a:extLst>
            <a:ext uri="{FF2B5EF4-FFF2-40B4-BE49-F238E27FC236}">
              <a16:creationId xmlns:a16="http://schemas.microsoft.com/office/drawing/2014/main" id="{00000000-0008-0000-1100-00000D000000}"/>
            </a:ext>
          </a:extLst>
        </xdr:cNvPr>
        <xdr:cNvGrpSpPr/>
      </xdr:nvGrpSpPr>
      <xdr:grpSpPr>
        <a:xfrm>
          <a:off x="8132535" y="1350282"/>
          <a:ext cx="7233557" cy="3533321"/>
          <a:chOff x="7594600" y="1333500"/>
          <a:chExt cx="7327900" cy="3492500"/>
        </a:xfrm>
      </xdr:grpSpPr>
      <xdr:sp macro="" textlink="">
        <xdr:nvSpPr>
          <xdr:cNvPr id="6" name="Rectangle 7">
            <a:extLst>
              <a:ext uri="{FF2B5EF4-FFF2-40B4-BE49-F238E27FC236}">
                <a16:creationId xmlns:a16="http://schemas.microsoft.com/office/drawing/2014/main" id="{00000000-0008-0000-1100-000006000000}"/>
              </a:ext>
            </a:extLst>
          </xdr:cNvPr>
          <xdr:cNvSpPr/>
        </xdr:nvSpPr>
        <xdr:spPr>
          <a:xfrm>
            <a:off x="7594600" y="1333500"/>
            <a:ext cx="7327900" cy="3492500"/>
          </a:xfrm>
          <a:prstGeom prst="rect">
            <a:avLst/>
          </a:prstGeom>
          <a:solidFill>
            <a:schemeClr val="dk1">
              <a:alpha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0" name="Rectangle 9">
            <a:extLst>
              <a:ext uri="{FF2B5EF4-FFF2-40B4-BE49-F238E27FC236}">
                <a16:creationId xmlns:a16="http://schemas.microsoft.com/office/drawing/2014/main" id="{00000000-0008-0000-1100-00000A000000}"/>
              </a:ext>
            </a:extLst>
          </xdr:cNvPr>
          <xdr:cNvSpPr/>
        </xdr:nvSpPr>
        <xdr:spPr>
          <a:xfrm>
            <a:off x="10134600" y="1409700"/>
            <a:ext cx="3621246" cy="487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600" baseline="0">
                <a:ln>
                  <a:noFill/>
                </a:ln>
                <a:solidFill>
                  <a:schemeClr val="bg1"/>
                </a:solidFill>
                <a:latin typeface="Segoe UI Light" panose="020B0502040204020203" pitchFamily="34" charset="0"/>
                <a:cs typeface="Segoe UI Light" panose="020B0502040204020203" pitchFamily="34" charset="0"/>
              </a:rPr>
              <a:t>Top 5 de Gerencias por Monto total</a:t>
            </a:r>
            <a:endParaRPr lang="es-PE" sz="1600">
              <a:ln>
                <a:noFill/>
              </a:ln>
              <a:solidFill>
                <a:schemeClr val="bg1"/>
              </a:solidFill>
              <a:latin typeface="Segoe UI Light" panose="020B0502040204020203" pitchFamily="34" charset="0"/>
              <a:cs typeface="Segoe UI Light" panose="020B0502040204020203" pitchFamily="34" charset="0"/>
            </a:endParaRPr>
          </a:p>
        </xdr:txBody>
      </xdr:sp>
      <xdr:graphicFrame macro="">
        <xdr:nvGraphicFramePr>
          <xdr:cNvPr id="20" name="Gráfico 19">
            <a:extLst>
              <a:ext uri="{FF2B5EF4-FFF2-40B4-BE49-F238E27FC236}">
                <a16:creationId xmlns:a16="http://schemas.microsoft.com/office/drawing/2014/main" id="{00000000-0008-0000-1100-000014000000}"/>
              </a:ext>
            </a:extLst>
          </xdr:cNvPr>
          <xdr:cNvGraphicFramePr>
            <a:graphicFrameLocks/>
          </xdr:cNvGraphicFramePr>
        </xdr:nvGraphicFramePr>
        <xdr:xfrm>
          <a:off x="7645400" y="1828800"/>
          <a:ext cx="7112000" cy="28067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xdr:col>
      <xdr:colOff>431800</xdr:colOff>
      <xdr:row>28</xdr:row>
      <xdr:rowOff>139700</xdr:rowOff>
    </xdr:from>
    <xdr:to>
      <xdr:col>13</xdr:col>
      <xdr:colOff>254000</xdr:colOff>
      <xdr:row>43</xdr:row>
      <xdr:rowOff>139700</xdr:rowOff>
    </xdr:to>
    <xdr:graphicFrame macro="">
      <xdr:nvGraphicFramePr>
        <xdr:cNvPr id="21" name="Gráfico 20">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OVEEDOR - MANUEL JESUS PENA CARDENAS" refreshedDate="44911.47915590278" createdVersion="6" refreshedVersion="6" minRefreshableVersion="3" recordCount="1292" xr:uid="{00000000-000A-0000-FFFF-FFFF04000000}">
  <cacheSource type="worksheet">
    <worksheetSource name="Tabla10"/>
  </cacheSource>
  <cacheFields count="53">
    <cacheField name="Nº ITEM" numFmtId="0">
      <sharedItems containsSemiMixedTypes="0" containsString="0" containsNumber="1" containsInteger="1" minValue="1" maxValue="1292" count="1292">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sharedItems>
    </cacheField>
    <cacheField name="Gerencia" numFmtId="0">
      <sharedItems containsMixedTypes="1" containsNumber="1" containsInteger="1" minValue="0" maxValue="0" count="22">
        <s v="Gerencia de Administración y Logística"/>
        <s v=""/>
        <s v="Gerencia Banca Digital"/>
        <s v="Gerencia Red de Agencias"/>
        <s v="Gerencia de Operaciones"/>
        <s v="Gerencia de Tecnologías de Información"/>
        <s v="Gerencia de Recursos Humanos y Cultura"/>
        <s v="Oficialía de Prevención de Lavado de Activos y Financiamiento del Terrorismo"/>
        <s v="Gerencia de Riesgos"/>
        <s v="Gerencia Legal"/>
        <s v="Gerencia General"/>
        <s v="Presidencia Ejecutiva"/>
        <s v="Gerencia de Innovación y Transformación Digital"/>
        <n v="0"/>
        <s v="Órgano de Auditoría Interna"/>
        <s v="Gerencia de Productos e Inclusión Financiera"/>
        <s v="Gerencia de Planeamiento y Control de Gestión"/>
        <s v="Gerencia de Finanzas y Tesorería"/>
        <s v="Gerencia de Comunicaciones y Relaciones Institucionales"/>
        <s v="Oficialía de Cumplimiento Normativo y Conducta de Mercado"/>
        <s v="Órgano de Control Institucional"/>
        <s v="Asesoría Presidencia" u="1"/>
      </sharedItems>
    </cacheField>
    <cacheField name="Sub Gerencia" numFmtId="0">
      <sharedItems containsMixedTypes="1" containsNumber="1" containsInteger="1" minValue="0" maxValue="0" count="44">
        <s v="Infraestructura"/>
        <s v="Seguridad"/>
        <s v="Servicios"/>
        <s v=""/>
        <s v="Canales Alternos"/>
        <n v="0"/>
        <s v="Compras"/>
        <s v="Riesgos Crediticios y Financieros"/>
        <s v="Experiencia de Cliente y Reclamos"/>
        <s v="Cobranzas y Recuperaciones"/>
        <s v="Prevención del Fraude"/>
        <s v="Riesgos de Operación y Tecnología"/>
        <s v="Asuntos Procesales"/>
        <s v="Asuntos Bancarios y Financieros"/>
        <s v="Asuntos Administrativos"/>
        <s v="Subgerencia Auditoría Forense"/>
        <s v="Subgerencia Auditoría de Procesos"/>
        <s v="Banca Personal"/>
        <s v="Inclusión Financiera"/>
        <s v="Gestión de la Calidad"/>
        <s v="Desarrollo Organizacional"/>
        <s v="Planeamiento"/>
        <s v="Gestión del Cliente"/>
        <s v="Internacional"/>
        <s v="Captaciones y Pagaduría"/>
        <s v="Caja y Valores"/>
        <s v="Servicios Bancarios y Recaudación"/>
        <s v="Contabilidad"/>
        <s v="Mesa de Dinero"/>
        <s v="Presupuesto"/>
        <s v="Contabilidad "/>
        <s v="Innovación Digital"/>
        <s v="Publicidad y Posicionamiento de Marca"/>
        <s v="Prensa Institucional"/>
        <s v="Conducta de Mercado"/>
        <s v="Cumplimiento Normativo e Integridad"/>
        <s v="Compensaciones"/>
        <s v="Administración de Personal"/>
        <s v="Desarrollo del Talento"/>
        <s v="Oficina de Seguridad Informática"/>
        <s v="Producción"/>
        <s v="Arquitectura de TIC"/>
        <s v="Construcción de Aplicaciones"/>
        <s v="Auditorías Especiales"/>
      </sharedItems>
    </cacheField>
    <cacheField name="Sección" numFmtId="0">
      <sharedItems containsMixedTypes="1" containsNumber="1" containsInteger="1" minValue="0" maxValue="0"/>
    </cacheField>
    <cacheField name="Gerencia2" numFmtId="0">
      <sharedItems containsMixedTypes="1" containsNumber="1" containsInteger="1" minValue="0" maxValue="0"/>
    </cacheField>
    <cacheField name="Sub Gerencia2" numFmtId="0">
      <sharedItems containsMixedTypes="1" containsNumber="1" containsInteger="1" minValue="0" maxValue="0"/>
    </cacheField>
    <cacheField name="Sección2" numFmtId="0">
      <sharedItems containsMixedTypes="1" containsNumber="1" containsInteger="1" minValue="0" maxValue="0"/>
    </cacheField>
    <cacheField name="Objetivo Estratégico / Operativo" numFmtId="0">
      <sharedItems containsMixedTypes="1" containsNumber="1" containsInteger="1" minValue="0" maxValue="0" count="13">
        <s v="OEI 4: Mejorar la experiencia del cliente"/>
        <n v="0"/>
        <s v="OEI 10: Garantizar la estabilidad operativa"/>
        <s v=""/>
        <s v="OEI 8: Optimizar la eficiencia de los procesos"/>
        <s v="OEI 11: Mejorar el clima laboral"/>
        <s v="OEI 5: Masificar el acceso y uso de los canales alternos"/>
        <s v="OEI 12: Aplicar la transformación digital"/>
        <s v="OEI 3: Optimizar la eficiencia financiera"/>
        <s v="OEI 7: Optimizar la eficiencia financiera"/>
        <s v="OEI 9: Mejorar la gestión de los proyectos"/>
        <s v="OEI 13: Implementar una cultura de innovación y agilidad empresarial"/>
        <s v="OEI 6: Incrementar las operaciones y clientes digitales"/>
      </sharedItems>
    </cacheField>
    <cacheField name="Nombre del procedimiento" numFmtId="0">
      <sharedItems containsMixedTypes="1" containsNumber="1" containsInteger="1" minValue="0" maxValue="0" count="867" longText="1">
        <s v="CONSTRUCCION AGENCIA LA UNION PIURA"/>
        <s v="AGENCIA CHOCOPE"/>
        <s v="AGENCIA CAYMA"/>
        <s v="AGENCIA IBERIA"/>
        <s v="AGENCIA YURIMAGUAS"/>
        <s v="AGENCIA SANTA MARIA DE NIEVA"/>
        <s v="LAREDO"/>
        <s v="REMODELACION AGENCIA CABALLOCOCHA"/>
        <s v="AGENCIA NAUTA"/>
        <s v="AGENCIA SAN MARCOS"/>
        <s v="construccion Agencia la Molina"/>
        <s v="Agencia Mala"/>
        <s v="expediente tecnico Agencia Lima (Lampa)"/>
        <s v="Otros (adecuación , traslados, etc)"/>
        <s v="Comisión de servicios a nivel nacional"/>
        <s v="Servicio de Vigilancia, Operadores del Centro de Control de Seguridad y Ronda Móvil de las Sedes, Agencias y Locales de la macro Región Lima y Recepcionistas de la Sede Principal del BN"/>
        <s v="Servicio de protección y seguridad en Agencias a nivel nacional (Convenio de Cooperación Interinstitucional entre BN y PNP)"/>
        <s v="Servicio de Mantenimiento Preventivo y Correctivo del Sistema de Alarmas, ATMs y ATMs Isla del BN a nivel nacional"/>
        <s v="Servicio de mantenimiento preventivo y correctivo del Sistema de Gestión de Video Integral (SGVI) en Agencias, Oficinas y ATMs del BN a nivel Nacional"/>
        <s v="Servicio de mantenimiento integral (Preventivo y correctivo) a sistemas de seguridad electrónica de la Sede Oficina Principal"/>
        <s v="Servicio de mantenimiento preventivo y correctivo que comprende alarma y extinción de incencio de la sede Oficina Principal"/>
        <s v="Servicio de mantenimiento preventivo y correctivo que comprende alarma y extinción de incencio de la sede Elizalde del Banco de la Nación"/>
        <s v="Servicio de mantenimiento correctivo de cajas de seguridad, puertas de bóveda, cajas buzón y ATMs en Ags del BN a nivel nacional"/>
        <s v="Servicio de Mantenimiento Preventivo y Reparación de equipos de Alarmas y Seguridad (Imprevistos)"/>
        <s v="Mantenimiento correctivo del Sistema de Video a nivel nacional (Imprevistos)."/>
        <s v="Letreros fotoluminiscentes y letreros led"/>
        <s v="Servicio de mantenimiento, recarga y prueba hidrostática de los Extintores de las Sedes; Principal incluida Agencia bancaria, Elizalde y locales almacén Ate, Data Center Javier Prado"/>
        <s v="Servicio de telefonía satelital"/>
        <s v="Mantenimiento Preventivo y correctivo de cajas de Seguridad y puertas de bóveda en agencias y ATMs  (Imprevistos)"/>
        <s v="Fotocheck y cintas visitas"/>
        <s v="Certificación de requisitos mínimos de seguridad en entidades bancarias (100 oficinas)"/>
        <s v="Adquisición de cámaras de video vigilancia para Agencias,Lobbies, ATMs del BN y Oficinas MAC."/>
        <s v="Adquisición de un motor diesel para impulsar la bomba contra incendios de la sede Elizalde"/>
        <s v="Adq. e instalación de un Sistema de Alarma nuevos puntos para la nuevas Agencias MAC a nivel nacional - 2023 "/>
        <s v="Adquisición de Cajas fuertes para la nuevas Agencias MAC a nivel nacional - 2023 "/>
        <s v="Depreciación de edificios - utilizados por la entidad"/>
        <s v="Depreciación de edificios - utilizados temporalmente por terceros"/>
        <s v="Depreciación de instalaciones - utilizados por la entidad"/>
        <s v="Depreciación mobiliario y equipo - mobiliario"/>
        <s v="Depreciación mobiliario y equipo - equipo de cómputo"/>
        <s v="Depreciación mobiliario y equipo - otros bienes y equipos de oficina"/>
        <s v="Depreciación vehículos - utilizados por la entidad"/>
        <s v="Depreciación maquinarias - utilizados por la entidad"/>
        <s v="Depreciación instalación en propiedades alquiladas"/>
        <s v="Servicio de Transporte de Bienes del Banco de la Nación a Nivel Nacional CO  N° 027818-21, 28/06/21 al 27/06/24"/>
        <s v="Mantenimiento áreas comunes estacionamientos sotanos 3 y 4 en el Centro de Convenciones Lima &quot;27 de Enero&quot;."/>
        <s v="Reparación de Montacargas, Marca Toyota, Ate"/>
        <s v="Mantenimiento de Montacargas, Marca Toyota, Elizalde"/>
        <s v="Mantenimiento de Mäquina Ensunchandoras JK-5000, JK-5"/>
        <s v="Mantenimiento de Apilador Electrico, Marca Crown"/>
        <s v="Consumo de energía eléctrica para la sede principal y cajeros isla Lima Metropolitana"/>
        <s v="Servicio de agua y desagüe para la sede principal y oficinas Lima"/>
        <s v="Vehículos del Banco"/>
        <s v=""/>
        <s v="Útiles de escritorio distribuido por almacén  (para provincias únicamente, papel bond, sobres de manila y files)"/>
        <s v="Combustible para montacarga - Sección Almacén"/>
        <s v="Suministros aseo personal - distribuido por almacén Sede Principal, Elizalde y SMR Lima"/>
        <s v="Suministros para cómputo distribuido por el almacén"/>
        <s v="Suministros para telex y fax distribuido por el almacén"/>
        <s v="Suministros para embalaje distribudio por el almacén (incluye cajas de carton) "/>
        <s v="Banquetas, papeleras, acrílicos, detectores de billetes, ordenadores de cola y otros, distribuidos por almacén "/>
        <s v="Suministros para cajeros automáticos -distribuido por almacén"/>
        <s v="Suministro Gel Antibacterial - Red de Ags. SMR´sI Lima y provincias"/>
        <s v="Gastos notariales y registrales (Sunarp y otros)"/>
        <s v="Servicio para la Digitalización de 4´500,000 de imágenes con Valor Legal"/>
        <s v="Servicio de Intermediación laboral de carga y embalaje"/>
        <s v="Obtención CRIs y fichas registrales de 318 inmuebles (semestral S/ 79.00 c/u)"/>
        <s v="Atención de gastos y servicios menores para el Fondo Fijo de la Sección Control Patrimonial, de CRIs, partidas registrales y servicios afines de inmuebles del BN"/>
        <s v="Despacho de documentos urgentes a nivel nacional e internacional"/>
        <s v="Servicio de habilitación y traslado de los extractos bancarios"/>
        <s v="Servicio de recepción, habilitación y envío de correspondencia a las agencias de provincias"/>
        <s v="Servicio de recojo de sobres de las agencias de Lima Metropolitana y Callao"/>
        <s v="Servicio de recepción, control y mensajería a nivel local"/>
        <s v="Pago de Casilla Postal - Pago Anual"/>
        <s v="Servicio Integral de Mesa de Partes"/>
        <s v="Adquisición de 25,000 cajas archiveras por convenio marco"/>
        <s v="Adquisición de Elevador"/>
        <s v="Servicio de digitalización de documentos con valor legal y sin valor legal"/>
        <s v="Traslado de Documentos del Archivo Central al Almacén de Ate y del Almacén de Ate al Archivo Central"/>
        <s v="Servicio de carga, traslado y embalaje de cajas con documentos"/>
        <s v="EPP y indumentaria de trabajo"/>
        <s v="Adquisicion de utiles de escritorio"/>
        <s v="Adquisicion de papel para fotocopia"/>
        <s v="Materiales para embalaje"/>
        <s v="Adquisicion de utiles de aseo"/>
        <s v="Servicio de Impresión de Formatos del Banco de la Nación"/>
        <s v="Servicio de mantenimiento preventivo y correctivo de la flota vehicular del BN"/>
        <s v="SERVICIO DE LIMPIEZA GENERAL PARA LA SEDE ELIZALDE, AGENCIAS LOBBIES OFICINAS ESPECIALES Y ATMS DE LA MACRO REGION LIMA"/>
        <s v="Servicio Telefónico ruta 800 (Línea gratuita para los clientes)"/>
        <s v="Servicio de limpieza para la sede principal del BN"/>
        <s v="Servicio de Mantenimiento Integral de los ascensores del Edficio sede principal"/>
        <s v="Servicio de Mantenimiento preventivo y correctivo para equipos de aire acondicionado y ventilación mecánica de la Macro Región Piura - Iquitos - Trujillo del BN."/>
        <s v="Servicio de mantenimiento preventivo y correctivo para equipos de aire acondicionado y ventilación mecánica de la Macro Región Lima del Banco de la Nación"/>
        <s v="Servicio de Mantenimiento preventivo y correctivo para equipos de aire acondicionado y ventilación mecánica de la Macro Región Huancayo – Cusco - Arequipa del BN"/>
        <s v="Servicio de Telefonía Móvil del Banco de la Nación."/>
        <s v="Lineas Telef. Fija y Troncales Ruta 800 y SIP Trunk 519-2000"/>
        <s v="Mantenimiento preventivo y correctivo de servicios generales de sedes, agencias y lobbies SMR Lima Item 2 - Zona Sur"/>
        <s v="Servicio de mantenimiento preventivo, soporte técnico y atención de emergencias para las Instalaciones Sanitarias de la Sede Principal del Banco de la Nación"/>
        <s v="Mantenimiento preventivo y correctivo de las subestaciones eléctricas de agencias en provincias"/>
        <s v="Servicio de Impresión para las Oficinas Administrativas del Banco de la Nación"/>
        <s v="Mantenimiento preventivo, soporte técnico y atención emergencias para grupos electrógenos Sede Principal"/>
        <s v="Servicio de mantenimiento preventivo, soporte técnico y atención de emergencias para las subestaciones eléctricas 01 y 02 con celdas tipo SF6 y de los tableros eléctricos de la SEDE PRINCIPAL del Banco de la Nación."/>
        <s v="Mantenimiento y reparación de inmuebles (sist. eléctricos, carpintería madera y metálica, albañilería, gasfitería, ambientes locales y pozos Lima, cableado líneas telefónicas, reparaciones correctivas por observaciones ITSE -60 locales) "/>
        <s v="Reparación de muebles, máquinas y equipos varios de Lima - No Previstos"/>
        <s v="Outsourcing - Mesa de Servicio"/>
        <s v="Mesa de atencion de la Central Telefónica "/>
        <s v="Mantenimiento preventivo y correctivo de los grupos electrogenos y tableros de transferencia de la Macro Region Lima"/>
        <s v="Servicio de mantenimiento preventivo y correctivo para equipos de generación de ozono de las Macro Regiones de Lima y Provincias del Banco de la Nación"/>
        <s v="Mantenimiento preventivo de Adq e Instalac de Grupos electrogenos SMR Lima - Prestacion Accesoria"/>
        <s v="Servicio de Mantenimiento Preventivo y Correctivo para Equipos de Aire Acondicionado y Ventilación Mecánica de la Sede Elizalde."/>
        <s v="Combustible para abastecer la flota vehicular del BN "/>
        <s v="Repuestos y materiales para maquinaria y equipos"/>
        <s v="Materiales diversos para instalaciones, incluye conectores, cable UPT, teleduct, rosetas, cintas aislantes, etc."/>
        <s v="Combustible para abastecer la flota vehicular del BN"/>
        <s v="Servicio telefonia móvil operador roaming, micro chip ipad, móvil líneas, móvil penalidad."/>
        <s v="Muebles, máquinas y equipos / vehículos para traslado de funcionarios / grupo electrógeno, buses, baños, etc) - imprevistos"/>
        <s v="Fondo fijo - Traslado de bienes corrientes y activos del almacén a oficinas a nivel nacional."/>
        <s v="Suministros, repuestos y materiales para vehículos del BN"/>
        <s v="Mantenimiento preventivo de grupos electrógenos y tableros de transferencia SMR Lima"/>
        <s v="Combustible para grupos electrógenos,  Centro Alterno, Elizalde, otros. "/>
        <s v="Cable mágico"/>
        <s v="Mantenimiento y Reparación de Vehículos (imprevistos)"/>
        <s v="Peaje, parqueo, gravámenes y canon frecuencia"/>
        <s v="Herramientas varias"/>
        <s v="Adq sistema UPS para agencias la Macro Region I Piura"/>
        <s v="Dispensador eléctrico"/>
        <s v="Mantenimiento preventivo y correctivo de servicios generales de sedes, agencias y lobbies SMR Lima. Item 1 - Zona norte"/>
        <s v="Servicio de Mantenimiento Preventivo, Soporte Técnico y Atención de Emergencias para los Equipos del Sistema HVAC de la Sede Principal del Banco de la Nación"/>
        <s v="Mantenimiento sistema eléctrico locales – Agencias propiedad del BN – Lima Metropolitana y Lima Provincias."/>
        <s v="Cambio de letreros luminosos Agencias Lima Metropolitana y Lima Provincias"/>
        <s v="Adquisicion e instalacion de equipos UPS para Macro Regiones Trujillo_Lima_Huancayo_Arequipa_Cusco_Iquitos del BN"/>
        <s v="Servicios especiales del Edificio Sede Principal del Banco de la Nacion"/>
        <s v="TASACIÓN COMERCIAL ANUAL 2023 DE 217 INMUEBLES PROPIOS DEL BN."/>
        <s v="TASACIÓN COMERCIAL ANUAL 2023 DE 86 INMUEBLES."/>
        <s v="TITULACION DE INMUEBLES"/>
        <s v="SANEAMIENTO DE INMUEBLES"/>
        <s v="SERVICIO DE ANÁLISIS, ESTUDIO Y SOPORTE DE INFORMACIÓN DE LOS BIENES MUEBLES PARA EL AÑO 2022 EN EL SINABIP"/>
        <s v="Alquiler  espacio para Cajero OPEN PLAZA  CHICLAYO"/>
        <s v="Alquiler  espacio para Cajero TOTTUS LIMA (ZORRITOS)"/>
        <s v="Alquiler  espacio para Cajero TOTTUS LIMA (CRILLON)"/>
        <s v="Alquiler  espacio para Cajero S034 - METRO PURUCHUCO"/>
        <s v="Alquiler  espacio para Cajero ATM´s Plan 150 (2021)"/>
        <s v="Alquiler para funcionamiento de la OF. ESPECIAL 1 SAN BORJA"/>
        <s v="Alquiler  Local Temporal AGENCIA 1 PIURA"/>
        <s v="Alquiler para funcionamiento de la OF. ESPECIAL 1 MEGAPLAZA - INDEPENDENCIA"/>
        <s v="Alquiler para funcionamiento de la AGENCIA 2 HUÁNUCO "/>
        <s v="Alquiler para funcionamiento de la AGENCIA 1 MIRAFLORES"/>
        <s v="Alquiler para funcionamiento de la OF. ESPECIAL 1 CENTRO COMERCIAL PENTA MALL CANTO GRANDE "/>
        <s v="Alquiler para funcionamiento de la AGENCIA 2 AEROPUERTO "/>
        <s v="Alquiler para funcionamiento de la OF. ESPECIAL 1 CENTRO COMERCIAL OPEN PLAZA HUÁNUCO"/>
        <s v="Alquiler para funcionamiento de la AGENCIA 2 ATE"/>
        <s v="Alquiler para funcionamiento de la OF. ESPECIAL 1 CENTRO COMERCIAL OPEN PLAZA ANGAMOS"/>
        <s v="Alquiler para funcionamiento de la AGENCIA 3 OXAPAMPA"/>
        <s v="Alquiler para funcionamiento de la AGENCIA 2 JAUJA "/>
        <s v="Imprevistos - Alquiler"/>
        <s v="Alquiler para funcionamiento de la AGENCIA 2 HUANCABAMBA"/>
        <s v="Alquiler  espacio para Cajero C. C. PLAZA SAN MIGUEL"/>
        <s v="Alquiler  Lactario AGENCIA 1 PIURA"/>
        <s v="Alquiler  espacio para Cajero CC. PENTA MALL_x000a_TRUJILLO (MANSICHE)"/>
        <s v="Alquiler  espacio para Cajero C.C. MALL AVENTURA PLAZA _x000a_BELLAVISTA "/>
        <s v="Alquiler  espacio para Cajero C.C. MALL AVENTURA PLAZA _x000a_SANTA ANITA"/>
        <s v="Alquiler  espacio para Cajero C.C. MALL AVENTURA PLAZA _x000a_PAUCARPATA - AREQUIPA"/>
        <s v="Alquiler  espacio para Cajero CAJEROS OPEN PLAZA      _x000a_ATOCONGO"/>
        <s v="Alquiler  espacio para Cajero CAJEROS OPEN PLAZA PUCALLPA"/>
        <s v="Alquiler  espacio para Cajero C.C. SUPER MERCADO CANDY"/>
        <s v="Alquiler  espacio para Cajero TOTTUS SAN BORJA (SAN LUIS)"/>
        <s v="Alquiler  espacio para Cajero TOTTUS CHICLAYO"/>
        <s v="Alquiler  espacio para Cajero TOTTUS CAÑETE"/>
        <s v="Alquiler  espacio para Cajero TOTTUS LA MOLINA (FONTANA)"/>
        <s v="Alquiler  espacio para Cajero TOTTUS SULLANA"/>
        <s v="Alquiler  espacio para Cajero TOTTUS SAN ISIDRO (BEGONIAS)"/>
        <s v="Alquiler  espacio para Cajero TOTTUS AREQUIPA"/>
        <s v="Alquiler  espacio para Cajero HOSPITAL SAN BARTOLOMÉ"/>
        <s v="Alquiler  espacio para Cajero AV. J.C. TELLO 823 - LINCE"/>
        <s v="Alquiler  espacio para Cajero C.C. LIMA PLAZA NORTE"/>
        <s v="Alquiler  espacio para Cajero C.C. MALL DEL SUR"/>
        <s v="Alquiler  espacio para Cajero LOBBY PIURA"/>
        <s v="Alquiler  espacio para Cajero OPEN PLAZA - HUANCAYO"/>
        <s v="Alquiler  espacio para Cajero ROYAL PLAZA INDEPENDENCIA"/>
        <s v="Alquiler para funcionamiento de la AGENCIA 3 MATUCANA"/>
        <s v="Alquiler  espacio para Cajero C.C. PENTA MALL _x000a_VIÑEDOS"/>
        <s v="Alquiler para funcionamiento de la OF. ESPECIAL 2 SERPOST MIRAFLORES"/>
        <s v="Alquiler  espacio para Cajero PLAZA VEA MOQUEGUA"/>
        <s v="Alquiler  espacio para Cajero PLAZA VEA BOLICHERA"/>
        <s v="Alquiler  espacio para Cajero C. C. MRBT SAN MIGUEL"/>
        <s v="Alquiler  espacio para Cajero PLAZA VEA VENTANILLA"/>
        <s v="Alquiler  espacio para Cajero PLAZA VEA PLAZA UGARTE"/>
        <s v="Alquiler  espacio para Cajero PLAZA VEA PUNO"/>
        <s v="Alquiler para funcionamiento de la AGENCIA 3 ACOBAMBA"/>
        <s v="Alquiler  espacio para Cajero AV. CANADA - SAN LUIS"/>
        <s v="Alquiler  espacio para Cajero CENCOSUD SJL  ATM-1576"/>
        <s v="Alquiler  espacio para Cajero LC CA04-2 PLAZA LIMA SUR"/>
        <s v="Alquiler  espacio para Cajero LC CA02-2 PLAZA LIMA SUR"/>
        <s v="Alquiler  espacio para Cajero LC 6356 PLAZA LIMA SUR"/>
        <s v="Alquiler  espacio para Cajero CENCOSUD SJL  ATM-1288"/>
        <s v="Alquiler  espacio para Cajero C.C. REAL PLAZA _x000a_CUSCO"/>
        <s v="Alquiler  espacio para Cajero C.C. REAL PLAZA CENTRO CÍVICO"/>
        <s v="Alquiler  espacio para Cajero C.C. REAL PLAZA AREQUIPA"/>
        <s v="Alquiler  espacio para Cajero C.C. REAL PLAZA CHICLAYO"/>
        <s v="Alquiler  espacio para Cajero C.C. REAL PLAZA PRO"/>
        <s v="Alquiler  espacio para Cajero C.C. REAL PLAZA SALAVERRY"/>
        <s v="Alquiler  espacio para Cajero C.C. REAL PLAZA HUANCAYO"/>
        <s v="Alquiler Archivo AGENCIA 2 HUÁNUCO (3er piso)"/>
        <s v="Alquiler  espacio para Cajero BOTICAS PERU - VILLA EL SALVADOR"/>
        <s v="Alquiler  espacio para Cajero BOTICAS PERU - LINCE"/>
        <s v="Alquiler  espacio para Cajero OPEN PLAZA - PIURA"/>
        <s v="Alquiler  espacio para Cajero C.C. REAL PLAZA _x000a_CENTRO CÍVICO"/>
        <s v="Alquiler  espacio para Cajero C.C. REAL PLAZA _x000a_PRIMAVERA"/>
        <s v="Alquiler para funcionamiento de la OF. ESPECIAL 2  SERPOST TRUJILLO "/>
        <s v="Alquiler  espacio para Cajero PAGOS AL DIA"/>
        <s v="Alquiler para funcionamiento de la AGENCIA 3 SAN MATEO"/>
        <s v="Alquiler para funcionamiento de la AGENCIA 3 PATIVILCA"/>
        <s v="Alquiler  espacio para Cajero C. H. LA MERCED-FEBAN"/>
        <s v="Alquiler  espacio para Cajero PLAZA VEA COMAS"/>
        <s v="Alquiler  espacio para Cajero PLAZA VEA PLACITA"/>
        <s v="Alquiler  espacio para Cajero BOTICAS PERU - VILLA MARIA DEL TRIUNFO"/>
        <s v="Alquiler Archivo AGENCIA 2 HUÁNUCO (2do piso)"/>
        <s v="Alquiler  espacio para Cajero C.C. REAL PLAZA _x000a_TRUJILLO"/>
        <s v="Alquiler  espacio para Cajero C.C. REAL PLAZA _x000a_JULIACA"/>
        <s v="Alquiler  espacio para Cajero C.C. REAL PLAZA _x000a_CAJAMARCA"/>
        <s v="Alquiler  espacio para Cajero C.C. REAL PLAZA _x000a_PIURA"/>
        <s v="Alquiler  espacio para Cajero C.C. REAL PLAZA _x000a_SANTA CLARA"/>
        <s v="Alquiler  espacio para Cajero PLAZA VEA PLAZA LURIN"/>
        <s v="Alquiler  espacio para Cajero C.C. LOS RECAUDADORES (SALAMANCA)"/>
        <s v="Alquiler  espacio para Cajero CEREBAN - LA CALERA"/>
        <s v="Alquiler  espacio para Cajero SAN ROQUE"/>
        <s v="Alquiler  espacio para Cajero SAN GABINO"/>
        <s v="Alquiler  espacio para Cajero C.C. MEGA PLAZA _x000a_CHORRILLOS"/>
        <s v="Alquiler  espacio para Cajero C.C. MEGA PLAZA _x000a_VILLA  EL SALVADOR"/>
        <s v="Alquiler  espacio para Cajero PLAZA VEA CORTIJO"/>
        <s v="Alquiler para funcionamiento de la AGENCIA 3 CORONGO"/>
        <s v="Alquiler  espacio para Cajero C. C. MRBT2 SAN MIGUEL"/>
        <s v="Alquiler  espacio para Cajero BOTICAS PERU - SURQUILLO"/>
        <s v="Alquiler  espacio para Cajero FARMACIA UNIVERSAL - LOS OLIVOS"/>
        <s v="Alquiler  espacio para Cajero BOTICAS PERU - SURCO"/>
        <s v="Alquiler  espacio para Cajero FARMACIA UNIVERSAL - SAN BORJA"/>
        <s v="Alquiler  espacio para Cajero C.C. EL QUINDE PLAZA ICA"/>
        <s v="Alquiler  espacio para Cajero C.C. EL QUINDE CAJAMARCA"/>
        <s v="Alquiler  espacio para Cajero SUPERMERCADO CANDY CAMPOY"/>
        <s v="Alquiler  espacio para Cajero CIENEGUILLA"/>
        <s v="Alquiler  espacio para Cajero CENTRO COMERCIAL PLAZA DEL SOL ICA - 1726"/>
        <s v="Alquiler  espacio para Cajero CENTRO COMERCIAL PLAZA DEL SOL HUACHO"/>
        <s v="Alquiler  espacio para Cajero C.C. CAMINOS DEL INCA"/>
        <s v="Alquiler  espacio para Cajero SERPOST CATACAOS"/>
        <s v="Alquiler  espacio para Cajero SERPOST JESÚS MARÍA"/>
        <s v="Alquiler  espacio para Cajero SERPOST CHICLAYO"/>
        <s v="Alquiler  espacio para Cajero SERPOST SAN MARTÍN DE PORRES"/>
        <s v="Alquiler  espacio para Cajero SERPOST CHINCHA"/>
        <s v="Alquiler  espacio para Cajero SERPOST ANDAHUAYLAS"/>
        <s v="Alquiler  espacio para Cajero C.C. EMUSS ALEGRE"/>
        <s v="Alquiler  espacio para Cajero C.C. EMUSS SURCO"/>
        <s v="Alquiler  espacio para Cajero C.C. EMUSS AMISTAD"/>
        <s v="Alquiler  espacio para Cajero C.C. INOUTLET FAUCETT"/>
        <s v="Alquiler  espacio para Cajero SERPOST COMAS"/>
        <s v="Alquiler  espacio para Cajero SERPOST PUERTO MALDONADO"/>
        <s v="Alquiler  espacio para Cajero SERPOSTPUERTO CUSCO"/>
        <s v="Adq, implementación y soporte un Software para la Gestión Documental la Entidad (Repositorio Institucional)"/>
        <s v="Mantenimiento espacio ATMs (Metro 40, C.C Gran Caquetá Plaza, C.C Plaza San Miguel, Aventura Plaza)"/>
        <s v="Mantenimiento áreas comunes (Sótano Jr. Contumaza 833, Jr. de la Unión 1091 "/>
        <s v="Mantenimiento preventivo y correctivo a máquinas contadoras electrónicas de billetes marca Magner, modelo 175 FF y marca Kisan, modelo K2 que cuentan, detectan, separan billetes falsos, por el estado de su uso, para la Red de Agencias, a nivel Nacional"/>
        <s v="Prestación accesoria: Máquinas contadoras electrónicas de billetes (280 MCEB Kisan modelo Newton 3)"/>
        <s v="Prestación accesoria: Máquinas contadoras electrónicas de billetes (220 MCEB Kisan modelo Newton 3)"/>
        <s v="Prestación accesoria: Máquinas contadoras electrónicas de billetes (600 MCEB"/>
        <s v="Mantenimiento de termoimpresoras."/>
        <s v="Mantenimiento de lectoclasificadora de cheques modelo itran 180"/>
        <s v="Materiales y accesorios para cableado estructurado y puntos de red"/>
        <s v="Materiales diversos: baterías para LAPTOP, UPS, etc - Gerencia de Informática"/>
        <s v="Adquisición e instalación de repuestos críticos para UPS de los Centros de Cómputo del Banco"/>
        <s v="Repuestos Sistemas Video Grabación Digital"/>
        <s v="Repuestos para ATM´s, accesorios ligados a ATMs"/>
        <s v="Precintos de seguridad y materiales"/>
        <s v="Contratación del Servicio de Realización de Pruebas  de Descarte COVID-19 para los trabajadores del Banco de la Nación en la Macro Regiones"/>
        <s v="Adquisición de Mascarillas KN95 para las SMR´s"/>
        <s v="Adquisición de mascarillas faciales textil de uso comunitario reutilizables para los trabajadores del BN"/>
        <s v="Mascarillas quirúrgicas descartables para los trabajadores de la Red de Agencias y Oficinas Administrativas "/>
        <s v="Servicio de Realización de Pruebas Rápidas de serológicas para SARS-CoV-2 para los trabajadores del Banco de la Nación en la ciudad de Lima"/>
        <s v="Adquisición de mascarillas KN95 para los trabajadores de red de agencias Lima del Banco de la Nación con riesgo mediano de exposición"/>
        <s v="Contratación del Servicio de Realización de Pruebas  de Descarte COVID-19 para los trabajadores del Banco de la Nación en la ciudad de Lima"/>
        <s v="Legalización y cartas notariales "/>
        <s v="Diarios y revistas  (PE, GG, Legal y RR.II)"/>
        <s v="Auditoría financiera gubernamental para los ejercicios 2019-2020."/>
        <s v="Revelado de fotos, grabaciones, planos y otros"/>
        <s v="Imprevistos distribución de formatos impresos  (stock de almacén)"/>
        <s v="Trámites de obtención de la certificación ITSE a nivel nacional"/>
        <s v="Consulta en portal de la Sunarp"/>
        <s v="Servicio central de riesgos para la prestación de servicios de acceso a base de datos (información)"/>
        <s v="Actualización de normas legales (SPIJ) - 01 licencia principal y 45 adicionales."/>
        <s v="Contratación de locadores de servicio."/>
        <s v="Seguro Integral de Salud"/>
        <s v="Adqu 600 ATMs y Sist. Video Grabacion Digital LP 2022"/>
        <s v="Servicio de Ciberseguridad y Gestión de Eventos e Incidentes de Seguridad Informática para la Implementación de un Cybersecurity Operation Center (COC) – Contr. Finan."/>
        <s v="Adquisición de switches Sedes Administrativas y dependencias tipo 3"/>
        <s v="Servicio de impresión de formatos "/>
        <s v="Adquisición de plataforma de redes inalámbricas para Sedes Administrativas y Macroregiones"/>
        <s v="Adquisición de terminales de voz para sedes administrativas y red de agencias"/>
        <s v="Optimización de la Red Interna "/>
        <s v="Adquisición de Sitemas de Video Grabacion Digital LP 2023"/>
        <s v="Segunda mesa de reclamos y mesa de calidad"/>
        <s v="Contratación Locador de Servicio - Reclamos"/>
        <s v="Gestión Reclamos y Envío Comunic.Elect.Reclamos - Call Center"/>
        <s v="Contratación de locadores de servicio"/>
        <s v="Atenciones oficiales a personas, emp. e inst. vinculadas con las funciones del BN y reuniones de trabajo con personal BN."/>
        <s v="Comisiones varias al Exterior"/>
        <s v="Gastos de suministros tales como: gaseosas, galletas, café, azúcar, infusiones, menaje etc."/>
        <s v="Comisión de Servicios a Nivel Nacional "/>
        <s v="Honorarios PE"/>
        <s v="04 consultores externos_x000a_- Rivadeneyra Sanchez Bruno Rafael _x000a_- Bacigalupo Vargas Jose Luis_x000a_- De la Vega Gaby_x000a_- Cordero Luis_x000a_- Nolasco Meza Ana Gabriel (reemplazo de De la Vega)"/>
        <s v="Asesoria en la revision de polizas y en la elaboracion y preparacion de las bases de acuerdo a las bases estandarizadas y aprobadas por El OSCE_x000a_- Gerardo Sanchez"/>
        <s v="Servicio de Suscripción SAE de Apoyo Consultoría"/>
        <s v="Profesional especializado para las coordinaciones parlamentarias_x000a_Del Pomar Saettone Magali Olga Betty"/>
        <s v="Consultorías inherentes al área"/>
        <s v="Comisión de Servicios a Nivel Nacional  (1 viaje al mes, 02 días) PE "/>
        <s v="Comisión de Servicios a Nivel Nacional (1 viaje al mes, 02 días) "/>
        <s v="Comisión de Servicios a Nivel Nacional (1 viaje al mes, 02 días) PE "/>
        <s v="Contratación de locadores de servicios – Innovación y DT"/>
        <s v="MOVILIDAD SERVICIO LOCAL"/>
        <s v="Clasificación de riesgos para el Banco de la Nación (Ítem 1)"/>
        <s v="Clasificación de riesgos para el Banco de la Nación"/>
        <s v="Clasificación de riesgos para el Banco de la Nación (Ítem 2)"/>
        <s v="Clasificación internacional de riesgos."/>
        <s v="Servicio de Revisión del Modelo de Riesgo de Mercado - Tasa de Interes"/>
        <s v="Servicio de Revisión del Modelo Interno de Riesgo País"/>
        <s v="Servicio de Revisión del Modelo de Asignación de Lineas de Contraparte"/>
        <s v="Licenciamiento Eviews"/>
        <s v="Servicio de Soporte y Mantenimiento del RISK-LAB"/>
        <s v="Adq solución tecnológica para Gestión Riesgo Operacional, Seguridad la Información y Continuidad del Negocio"/>
        <s v="Comisión de Servicio a Nivel Nacional         "/>
        <s v="Envío de cartas notariales a clientes"/>
        <s v="Envío de cartas notariales a clientes por eventos de fraude"/>
        <s v="Impresión y ensobrado de cartas "/>
        <s v="MC - Alertas en línea y en tiempo real"/>
        <s v="Monitoreo Prevención y Tratamiento de Fraude - Call Center"/>
        <s v="Peritaje y otros"/>
        <s v="Presupuesto Mesa Cobranza Preventiva A365 - Call Center"/>
        <s v="Presupuesto Mesa Cobranza Preventiva A365 - Comisiones"/>
        <s v="Servicio de revisión de expedientes de deudores No Minoristas. Es de carácter regulatorio."/>
        <s v="Solución Tecn. Prevención Fraudes y LA/FT y aplicación scoring riesgos "/>
        <s v="Solución tecnologica para la prevención de fraudes, lavado de activos y financiamiento del terrorismo (LA/FT) y aplicación de scoring de riesgos de LA/FT - SENTINEL"/>
        <s v="Visa - Alertas en línea y en tiempo real"/>
        <s v="SOLUCIÓN TECNOLÓGICA PARA LA PREVENCION DE FRAUDES, LA/FT Y APLICACIÓN DE SCORING DE RIESGOS DE LA/FT (SENTINEL)"/>
        <s v="Antibot"/>
        <s v="Solución de conflictos - Conciliación"/>
        <s v="Dieta Directores"/>
        <s v="Servicio de Patrocinio Procesal en Derecho Laboral(900 procesos) en Lima y Callao PAC 2022"/>
        <s v="Patrocinio en Procesos de Arbitraje en contrataciones del Estado, civil y comercial y procedimientos administrativo y defensa del consumidor en Lima y Callao (Item N° 02)"/>
        <s v="Servicio de patrocinio procesal en derecho laboral y previsional en Lima y Callao -  Ítem I Procesos Laborales con uno a más demandantes o demandados (500 procesos)"/>
        <s v="Consultoría legal especializada para el estudio y revisión de poderes de clientes en agencias del BN"/>
        <s v="Consultoría profesional en temas especializados Bancarios -Administrativos y otros"/>
        <s v="Patrocinio Procesal en Derecho Penal en Lima y Callao"/>
        <s v="Gastos por emisión de tasas judiciales."/>
        <s v="Solución de Conflictos – Conciliación Locadores"/>
        <s v="Servicios legales Persona Jurídica (Arbitraje y otros)"/>
        <s v="Servicio de Procesos previsionales individuales, hasta con diez (10) demandantes o demandados y/o en caso el demandante actúe en nombre y representación de hasta (10) diez representados"/>
        <s v="Absolución de consultas relacionadas a los procesos de contratación."/>
        <s v="Servicios legales Persona Jurídica (Arbitraje y otros servicios jurídicos)"/>
        <s v="Servicio de Patrocinio Procesal en Derecho Laboral y Previsional en Lima y Callao - Procesos Previsionales Colectivos con más de diez (10) demandantes o demandados (Item 2)"/>
        <s v="Servicio de Patrocinio Procesal en Derecho Penal en Lima y Callao"/>
        <s v="Software SaaS (Software as a Service) centralización procesos judiciales y procedimientos adm. -  relacionado a las páginas del CEJ (consulta expedientes judiciales) y del INDECOPI"/>
        <s v="Consultoría legal especializada en materia de derecho laboral y previsional. "/>
        <s v="Servicio de patrocinio en procesos de arbitraje de contrataciones del estado, civil y comercial, así como en procedimientos administrativos en protección y defensa del consumidor en Lima y Callao - Ítem 1"/>
        <s v="Servicio de patrocinio procesal en derecho laboral y previsional en Lima y Callao, procesos previsionales colectivos, con más de diez (10) demandantes o demandados y/o en caso el demandante actúe en nombre y representación de más de diez (10) representados, (25 procesos nuevos 2020)"/>
        <s v="Gastos protesto,  notariales, registrales, INDECOPI, copias autenticadas y simples de opiniones OSCE."/>
        <s v="Patrocinio procesal en derecho civil, comercial, constitucional en Lima y Callao"/>
        <s v="Administración, gestión y almacenamiento de la documentación electrónica Directorio y Comités - DILIGENT "/>
        <s v="Servicios profesionales de apoyo a la Gerencia de Legal (pagos arbitrales y otros servicios jurídicos)."/>
        <s v="Patrocinio en Procesos de Arbitraje en contrataciones del Estado, civil y comercial PAC 2023"/>
        <s v="Patrocinio procesal en derecho laboral y previsional en Lima y Callao (300 laborales y 30 previsionales, Item 1 y 3)."/>
        <s v="Servicio de Asistencia legal en temas bancarios y financieros"/>
        <s v="Servicio de consultoría legal externa en actividad empresarial del Estado, actos de disposición y/o administración sobre bienes del Estado, solicitudes de transparencia y acceso a la información pública, protección de datos personales, gestiones de las contrataciones públicas, procedimiento administrativo sancionador, derecho administrativo y derecho público."/>
        <s v="Asesoría en materia de Derecho Penal y Procesal Penal PAC 2023"/>
        <s v="Gastos en procesos judiciales y procedimientos administrativos Indecopi y otros (copias autenticadas, copias simples, copias en medios)."/>
        <s v="Comisión de Servicios al Exterior - Directores"/>
        <s v="Servicio de patrocinio procesal en derecho civil, comercial y constitucional en Lima y Callao"/>
        <s v="Asesoría en materia de Derecho Penal y Procesal Penal"/>
        <s v="Servicio de Asesoría /  Consultoría Legal especializada en Derecho de Propiedad Intelectual"/>
        <s v="Asesoría y Patrocinio Penal Externo"/>
        <s v="Entrega de notificaciones judiciales, incluye alquiler de casilla"/>
        <s v="Traducción convenios suscritos con entidades financieras del exterior"/>
        <s v="Alquiler de Casilla 844 / Alquiler de Casilla 263 / Alquiler de Casilla 1037 / Alquiler de Casilla 1303 - Citas del Juzgado a los Demandantes (personal jubilado) del Banco "/>
        <s v="Comisión de Servicios a Nivel Nacional - Directores "/>
        <s v="Servicio de Auditoria 1"/>
        <s v="Servicio de Auditoria 2"/>
        <s v="Servicio de Auditoria 3"/>
        <s v="Servicio especializado en auditoria 1"/>
        <s v="Servicio especializado en auditoria 2"/>
        <s v="Servicio especializado en auditoria 3"/>
        <s v="Servicio especializado en auditoria 4"/>
        <s v="Servicio especializado en auditoria 5"/>
        <s v="Comisiones de Servicio en Lima Metropolitana    "/>
        <s v="Realizar gestión comercial con los representantes de las entidades públicas a nivel nacional y participar en las actividades protocolares"/>
        <s v="Cubrir gastos notariales de las secciones dependientes de la Gerencia"/>
        <s v="Gastos notariales asociados a la evaluación de créditos hipotecarios y para contingencias"/>
        <s v="Desarrollar ferias para el pago de bonos del Estado"/>
        <s v="Contratación de servicios profesionales"/>
        <s v="Realizar Gestion Comercial para incrementar las colocaciones de los productos activos de Banca Personal"/>
        <s v="Obtener una herramienta para la gestión y captaciones de clientes de productos activos"/>
        <s v="Realizar campañas de educación financiera"/>
        <s v="Auditoria de Recertificación ISO 9001:2015 del Sistema de Gestión de la Calidad"/>
        <s v="Auditoria del Sistema de Gestión de la Calidad bajo la Norma ISO 9001:2015"/>
        <s v="Servicio  para realizar la Evaluación del Servicio en Canales de Atención con el Cliente Incógnito en Lima y Provincias 2023"/>
        <s v="Estudio de carga laboral y documentación de mejora de procesos core para la toma de decisiones."/>
        <s v="Estudio prospectivo de la demanda para el desarrollo e implementación de puntos de atención"/>
        <s v="Implementación y fortalecimiento de Control de Gestión de Proyectos"/>
        <s v="Adquisicion de 300 maquinas contadoras electronicas de billetes"/>
        <s v="Oficinas Tercerizadas - Servicio de tercerización de canales de atención de oficinas especiales a nivel nacional (Administración de Oficinas Especiales BN a Nivel Nacional)                "/>
        <s v="Comisión de Servicios a Nivel Nacional -Subgerencia Gestión del Cliente"/>
        <s v="Agencias moviles - Bono alimentario (Yanapay 22)"/>
        <s v="Orientadores de cola - Bono alimentario (Yanapay 22)"/>
        <s v="Agencias moviles  - Bono alimentario (Yanapay 2023)"/>
        <s v="Orientadores de cola - Bono alimentario (Yanapay 2023)"/>
        <s v="Adquisicion Lecto clasificadora cheques"/>
        <s v="Gastos Notariales"/>
        <s v="CONASP - Cuota Membresia de uso SWIFT"/>
        <s v="Impresión , personalización y magnetización de cheques valorados"/>
        <s v="Servicio de Apoyo para la ejecución de Proyectos de la Sección Sistema de Pagos"/>
        <s v="LBTR - Liquidación Bruta en Tiempo Real "/>
        <s v="Mantenimiento al Servicio de Adecuación del Sistema de Seguridad SIX/WEB/LBTR"/>
        <s v="Servicio de Apoyo para la ejecución de Proyectos de la Sección Apertura de Cuentas"/>
        <s v="Servicio de Apoyo para la ejecución de Proyectos de la Sección Administración de Cuentas y Pagaduría"/>
        <s v="Servicio de Apoyo para la ejecución de Proyectos y o Mejoras en la Sección Caja y Valores en custodia"/>
        <s v="Servicio de Apoyo para la ejecución de Proyectos y/o mejoras en la Sección Programación de Fondos"/>
        <s v="Servicio de Apoyo para la ejecución de Proyectos y o mejoras en la sección Mesa de Dinero"/>
        <s v="Servicio de Apoyo en la administración y manejo del sistema Swift"/>
        <s v="Servicio seguimiento de expedientes de Obligados"/>
        <s v="Servicio de Tratamiento de Datos"/>
        <s v="Servicio de Diligencia Administrativa"/>
        <s v="Servicio de Apoyo ejecución de embargos"/>
        <s v="Servicio de implementación de mejoras de procesos y tecnologicas"/>
        <s v="Servicio de apoyo en la gestión de archivos documentales y digitalización"/>
        <s v="Servicio de apoyo en la gestión de identificación de mejoras de procesos, actualización de normativas, gestión de riesgos y recomendaciones de organos de control "/>
        <s v="Servicio de Apoyo ejecución de levantamientos de embargos judiciales"/>
        <s v="Servicio de ejecución de embargos"/>
        <s v="Ratificación partidas de defunción"/>
        <s v="Contratación Locador de Servicio"/>
        <s v="Cámara de Compensación Electrónica"/>
        <s v="Red de Teleproceso SWIFT"/>
        <s v="Implementación de procesos automáticos RPA"/>
        <s v="Centro de Excelencia (CoE)"/>
        <s v="Licenciamiento"/>
        <s v="Servicio RPA para 10 procesos"/>
        <s v="Entrenamiento 100 personas"/>
        <s v="Bolsa 7,500 horas"/>
        <s v="Soporte y Mantenimiento On Site del Sistema de Cambios, Inversiones y Tesorería"/>
        <s v="Adquisición de 3 escáners"/>
        <s v="Nueva Tarjeta Multired No Personalizada"/>
        <s v="Asesoría en temas tributarios"/>
        <s v="Soporte y mantenimiento de emisión de facturación electrónica"/>
        <s v="Servicio de mantenimiento simplificación de asientos módulo CG."/>
        <s v="Servicios de empaste de documentos contables"/>
        <s v="Servicios para atención de requerimientos ante nuevas disposiciones regulatorias y/o control por parte del BCRP, Contaduría, SBS, FONAFE."/>
        <s v="Servicio de la Adecuación de la Información del RCD para la elaboración de la  Declaración  Jurada Anual del Impuesto a la Renta  2021"/>
        <s v="Servicio de Traducción de documentos contables (Informes, Manuales u otros)."/>
        <s v="Servicio de diagnóstico, mantenimiento, mejoras, soporte y capacitación en el módulo CP del Oracle E-Business Suite R12"/>
        <s v="Servicio de evaluación y reajuste en prueba de concepto para incrementar la facturación electrónica en el BN"/>
        <s v="Suministro de información financiera entre datos técnicos S.A. - DATATEC y BN._x0009_"/>
        <s v="Apoyo en la Formulación y Asignación Presupuesto 2023"/>
        <s v="Mejoras en el módiulo de presupuesto"/>
        <s v="Suscripción Online Compliance (listas de sanciones)."/>
        <s v="Agente de proceso en conformidad con la Ley Patriótica de Estados Unidos de Norteamérica."/>
        <s v="Suscripción Due Dilligence , renovación anual directorio Bankers (Debida Diligencia) y UBO (ultimo beneficario final) "/>
        <s v="The Global Banking Resources (directorio bancario detallado)."/>
        <s v="Suministro de información financiera entre Bloomberg Finance LP y el BN (IR a cargo de Bloomberg) 6 usuarios. Pago Trimestral por adelantado."/>
        <s v="Terminal Bloomberg Anywhere"/>
        <s v="Suministro y transferencia de información financiera entre Refinitiv Limited (antes Reuters) y BN "/>
        <s v="Impuesto a la Renta"/>
        <s v="Impuesto General a las Ventas IGV"/>
        <s v="Prov. para Litigios y Demandas Pendientes"/>
        <s v="Prov. para Créditos de Consumo Específica - Otros "/>
        <s v="Impuesto a la Renta No Domiciliados"/>
        <s v="Amortización de Gastos Amortizables - Software Adquiridos"/>
        <s v="Prov. para Créditos de Consumo Genérica - Fijo "/>
        <s v="Prov. para Créditos de Consumo Genérica - Sobreendeudamiento "/>
        <s v="Prov. para Créditos de Consumo Cartera Reprogramada "/>
        <s v="Superintendencia de Banca y Seguros"/>
        <s v="Arbitrios"/>
        <s v="Impuesto Valor del Patrimonio Predial"/>
        <s v="Prov.para Créditos Hipotecarios para Vivienda - Específicos - Otros"/>
        <s v="Prov.para Créditos Sector Público - Genérica Obligatoria - Componente Fijo"/>
        <s v="PROV. PARA CRÉDITOS A MICROEMPRESAS - OTROS "/>
        <s v="Prov.para Créditos Hipotecarios - Genérica Obligatoria - Componente Fijo"/>
        <s v="Prov.para Créditos Sector Público - Específica - Otros"/>
        <s v="Prov.para Créditos Consumo Sobreendeudamiento"/>
        <s v="Prov.para Créditos Soberanos - Genérica Obligatoria - Componente Fijo"/>
        <s v="Validación de la correcta emisión de  comprobantes de pago electrónicos y otros documentos  a través del sistema de emisión electrónica – operador de servicios electrónicos (SEE -  OSE)"/>
        <s v="Impuesto Transacciones Financieras"/>
        <s v="BVL - Contribuciones por Derecho Cotización"/>
        <s v="Prov. para Riesgo País - Fondos Disponibles"/>
        <s v="Servicio de Soporte, Mantenimiento de la Solución 07INVOICE y Módulo personalizado  en Oracle Financial."/>
        <s v="Prov. para Créditos Contingentes - Genérica - Componente Fijo - Créditos Entidades Sector Público"/>
        <s v="Impuesto Transacciones Financieras - Activos"/>
        <s v="Prov. para Litigios y Demandas"/>
        <s v="Servicio de Mantenimiento de Cajeros Automáticos DIEBOLD"/>
        <s v="Servicio de Mantenimiento de Cajeros Automáticos NCR"/>
        <s v="Servicio de Mantenimiento de 150 Cajeros Automáticos  LP 007-2020"/>
        <s v="Servicio de Mantenimiento de 150 SVGD LP 007-2020"/>
        <s v="Servicio de Mantenimiento de 195 Cajeros Automáticos LP 008-2020"/>
        <s v="Servicio de Mantenimiento de 195 SVGD- LP 008-2020"/>
        <s v="Servicio de Mantenimiento de 600 Cajeros Automáticos LP S/N-2023"/>
        <s v="Servicio de Mantenimiento de 600 SVGD LP S/N-2023"/>
        <s v="Servicio de Mantenimiento de SVGD -LP  S/N 2023"/>
        <s v="Kit de señaleticas para cajeros corresponsales"/>
        <s v="Kit de señaleticas para cajeros automáticos"/>
        <s v="Matenimiento y operación Verified By Visa"/>
        <s v="Servicio de Alquiler de Plataforma de Atención para Mesas de Atención del Banco de la Nación"/>
        <s v="Nuevas Funcionalidades en ATM´s"/>
        <s v="Nuevas Funcionalidades en Agentes Multired"/>
        <s v="Nuevas Funcionalidades en Agentes Full Carga"/>
        <s v="Nuevas Funcionalidades en Agentes Niubiz"/>
        <s v="Nuevas Funcionalidades en Agentes GLOBOKAS"/>
        <s v="Contratación de locadores de servicios"/>
        <s v="Cobro - Mastercard"/>
        <s v="Cobro - Mastercard Rol Emisor"/>
        <s v="Visa Internacional"/>
        <s v="Cobros por Servicios - FIS"/>
        <s v="Servicio Core Bancario - TEMENOS"/>
        <s v="Servicio Omnicanal Bancario - BACKBASE"/>
        <s v="Servicio de Outsourcing - Mesa de Ayuda"/>
        <s v="Homebanking"/>
        <s v="Págalo"/>
        <s v="Adquisición sistemas Video Grabación Digital LP 2023"/>
        <s v="Servicio para la realización de videos publicitarios para campaña institucional (PAC 2023)"/>
        <s v="Producción, realización y post producción de spot de audio y video y registro audiovisual y fotográfico de actividades del BN."/>
        <s v="Producción, realización y post producción de spot de audio y video y registro audiovisual y fotográfico de actividades de Responsabilidad Social."/>
        <s v="Publicaciones de avisos de ley, avisos de convocatoria de personal y otros"/>
        <s v="Campaña Cuenta DNI (PAC 2023)"/>
        <s v="Campaña de Productos (préstamo MultiRed, Crédito Hipotecario, Tarjeta de Crédito) PAC 2023"/>
        <s v="Campaña Productos pasivos (PAC 2023)"/>
        <s v="Canales de Atención (PAC 2023)"/>
        <s v="Campañas Programática Web (PAC 2023)"/>
        <s v="Campañas en Redes Sociales (PAC 2023)"/>
        <s v="Agencia de Publicidad (PAC 2023)"/>
        <s v="Adquisición de elementos de soporte publicitarios para agencias del Banco de la Nación (PAC 2023)"/>
        <s v="Adquisición de Merchandising"/>
        <s v="Adquisición de Merchandising.  (PAC 2022)"/>
        <s v="Adquisición de Merchandising.  (PAC 2023)"/>
        <s v="Servicio de impresión de material informativo y publicitario.  (PAC 2023)"/>
        <s v="Servicio de impresión de material informativo y publicitario (PAC 2022)"/>
        <s v="Adquisición de merchandising para actividades de responsabilidad social"/>
        <s v="Impresión de material informativo y publicitario (folletería, volantes, dípticos, trípticos, afiches, banners, etc.) "/>
        <s v="Impresión de material informativo y publicitario (folletería, volantes, dípticos, trípticos, afiches, banners, etc.) para actividades de responsabilidad social"/>
        <s v="Impresión de material informativo y publicitario (folletería, volantes, dípticos, trípticos, afiches, banners, etc.) REGIÓN 2"/>
        <s v="Servicio de suscripción de acortador de direcciones y generador de códigos QR"/>
        <s v="Servicio de suscripción anual de imágenes y vectores para uso institucional del Banco de la Nación"/>
        <s v="Servicio de BTL para actividades de responsabilidad social"/>
        <s v="Eventos institucionales y ceremonias, inauguraciones, concursos, convenios, ferias, seminarios, lanzamiento de productos en Lima"/>
        <s v="Eventos institucionales y ceremonias, inauguraciones, concursos, convenios, ferias, seminarios, lanzamiento de productos en provincias"/>
        <s v="Eventos institucionales y ceremonias, inauguraciones, concursos, convenios, ferias, seminarios, lanzamiento de productos sobre responsabilidad social"/>
        <s v="Eventos institucionales y ceremonias, inauguraciones, concursos, convenios, ferias, seminarios, lanzamiento de productos sobre responsabilidad social en provincias"/>
        <s v="Consultorías para la revisión y verificación sobre huella de carbono"/>
        <s v="Servicio para el desarrollo de estudios cualiatativos y cuantitativos (PAC 2023)"/>
        <s v="Servicio para la elaboración del reporte de inventario de gases de efecto invernadero GEI. (PAC 2023)"/>
        <s v="Servicio de asesoría para el concurso de innovación social voluntarios BN (PAC 2023)"/>
        <s v="Servicio de consultoria adecuación aplicativo ECOF (PAC 2023)"/>
        <s v="Servicio de consultoria revisión reporte de sostenibilidad"/>
        <s v="Servicio de diagramación, diseño, fotografía, edición y corrección de estilo de la memoria institucional 2022"/>
        <s v="Monitoreo de noticias análisis avanzado de información en tv, radios, medios impresos, portales web a nivel nacional (PAC 2023)"/>
        <s v="Servicio de monitoreo en las plataformas digitales para realizar medición del impacto de las publicaciones y campañas que realiza el Banco de la Nación"/>
        <s v="Servicio de monitoreo de noticias, análisis avanzado de información en tv, radios, medios impresos, portales web a nivel nacional (Pac 2022)"/>
        <s v="Redes Sociales"/>
        <s v="Adquisición TV 50 Rack"/>
        <s v="Donación Fundación Culural BN US$ 200 000,00"/>
        <s v="Adquisición licenciamiento para Software circuito cerrado TV"/>
        <s v="Donaciones Diversas"/>
        <s v="Equipos audiovisuales "/>
        <s v="Servicio de consultoría "/>
        <s v="Servicio de Certificación en ISO 37001"/>
        <s v="Servicios de asesoria legal laboral temas politica remunerativa"/>
        <s v="Servicios de asesoria legal laboral temas pensionista "/>
        <s v="Servicio de gestión de procesos y documentos normativos"/>
        <s v="Servicio de revisión y mejoras del proceso de ingresos de pago a pensionistas"/>
        <s v="Servicio de revisión de planillas de pago"/>
        <s v="Gastos Notariales y de Registro"/>
        <s v="Digitalizacion de Legajos Personales"/>
        <s v="Servico de análisis y desarrollo de mejoras a los sistemas internos de la Sección"/>
        <s v="Fotochecks  (red de agencias, deteriorados, nuevos ingresos)"/>
        <s v="Cartas Notariales por ceses de limite de edad, entre otros "/>
        <s v="REFRIGERIO"/>
        <s v="Sevicios de Refrigerios masivos a traves de contrato superior a 8 (UIT)"/>
        <s v="Contratacion de Instituciones educativas para las escuelas de aprendizaje en la Red de Agencias / capacitaciones externa"/>
        <s v="Contratacion de Instituciones educativas para las escuelas de aprendizaje en Oficina Principal / capacitaciones externa"/>
        <s v="Contracion directa del personal docente para los cursos regulares en Oficina Principal"/>
        <s v="Asignacion de viáticos del personal Facilitador Interno que viaja a capacitar a provincia."/>
        <s v="Asignacion de viáticos del personal estudiante que viaja a Lima o agencias donde se desarrolla la actividad"/>
        <s v="Comisión de Servicios a  Locales"/>
        <s v="Asignacion de Movilidad Local del personal para el participante y facilitador Interno que viaja a capacitar  en Lima y Provincias. Se carga tambien la contratacion de movilidad en la Sede Lima"/>
        <s v="Asignacion de Movilidad Local del personal estudiante que viaja a Lima o agencias donde se desarrolla la actividad"/>
        <s v="Alquiler de equipos de capacitacion en la red de agencias provincia"/>
        <s v="Compra de libros y suscripcion de revistas especializadas para la Biblioteca."/>
        <s v="Compra de pasajes del personal Facilitador Interno que viaja a capacitar a provincia."/>
        <s v="Compra de pasajes del personal estudiante que viaja a Lima o agencias donde se desarrolla la actividad"/>
        <s v="Servicio de evaluación online para postulantes al Banco de la Nación."/>
        <s v="Servicio de Selección de puestos  profesionales especializados y/o jefaturales (10)"/>
        <s v="Contratación de plataforma de gestión del desempeño (anual)"/>
        <s v="Servicio de contratación de empresa especializada para procesos de selección de gerentes y gerente general"/>
        <s v="Servicio de consultoría para proceso vinculados a la Sección Selección de Personal."/>
        <s v="Servicio de arbitraje laboral integrando el tribunal arbitral en la negociación colectiva con el sindicato único de trabajadores del Banco de la Nación - SUTBAN, periodo 2019"/>
        <s v="Servicio de contratar un estudio jurídico que designe a un abogado especialista en derecho laboral individual, colectivo, seguridad y salud en el trabajo, que brinde servicios de asesoría legal."/>
        <s v="Servicio de médicos ocupacionales preventivo al covid-19"/>
        <s v="Servicio de médicos ocupacionales control al covid-19"/>
        <s v="Exámenes Médicos Ocupacionales (EMO's) Lima 2023-2025 "/>
        <s v="Calibración de equipos de monitoreos ocupacionales"/>
        <s v="Autditoría externa al Sistema de Gestión de SST"/>
        <s v="Sotfware en Sistema de Gestión de SST"/>
        <s v="Monitoreo de Riesgo Psicosocial-SST"/>
        <s v="Monitoreos Ocupacionales SST"/>
        <s v="Ejecución de viajes a agencias "/>
        <s v="Programa de mentoría / coaching ejecutivo"/>
        <s v="Visitas de clima laboral"/>
        <s v="Actividades de Cultura Organizacional "/>
        <s v="Conducción de actividades de integración familiar (provincia)"/>
        <s v="Estudio de Clima Laboral y seguimiento"/>
        <s v="Elaboración de videos instructivos"/>
        <s v="Servicio de calificación e identificación de puestos criticos "/>
        <s v="Contratación del servicio de elaboración de objetivos por puesto mediante  mesas de trabajo con gerencias"/>
        <s v="Contratación del servicio de evaluación de potencial y mapeo de talento"/>
        <s v="UNIFORMES"/>
        <s v="ATENCION PSICOLOGICA PARA LOS TRABAJADORES DEL BANCO DE LA NACION"/>
        <s v="ATENCION MEDICA PARA OFICINAS ADMINSITRATIVAS DEL BANCO DE LA NACION"/>
        <s v="Arreglos florales por defunción."/>
        <s v="Ceremonia de Reconocimiento 54 Aniversario"/>
        <s v="Actividades de Bienestar Laboral."/>
        <s v="Control bromatológico para el comedor y control microbiológico del agua - sede principal"/>
        <s v="Pañalera bebé BN"/>
        <s v="Casacas para los trabajadores afectados por el friaje "/>
        <s v="Adquisición de polos para los trabajadores que laboran los días sábados en Red de Agencias a Nivel Nacional - Banco de la Nación periodo 2021."/>
        <s v="Para ejecutar el Plan de Capacitacion 2023, alineado al nuevo Plan Estrategico 2022 -2026, se requiere estos recursos financieros  con la finalidad de que los trabajadores tengan las herramientas de gestion y actualizacion necesarias para el desempeño de sus funciones y aporten valor al nuevo Plan Estrategico."/>
        <s v="Exámenes Médicos Ocupacionales (EMO's) Lima 2026-2028                      "/>
        <s v="Seguro Médico Familiar"/>
        <s v="Fondo de Empleados DS. 487 Art. 16 Inc."/>
        <s v="Capacitación laboral juvenil "/>
        <s v="Fondo de Empleados - Programa Navidad 2021"/>
        <s v="Seguro de Vida y  Accidentes de Trabajo"/>
        <s v="Prácticas Pre Profesionales"/>
        <s v="FOLA (Seguro Practicantes)"/>
        <s v="Seguro de accidentes personales general"/>
        <s v="Sepelio y Luto"/>
        <s v="Seguro de accidentes personales por comisión de servicios"/>
        <s v="Seguro Complementario de Trabajo de Riesgo (SCTR), para personal de planta y locadores de servicio (Div. Gestión de Tecnología de Información)"/>
        <s v="Servicio Ciberseguridad y Gestión Eventos e Incidentes Seguridad Informática para la Implementación un Cybersecurity Operation Center (COC) "/>
        <s v="Adquisición switches Sedes Administrativas y dependencias tipo 3"/>
        <s v="Ampliación granja servidores para virtualización"/>
        <s v="Adquisición sistema sincronización para Equipamiento Redes Comunicaciones"/>
        <s v="Reemplazo Programado Perifericos"/>
        <s v="Adquisición de IPS"/>
        <s v="Adquisición solución backup entornos virtualizados"/>
        <s v="Adq software virtual patching para sist. operativos obsoletos"/>
        <s v="Adquisicion de Herramientas Analisis Trafico de los Data Centers"/>
        <s v="Adq Licencias para Cambio Remoto Claves en Cajeros"/>
        <s v="Adquisición herramienta para arquitectura empresarial"/>
        <s v="Adq Herramienta e implementación APP SCAN - Análisis Vulnerabilidades"/>
        <s v="Adq Licencias SQL Server y Windows Server Datacenter - FONAFE"/>
        <s v="Adq software detector Loops SNA e inventario automatico equipos Comunicaciones"/>
        <s v="Adquisición Licencias para la Plataforma RPA"/>
        <s v="Licenciamiento, Mantenimiento y Soporte del Software de Administración de Base de Datos y Gestión Z/OS"/>
        <s v="Licencias para Cajeros Automáticos NCR para su integración al Sistema Centralizado de Administración Remota"/>
        <s v="ITEM 1 Y 2 - Servicio de Mtto. Predictivo, Preventivo y Correctivo de la Infraestructura Física del Centro de Cómputo Alterno San Isidro del BN "/>
        <s v="Servicio de mantenimiento correctivo de lectores biométricos para las oficinas del BN a nivel nacional"/>
        <s v="Servicio de mantenimiento preventivo y correctivo de equipos de cómputo de las oficinas de gerencia red de agencias"/>
        <s v="Servicio de mantenimiento preventivo y correctivo de impresoras hibridas para las oficinas del BN- macro región lima"/>
        <s v="Servicio de mantenimiento predictivo, preventivo y correctivo para el sistema de seguridad electrónica de los centros de cómputo del Banco de la Nación- Sedes de San Isidro y Chiclayo "/>
        <s v="Servicio de Comunicación mediante Fibra Óptica Data Centers y Sedes BN"/>
        <s v="Servicio de transmisión de datos para dependencias del Banco de la Nación en zonas rurales"/>
        <s v="Traslado  del Centro de Cómputo Alterno - San Isidro a Nuevo Sede del Banco de la Nación"/>
        <s v="Servicio para la atención de requerimientos en el proceso de certificación de productos de software y hardware"/>
        <s v="Servicio de Operación de Cableado Estructurado de los Centros de Cómputo del BN"/>
        <s v="Servicio Soporte de Plataforma Kubernetes del Banco de la Nación"/>
        <s v="Servicio de implementación de alta disponibilidad para cajeros Diebold"/>
        <s v="Servicio especializado de operación, soporte y monitoreo de las plataformas de los ambientes de producción, desarrollo, certificación y contingencia, para el proceso de transformación digital"/>
        <s v="Adquisición plataforma redes inalámbricas para Sedes Administrativas y Macroregiones"/>
        <s v="Adq.una Solución Cambio Contraseña BIOS en ATMs DIEBOLD forma Remota"/>
        <s v="Servicio  IP - VPN (*)_x000a_Servicio de Transmisión de Datos "/>
        <s v="Adquisición de solución para garantizar la continuidad operativa"/>
        <s v="Consulta en línea entre RENIEC y BN"/>
        <s v="Adquisición de solución para garantizar la continuidad operativa del Banco"/>
        <s v="Fábrica de Software  FONAFE 5"/>
        <s v="Servicio de transmisión de datos para dependencias del Banco de la Nación en zonas rurales."/>
        <s v="Licenciamiento Microsoft"/>
        <s v="Adquisición de solución para garantizar la continuidad operativa - Saltos de MIPS programados I, II, III"/>
        <s v="Locadores de Servicios GTI"/>
        <s v="Servicio de Arrendamiento de Equipos de Cómputo para las Empresas bajo el ámbito de FONAFE"/>
        <s v="Evaluación concurrente"/>
        <s v="Servicio de soporte y mantenimiento de base de datos para los procesos contables, administrativos, presupuestales y de gestión."/>
        <s v="Servicio Especializado de Perfiles Técnicos requeridos en el proceso de Transformación Digital - Contra. Financiera (CM N° 004-2021-BN)"/>
        <s v="Servicio de Análisis, Desarrollo, Mtto de App en el Motor Transaccional e Interfaces Mainframe con App Externas por Líneas de Acción"/>
        <s v="Servicio de mantenimiento y soporte de software para cajeros automáticos Diebold Nixdorf - ITEM 2"/>
        <s v="Actualización de la plataforma central que soporta la red de ATMs - Soporte"/>
        <s v="Servicio de Mantenimiento y Soporte de Productos DYNATRACE - Nuevo Contrato"/>
        <s v="Adquisición de solución para garantizar la continuidad operativa - Servicio de Soporte por Aumento de MIPs"/>
        <s v="Adquisición del Servicio de Mantenimiento de los Equipos de Comunicaciones de Data Centers CDP (San Borja)  CDRec (Chiclayo) y CDAlterno (San Isidro)"/>
        <s v="Servicio De Mantenimiento Preventivo, Correctivo Y Actualización De Versiones De Software De Los Equipos De Comunicaciones Principales De Los Data Centers Y Nueva Sede Institucional Del Banco De La Nación"/>
        <s v="Servicio de Mantenimiento Preventivo, Correctivo y Soporte del Sistema de Gestión de Eventos Mainframe  - Nuevo Contrato"/>
        <s v="Servicio de transmisión de datos para dependencias del Banco de la Nación en zonas rurales - Adenda"/>
        <s v="Servicio de Reparación, Reemplazo y Suministro  de Equipos Electromecánico de los centros de Cómputo del Banco de la Nación."/>
        <s v="Core para la actualizacion del sistema operativo en cajeros automaticos Diebold"/>
        <s v="Consultoría Especializada en Tecnologías de Información"/>
        <s v="Servicio de mantenimiento preventivo y correctivo del sistema de almacenamiento High End"/>
        <s v="Servicio de Mantenimiento y soporte del Software para automatización de procesos Control M"/>
        <s v="Servicio de Mantenimiento y soporte para la solución integral de almacenamiento y gestión de cintas de datos: Librería virtual de cintas, librería robótica de cintas"/>
        <s v="Servicio RSDI - Lima / Provincia"/>
        <s v="Adquisición de la Licencia y Servicio de Mantenimiento y Soporte de software de Depuración para el Ambiente de la LPAR de Certificación (xpediter calidad) (PP)"/>
        <s v="Reubicación Centro de Cómputo Ante Desastre dentro del inmueble de la Agencia N° 1 del - Chiclayo  del Banco Nación."/>
        <s v="Servicio de Mantenimiento y Soporte de Software para Cajeros Automáticos NCR - ITEM 2"/>
        <s v="Herramienta de trazabilidad mainframe - sistemas abiertos  - Nuevo Contrato"/>
        <s v="Servicio soporte y mejora continua a las aplicaciones de las plataformas de la Seguridad e Identidades on Premise, nube (SaaS Cloud)."/>
        <s v="Proyecto: Solución Tecnológica para la Prevención de Fraudes, LA/FT y Aplicación de Scoring de Riesgos de LA/FT (SENTINEL)"/>
        <s v=" Contratación de PENTESTING y Ethical Hacking"/>
        <s v="Servicio de Implementación de Conexiones Remotas y Administración de la Infraestructura de los Centros de Cómputo del BN."/>
        <s v="Servicio de gestión de licencias de software (inventario de sw)"/>
        <s v="Updgrade del told"/>
        <s v="Renovación de Soporte de Granja de Servidores Empresariales (Mantenimiento y Soporte de Servidores corporativos: contrato anterior)"/>
        <s v="ITEM II - Servicio De Mantenimiento Predictivo, Preventivo Y Correctivo De La Infraestructura Física Del Centro De Cómputo Principal Del Banco De La Nación - San Borja"/>
        <s v="Servicio de Mantenimiento y Soporte del Sistema de Comercio Exterior "/>
        <s v="Adquisición e Implementación de Productos para los Procesos Contables, Administrativos, Presupuestales y de Gestión"/>
        <s v="Servicio para la revision y actualización de procedimientos de procesos OPP "/>
        <s v="ITEM I - Servicio De Mantenimiento Predictivo, Preventivo Y Correctivo De La Infraestructura Física Del Centro De Cómputo Principal Del Banco De La Nación - San Borja"/>
        <s v="Servicio de Mantenimiento de los Roles Funcionales Áreas Administrativas - Nuevo Contrato"/>
        <s v="Servicios profesionales de supervisión del proyecto de adquisición de equipamiento e implementación del nuevo procesamiento de datos de contingencia del Ministerio de Economía y Finanzas en el Centro de Cómputo principal del Banco de la Nación- San Borja "/>
        <s v="Servicio de Monitoreo Antiphishing - Nuevo Contrato 1"/>
        <s v="Servicio de Suscripción para el Acceso de Licencias ACL y Capacitación para el uso del Software de Auditoría"/>
        <s v="Servicio de mtto. predictivo, preventivo y correctivo de la infraestructura física del centro de procesamiento de datos de recuperación ante desastres bn sede chiclayo item 1, 2 y 3"/>
        <s v="Acompañamiento en el diseño e implementación de procesos de calidad de TI"/>
        <s v="Adquisición de la Herramienta de Gestión de Servicios de Tecnologías de Información del Banco de la Nación"/>
        <s v="Servicio de Actualización, mantenimiento y soporte de software del sistema de gestión de eventos open - M&amp;S"/>
        <s v="Serivio de suscripción y soporte de Gestor de APIs"/>
        <s v="Suscripción de licencias para la gestión de demanda y revisión del proceso"/>
        <s v="Servicio de Implementación a la Transición a IPV6 de la Infraestructura Tecnológica del Banco de la Nación"/>
        <s v="Adq solución para garantizar la continuidad operativa del banco"/>
        <s v="Renovación de solución de inventario de software"/>
        <s v="Servicio de Supervición administrativa de Fábrica Testing"/>
        <s v="Adquisición de una solución de administración de Journal Electrónico para Cajeros Automáticos NCR - Nuevo Contrato"/>
        <s v="Adquisición de una solución de administración de Journal Electrónico para Cajeros Automáticos Diebold - Nuevo Contrato"/>
        <s v="Servicio de suscripción y administración en plataforma Cloud"/>
        <s v="Documentación de aplicaciones críticas"/>
        <s v="Adquisición de sistema de almacenamiento empresarial y fileserver corporativo"/>
        <s v="Fortalecimiento de Herramientas Testing"/>
        <s v="Adquisición de una solución de seguridad para aplicaciones web y administrador de ancho de banda"/>
        <s v="Servicio de reparación de equipos de aire acondicionado de precisión del Centro de Cómputo del Banco de la Nación- Sede San Borja "/>
        <s v="Servicios complementarios para proyecto de Facturación electrónica"/>
        <s v="Servicios complementarios para multired empresarial"/>
        <s v="Servicios Complementarios para Proyectos MEF"/>
        <s v="ITEM 3 - Servicio de Mtto. Predictivo, Preventivo y Correctivo de la Infraestructura Física del Centro de Cómputo Alterno San Isidro del BN "/>
        <s v="Servicios complementarios para proyecto Sentinel"/>
        <s v="Suscripción de licencias para MS Project"/>
        <s v="Servicio de Mantenimiento y Soporte Técnico del Sistema SIX/SECURITY ADVANCED "/>
        <s v="Servicio de Soporte y Aseguramiento de la Granja de Servidores Empresariales con Sistema Operativo Linux RedHat (Adquisición de Suscripciones Plataforma Linux para Open - contrato anterior)"/>
        <s v="Servicios complementarios para proyecto de Signus RRHH"/>
        <s v="Servicios complementarios para incidencias del sistema oracle financial"/>
        <s v="Adquisición de Pin Pads para las Oficinas del Banco de la Nación"/>
        <s v="Servicio de Operación de Equipos de Energía Eléctrica de los Centros de Cómputo del BN - Nuevo Contrato"/>
        <s v="Servicio para Optimización de Procesos de Backup con el Software TSM (TIVOLI STORAGE MANAGER) en el ambiente de Base de Datos ORACLE - Nuevo Contrato"/>
        <s v="Adquisición de software para diseño y edición de videos"/>
        <s v="Upgrade y servicio de mantenimiento y soporte del software de gestión de fallas CICS"/>
        <s v="Servicio de Operación de Sistemas de Aire Acondicionado y Grupos Electrógenos de los Centros de Cómputo del BN - Nuevo Contrato"/>
        <s v="Adquisición de Lectoras de Cheques"/>
        <s v="Servicio Especializado para Implementaciones de Alertas en la Suite BMC TRUESIGHT - Nuevo Contrato"/>
        <s v="Adquisición de Impresoras Híbridas para las Oficinas del Banco de la Nación - Provincias"/>
        <s v="Servicio de Soporte y Mantenimiento al Sistema de Trámite Documentario (STD) - 1"/>
        <s v="Servicio de soporte técnico para storage MIDRANGE y FILESERVER HNAS del ambiente distribuido - Nuevo Contrato"/>
        <s v="Adquisición del Servicio de Comunicación de Datos mediante línea Celular 3G (Menor 8UITs)"/>
        <s v="Suscripción del software HCL XWORK SERVER."/>
        <s v="Actualización de la plataforma central que soporta la red de ATMs - Demanda de Incidencias no previstas"/>
        <s v="Servicio de comunicación mediante red celular para ventanillas itinerantes del BN - Nuevo Contrato"/>
        <s v="Servicio de Monitoreo y Registro de los Usuarios que Acceden a los Equipos de Comunicaciones y Seguridad con la Plataforma IDENTITY SERVICES ENGINE (ISE) - Nuevo Contrato"/>
        <s v="Consulta de Supervivencia ante la RENIEC"/>
        <s v="Adquisición de la Licencia y Servicio de Mantenimiento y Soporte de software de Depuración para el Ambiente de la LPAR de Certificación (xpediter calidad) (PA)"/>
        <s v="Servicio de Enlaces de Datos Principal y Respaldo de la Oficina Especial Manantay"/>
        <s v="Servicio de Actualización del Licenciamiento y Soporte Correctivo/Preventivo del Software del Portal Interno"/>
        <s v="Servicio de comunicación para 15 puntos, mediante red celular, en el marco del proyecto de instalación de 150 cajeros automáticos del  BN"/>
        <s v="Adquisición de Licenciamiento para Plataforma de Virtualización VMWARE"/>
        <s v="Suscripción de Licencias Power BI por Convenio de Cooperación Interinstitucional de Licenciamiento Microsoft – FONAFE"/>
        <s v="Upgrade y Servicio de Mantenimiento y Soporte de Software de Depuración"/>
        <s v="Implementación de una Solución de Gestión Centralizada para Parches de Seguridad, Logs de Auditoría y Usuarios para Servidores con LINUX REDHAT"/>
        <s v="Adquisición de equipos UPS para las oficinas del Banco de la Nación a nivel nacional"/>
        <s v="Implementación de una Solución de Gestión Centralizada para Parches de Seguridad, Logs de Auditoría y Usuarios para Servidores con LINUX REDHAT - Nuevo Contrato"/>
        <s v="Adquisición de Impresoras multifuncionales para oficinas del Banco de la Nación en provincia - ITEM 2"/>
        <s v="Adquisición de Solución de Filtro de Seguridad para Navegación Web en Internet "/>
        <s v="Mantenimiento y Soporte de Servidores corporativos"/>
        <s v="Renovación de dominios de Internet"/>
        <s v="Adquisición de Solución de Filtro de Seguridad para Navegación Web en Internet  - Nuevo Contrato"/>
        <s v="Adquisición de Servicio de instalacion de software detector de Loops SNA e inventario automatico de equipos de comunicaciones (Menor a (UITs)"/>
        <s v="Adquisición de Switches lan para red de agencias del Banco de la Nación"/>
        <s v="Adquisición de Impresoras multifuncionales para oficinas del Banco de la Nación en provincia - ITEM 1"/>
        <s v="Diseño de APIS"/>
        <s v="Migración de SNA a TCP"/>
        <s v="Servicio de Soporte y Aseguramiento de la Granja de Servidores Empresariales con Sistema Operativo Linux RedHat"/>
        <s v="Servicio de Monitoreo Antiphishing Preventivo"/>
        <s v="Servicio de Suscripción para el Acceso de Licencias ACL "/>
        <s v="Suscripción de Herramienta de Gestión de Demanda de TI"/>
        <s v="Suscripción de Herramienta de Gestión de Contratos de TI"/>
        <s v="Ampliación de granja de servidores para virtualización. "/>
        <s v="Servicio de diseño de una metodología para conocimiento de Mercado y Formación de Segmentos con Base en la Gestión de Riesgos LA/FT en el BN."/>
        <s v="SERVICIO DE iNFORMACIÓN DE LA BASE DE DATOS DE PERSONAS EXPUESTAS POLITICAMENTE (PEP'S)"/>
        <s v="SERVICIO DE INFORMACIÓN DE LA BASE DE DATOS DE PERSONAS EXPUESTAS POLÍTICAMENTE (PEP's)"/>
        <s v="SERVICIO DE MONITOREO DE MEDIOS DE NOTICIAS NEGATIVAS RELACIONADAS A LA/FT Y/O DELITOS PRECEDENTES"/>
        <s v="LOCADORES DE SERVICIO"/>
        <s v="Honorarios Profesionales - Persona Natural                ( Especialistas según la naturaleza de los servicios de control)"/>
        <s v="Servicio Relacionado Recopilación de Información “Proyecto Cuenta DNI”."/>
        <s v="Asesoramiento a la Jefatura de OCI en la Formulación y Revisión de los Informes de Control"/>
        <s v="VIATICOS REPUBLICA"/>
        <s v="Consultoría en grafotecnia o prueba de ensayo en estructuras de agencias u otros"/>
        <s v="Consultorías Otras"/>
        <s v="Dictamen Pericial Grafotécnico "/>
        <s v="Transporte agencias foraneo bn"/>
        <s v="Comis.p/serv./pos-agte.multired"/>
        <s v="Comisiones Nueva  Tarjeta Multired"/>
        <s v="Comis.p/serv./pos-agte.multired (+ de 3 mil POS o 5 millones transac.)"/>
        <s v="serv.bca. celular-america movil peru sac-claro"/>
        <s v="Transporte agencias local bn"/>
        <s v="serv.bca. celular- movistar"/>
        <s v="Abastecim.cajero multired foraneo"/>
        <s v="Procesam.de efectivo bovedas bn"/>
        <s v="Tarjeta global debito visa-diferido"/>
        <s v="Alquiler Bóveda"/>
        <s v="Comisiones Tarjeta Mastercard"/>
        <s v="Abastecim.cajero multired local"/>
        <s v="Servicio pago - Domicilio onp"/>
        <s v="serv.bca.celular- bitel"/>
        <s v="Servicio Agente Multired"/>
        <s v="serv.bca.celular- entel ME"/>
        <s v="Transporte boveda bcrp bn"/>
        <s v="Servicio desarrollo de marca"/>
        <s v="Servicio Membresía Visa"/>
        <s v="Comisión servicios tasas visa"/>
        <s v="Multiflota Visanet del Perú"/>
        <s v="Administ.cajero isla multired"/>
        <s v="Apertura puertas ATMs - Hermes-ATMs Provincias"/>
        <s v="Apertura puertas ATMs -Prosegur-ATMs Provincias"/>
        <s v="Monitoreo preventivo operaciones sospechosas"/>
        <s v="Apertura puertas ATMs -Hermes-ATMs Lima"/>
        <s v="Apertura puertas ATMs -Prosegur-ATMs Lima"/>
        <s v="Servicios"/>
        <s v="serv.bca.celular - entel"/>
        <s v="Comisiones Fideicomitente - Fideicomiso COFIDE"/>
        <s v="Transporte tarjetas multired "/>
        <s v="Otros (Dinero electrónico, servicio swift, otros)"/>
        <s v="servicio de banca celular-yellow pepper movil"/>
        <s v="Comisión servicio Bancared"/>
        <s v="Transferencias de fondos"/>
        <s v="Op. por liquidar Multired Cajeros Corresponsales"/>
        <s v="Tarjeta de Crédito MC - Costo emisión"/>
        <s v="Comis.serv.mc.proceso-agente multired"/>
        <s v="Tokens Diferido"/>
        <s v="Comisiones Tarjetas Mastercard"/>
        <s v="Fondos en Fideicomiso MN"/>
        <s v="Transporte valores a cámara comp. Elect."/>
        <s v="Custodia de Valores - Mant. Ctas. Ctes"/>
        <s v="Serv. biometria y tesoro publico"/>
        <s v="Comisiones Tarjeta Crédito MC"/>
        <s v="Extraordinarios (Minedu)"/>
        <s v="Inspección bóveda custodia BCR"/>
        <s v="Envio Físico Estado Ctas. Ctes."/>
        <s v="Abastecimiento cajero multired"/>
        <s v="Comis. Pos-agte multired zon"/>
        <s v="Serv envio comunicaciones electroni"/>
        <s v="Exoneracón Gastos de Seguro"/>
        <s v="Fondos en Fideicomiso ME"/>
        <s v="Gestión de efectivo"/>
        <s v="Mantenimiento cajero multired"/>
        <s v="Transporte boveda transito bn"/>
        <s v="Transp.cust.y adm.fdos.proteg."/>
        <s v="Adquisición de alcohol gel antibacterial para los trabajadores del BN"/>
        <s v="Materiales para Computo"/>
        <s v="Adquisición de Repuestos y Consumibles para impresoras "/>
        <s v="Tarjetas de limpieza para lectoras de ATM´s"/>
        <s v="Rollos Cajeros Automáticos"/>
        <s v="Adquisición de Tarjetas de Crédito Clásica 35 mil"/>
        <n v="0" u="1"/>
      </sharedItems>
    </cacheField>
    <cacheField name="Descricpion del bien/servicio/Obra_x000a_(Catalogo de BSO BN)" numFmtId="0">
      <sharedItems containsMixedTypes="1" containsNumber="1" containsInteger="1" minValue="0" maxValue="0"/>
    </cacheField>
    <cacheField name="Tipo de Bien" numFmtId="0">
      <sharedItems containsMixedTypes="1" containsNumber="1" containsInteger="1" minValue="0" maxValue="0" count="6">
        <s v="Obras"/>
        <s v="Consultoría de obras"/>
        <s v="servicios"/>
        <s v="Bienes"/>
        <n v="0"/>
        <s v=""/>
      </sharedItems>
    </cacheField>
    <cacheField name="Codigo cuenta" numFmtId="0">
      <sharedItems containsNonDate="0" containsString="0" containsBlank="1" count="1">
        <m/>
      </sharedItems>
    </cacheField>
    <cacheField name="Nombre de Cuenta" numFmtId="0">
      <sharedItems containsNonDate="0" containsString="0" containsBlank="1"/>
    </cacheField>
    <cacheField name="Unidad de Medida" numFmtId="0">
      <sharedItems containsNonDate="0" containsString="0" containsBlank="1"/>
    </cacheField>
    <cacheField name="Precio Unitario" numFmtId="0">
      <sharedItems containsNonDate="0" containsString="0" containsBlank="1"/>
    </cacheField>
    <cacheField name="Priorización_x000a_1: Muy Alta_x000a_2: Alto_x000a_3: Moderada" numFmtId="0">
      <sharedItems containsMixedTypes="1" containsNumber="1" containsInteger="1" minValue="0" maxValue="0"/>
    </cacheField>
    <cacheField name="Servicios Financieros_x000a_(SI/NO)" numFmtId="0">
      <sharedItems containsMixedTypes="1" containsNumber="1" containsInteger="1" minValue="0" maxValue="0"/>
    </cacheField>
    <cacheField name="PAC / NO PAC" numFmtId="0">
      <sharedItems containsMixedTypes="1" containsNumber="1" containsInteger="1" minValue="0" maxValue="0" count="4">
        <s v="PAC"/>
        <n v="0"/>
        <s v="NO PAC"/>
        <s v=""/>
      </sharedItems>
    </cacheField>
    <cacheField name="Mes previsto de Convocatoria " numFmtId="0">
      <sharedItems containsMixedTypes="1" containsNumber="1" containsInteger="1" minValue="0" maxValue="44835"/>
    </cacheField>
    <cacheField name="Plazo - en meses" numFmtId="0">
      <sharedItems containsMixedTypes="1" containsNumber="1" containsInteger="1" minValue="0" maxValue="72"/>
    </cacheField>
    <cacheField name="Inicio" numFmtId="0">
      <sharedItems containsDate="1" containsMixedTypes="1" minDate="1899-12-30T00:00:00" maxDate="2025-06-19T00:00:00"/>
    </cacheField>
    <cacheField name="Fin" numFmtId="0">
      <sharedItems containsDate="1" containsMixedTypes="1" minDate="1899-12-30T00:00:00" maxDate="2028-06-18T00:00:00"/>
    </cacheField>
    <cacheField name="Ene" numFmtId="0">
      <sharedItems containsMixedTypes="1" containsNumber="1" minValue="53" maxValue="16168225"/>
    </cacheField>
    <cacheField name="Feb" numFmtId="0">
      <sharedItems containsMixedTypes="1" containsNumber="1" minValue="-84406" maxValue="14504095"/>
    </cacheField>
    <cacheField name="Mar" numFmtId="0">
      <sharedItems containsMixedTypes="1" containsNumber="1" minValue="39" maxValue="21419636"/>
    </cacheField>
    <cacheField name="Abr" numFmtId="0">
      <sharedItems containsMixedTypes="1" containsNumber="1" minValue="41" maxValue="175982496"/>
    </cacheField>
    <cacheField name="May" numFmtId="0">
      <sharedItems containsMixedTypes="1" containsNumber="1" minValue="-73882" maxValue="16345041"/>
    </cacheField>
    <cacheField name="Jun" numFmtId="0">
      <sharedItems containsMixedTypes="1" containsNumber="1" minValue="42" maxValue="15986813"/>
    </cacheField>
    <cacheField name="Jul" numFmtId="0">
      <sharedItems containsMixedTypes="1" containsNumber="1" minValue="42" maxValue="16607662"/>
    </cacheField>
    <cacheField name="Ago" numFmtId="0">
      <sharedItems containsMixedTypes="1" containsNumber="1" minValue="40" maxValue="15012004"/>
    </cacheField>
    <cacheField name="Set" numFmtId="0">
      <sharedItems containsMixedTypes="1" containsNumber="1" minValue="-1495" maxValue="14586997"/>
    </cacheField>
    <cacheField name="Oct" numFmtId="0">
      <sharedItems containsMixedTypes="1" containsNumber="1" minValue="10" maxValue="27000000"/>
    </cacheField>
    <cacheField name="Nov" numFmtId="0">
      <sharedItems containsMixedTypes="1" containsNumber="1" minValue="20" maxValue="14393147"/>
    </cacheField>
    <cacheField name="Dic" numFmtId="0">
      <sharedItems containsMixedTypes="1" containsNumber="1" minValue="41" maxValue="14982893"/>
    </cacheField>
    <cacheField name="Cantidad Anual" numFmtId="0">
      <sharedItems containsNonDate="0" containsString="0" containsBlank="1"/>
    </cacheField>
    <cacheField name="Monto Anual1" numFmtId="0">
      <sharedItems containsMixedTypes="1" containsNumber="1" minValue="86" maxValue="185469712"/>
    </cacheField>
    <cacheField name="Cantidad Anual5" numFmtId="0">
      <sharedItems containsString="0" containsBlank="1" containsNumber="1" containsInteger="1" minValue="0" maxValue="0"/>
    </cacheField>
    <cacheField name="Monto Anual2" numFmtId="0">
      <sharedItems containsMixedTypes="1" containsNumber="1" minValue="734" maxValue="24475260"/>
    </cacheField>
    <cacheField name="Cantidad Anual7" numFmtId="0">
      <sharedItems containsString="0" containsBlank="1" containsNumber="1" containsInteger="1" minValue="0" maxValue="0"/>
    </cacheField>
    <cacheField name="Monto Anual3" numFmtId="0">
      <sharedItems containsMixedTypes="1" containsNumber="1" minValue="157" maxValue="24060456"/>
    </cacheField>
    <cacheField name="Cantidad Anual9" numFmtId="0">
      <sharedItems containsNonDate="0" containsString="0" containsBlank="1"/>
    </cacheField>
    <cacheField name="Monto Anual4" numFmtId="0">
      <sharedItems containsMixedTypes="1" containsNumber="1" minValue="2880" maxValue="24060456"/>
    </cacheField>
    <cacheField name="MONTO TOTAL" numFmtId="0">
      <sharedItems containsMixedTypes="1" containsNumber="1" minValue="86" maxValue="185469712"/>
    </cacheField>
    <cacheField name="Contratación o subcontratación" numFmtId="0">
      <sharedItems containsMixedTypes="1" containsNumber="1" containsInteger="1" minValue="0" maxValue="0"/>
    </cacheField>
    <cacheField name="¿Es significativa o no significativa?" numFmtId="0">
      <sharedItems containsMixedTypes="1" containsNumber="1" containsInteger="1" minValue="0" maxValue="0"/>
    </cacheField>
    <cacheField name="Cuenta con Disponibilidad Presupuestal (SI/NO)" numFmtId="0">
      <sharedItems/>
    </cacheField>
    <cacheField name="N° CCP y/o Disponbilidad Presupuestal" numFmtId="0">
      <sharedItems containsNonDate="0" containsString="0" containsBlank="1"/>
    </cacheField>
    <cacheField name="Contratación" numFmtId="0">
      <sharedItems containsMixedTypes="1" containsNumber="1" containsInteger="1" minValue="0" maxValue="0"/>
    </cacheField>
    <cacheField name="Recurrente SI/NO" numFmtId="0">
      <sharedItems containsMixedTypes="1" containsNumber="1" containsInteger="1" minValue="0" maxValue="0"/>
    </cacheField>
    <cacheField name="N° Contrato/CA/OS_x000a_(Siempre y cuando supere el ejercicio fiscal)" numFmtId="0">
      <sharedItems containsNonDate="0" containsString="0" containsBlank="1"/>
    </cacheField>
    <cacheField name="Fecha de vencimiento del contrato vigente o vencido" numFmtId="0">
      <sharedItems containsNonDate="0" containsString="0" containsBlank="1"/>
    </cacheField>
    <cacheField name="Nombre de contacto" numFmtId="0">
      <sharedItems containsMixedTypes="1" containsNumber="1" minValue="0" maxValue="1525423.7288135595"/>
    </cacheField>
    <cacheField name="Celular" numFmtId="0">
      <sharedItems containsMixedTypes="1" containsNumber="1" containsInteger="1" minValue="0" maxValue="0"/>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OVEEDOR - MANUEL JESUS PENA CARDENAS" refreshedDate="44911.625684837963" createdVersion="6" refreshedVersion="6" minRefreshableVersion="3" recordCount="1463" xr:uid="{00000000-000A-0000-FFFF-FFFF05000000}">
  <cacheSource type="worksheet">
    <worksheetSource name="Tabla1013"/>
  </cacheSource>
  <cacheFields count="56">
    <cacheField name="Nº ITEM" numFmtId="1">
      <sharedItems containsSemiMixedTypes="0" containsString="0" containsNumber="1" minValue="1" maxValue="1277" count="128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88"/>
        <n v="89"/>
        <n v="90"/>
        <n v="91"/>
        <n v="92"/>
        <n v="93"/>
        <n v="94"/>
        <n v="95"/>
        <n v="96"/>
        <n v="97"/>
        <n v="98"/>
        <n v="99"/>
        <n v="100"/>
        <n v="101"/>
        <n v="102"/>
        <n v="103"/>
        <n v="104"/>
        <n v="105"/>
        <n v="108"/>
        <n v="110"/>
        <n v="111"/>
        <n v="112"/>
        <n v="1276"/>
        <n v="113"/>
        <n v="114"/>
        <n v="115"/>
        <n v="1277"/>
        <n v="116"/>
        <n v="117"/>
        <n v="118"/>
        <n v="119"/>
        <n v="120"/>
        <n v="121"/>
        <n v="122"/>
        <n v="123"/>
        <n v="124"/>
        <n v="125"/>
        <n v="126"/>
        <n v="127"/>
        <n v="128"/>
        <n v="129"/>
        <n v="130"/>
        <n v="130.1"/>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4.1"/>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1.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86" u="1"/>
        <n v="78" u="1"/>
        <n v="87" u="1"/>
        <n v="79" u="1"/>
        <n v="80" u="1"/>
        <n v="81" u="1"/>
        <n v="106" u="1"/>
        <n v="82" u="1"/>
        <n v="107" u="1"/>
        <n v="83" u="1"/>
        <n v="84" u="1"/>
        <n v="109" u="1"/>
        <n v="85" u="1"/>
      </sharedItems>
    </cacheField>
    <cacheField name="Codigo" numFmtId="0">
      <sharedItems containsBlank="1" containsMixedTypes="1" containsNumber="1" containsInteger="1" minValue="2190" maxValue="8300"/>
    </cacheField>
    <cacheField name="Gerencia" numFmtId="0">
      <sharedItems containsBlank="1"/>
    </cacheField>
    <cacheField name="Sub Gerencia" numFmtId="0">
      <sharedItems containsBlank="1" containsMixedTypes="1" containsNumber="1" containsInteger="1" minValue="0" maxValue="0"/>
    </cacheField>
    <cacheField name="Sección" numFmtId="0">
      <sharedItems containsBlank="1" containsMixedTypes="1" containsNumber="1" containsInteger="1" minValue="0" maxValue="0"/>
    </cacheField>
    <cacheField name="Codigo2" numFmtId="0">
      <sharedItems containsBlank="1" containsMixedTypes="1" containsNumber="1" containsInteger="1" minValue="2203" maxValue="2650"/>
    </cacheField>
    <cacheField name="Gerencia2" numFmtId="0">
      <sharedItems containsBlank="1"/>
    </cacheField>
    <cacheField name="Sub Gerencia2" numFmtId="0">
      <sharedItems containsBlank="1"/>
    </cacheField>
    <cacheField name="Sección2" numFmtId="0">
      <sharedItems containsBlank="1"/>
    </cacheField>
    <cacheField name="Nombre del procedimiento" numFmtId="0">
      <sharedItems containsBlank="1" count="931" longText="1">
        <s v="CONSTRUCCION AGENCIA LA UNION PIURA"/>
        <s v="AGENCIA CHOCOPE"/>
        <s v="AGENCIA CAYMA"/>
        <s v="AGENCIA IBERIA"/>
        <s v="AGENCIA YURIMAGUAS"/>
        <s v="AGENCIA SANTA MARIA DE NIEVA"/>
        <s v="LAREDO"/>
        <s v="REMODELACION AGENCIA CABALLOCOCHA"/>
        <s v="AGENCIA NAUTA"/>
        <s v="AGENCIA SAN MARCOS"/>
        <s v="construccion Agencia la Molina"/>
        <s v="Agencia Mala"/>
        <s v="expediente tecnico Agencia Lima (Lampa)"/>
        <s v="Otros (adecuación , traslados, etc)"/>
        <s v="Comisión de servicios a nivel nacional"/>
        <s v="Servicio de Vigilancia, Operadores del Centro de Control de Seguridad y Ronda Móvil de las Sedes, Agencias y Locales de la macro Región Lima y Recepcionistas de la Sede Principal del BN"/>
        <s v="Servicio de protección y seguridad en Agencias a nivel nacional (Convenio de Cooperación Interinstitucional entre BN y PNP)"/>
        <s v="Servicio de Mantenimiento Preventivo y Correctivo del Sistema de Alarmas, ATMs y ATMs Isla del BN a nivel nacional"/>
        <s v="Servicio de mantenimiento preventivo y correctivo del Sistema de Gestión de Video Integral (SGVI) en Agencias, Oficinas y ATMs del BN a nivel Nacional"/>
        <s v="Servicio de mantenimiento integral (Preventivo y correctivo) a sistemas de seguridad electrónica de la Sede Oficina Principal"/>
        <s v="Servicio de mantenimiento preventivo y correctivo que comprende alarma y extinción de incencio de la sede Oficina Principal"/>
        <s v="Servicio de mantenimiento preventivo y correctivo que comprende alarma y extinción de incencio de la sede Elizalde del Banco de la Nación"/>
        <s v="Servicio de mantenimiento correctivo de cajas de seguridad, puertas de bóveda, cajas buzón y ATMs en Ags del BN a nivel nacional"/>
        <s v="Servicio de Mantenimiento Preventivo y Reparación de equipos de Alarmas y Seguridad (Imprevistos)"/>
        <s v="Mantenimiento correctivo del Sistema de Video a nivel nacional (Imprevistos)."/>
        <s v="Letreros fotoluminiscentes y letreros led"/>
        <s v="Servicio de mantenimiento, recarga y prueba hidrostática de los Extintores de las Sedes; Principal incluida Agencia bancaria, Elizalde y locales almacén Ate, Data Center Javier Prado"/>
        <s v="Servicio de telefonía satelital"/>
        <s v="Mantenimiento Preventivo y correctivo de cajas de Seguridad y puertas de bóveda en agencias y ATMs  (Imprevistos)"/>
        <s v="Fotocheck y cintas visitas"/>
        <s v="Certificación de requisitos mínimos de seguridad en entidades bancarias (100 oficinas)"/>
        <s v="Adquisición de cámaras de video vigilancia para Agencias,Lobbies, ATMs del BN y Oficinas MAC."/>
        <s v="Adquisición de un motor diesel para impulsar la bomba contra incendios de la sede Elizalde"/>
        <s v="Adq. e instalación de un Sistema de Alarma nuevos puntos para la nuevas Agencias MAC a nivel nacional - 2023 "/>
        <s v="Adquisición de Cajas fuertes para la nuevas Agencias MAC a nivel nacional - 2023 "/>
        <s v="Depreciación de edificios - utilizados por la entidad"/>
        <s v="Depreciación de edificios - utilizados temporalmente por terceros"/>
        <s v="Depreciación de instalaciones - utilizados por la entidad"/>
        <s v="Depreciación mobiliario y equipo - mobiliario"/>
        <s v="Depreciación mobiliario y equipo - equipo de cómputo"/>
        <s v="Depreciación mobiliario y equipo - otros bienes y equipos de oficina"/>
        <s v="Depreciación vehículos - utilizados por la entidad"/>
        <s v="Depreciación maquinarias - utilizados por la entidad"/>
        <s v="Depreciación instalación en propiedades alquiladas"/>
        <s v="Servicio de Transporte de Bienes del Banco de la Nación a Nivel Nacional CO  N° 027818-21, 28/06/21 al 27/06/24"/>
        <s v="Mantenimiento áreas comunes estacionamientos sotanos 3 y 4 en el Centro de Convenciones Lima &quot;27 de Enero&quot;."/>
        <s v="Reparación de Montacargas, Marca Toyota, Ate"/>
        <s v="Mantenimiento de Montacargas, Marca Toyota, Elizalde"/>
        <s v="Mantenimiento de Mäquina Ensunchandoras JK-5000, JK-5"/>
        <s v="Mantenimiento de Apilador Electrico, Marca Crown"/>
        <s v="Consumo de energía eléctrica para la sede principal y cajeros isla Lima Metropolitana"/>
        <s v="Servicio de agua y desagüe para la sede principal y oficinas Lima"/>
        <s v="Vehículos del Banco"/>
        <s v="Seguro integral bancario"/>
        <s v="Robo y asalto"/>
        <s v="Incendio y lineas aliadas (Multiriesgos)"/>
        <s v="Responsabilidad civil servidores públicos"/>
        <s v="Responsabilidad civil extracontractual"/>
        <s v="Útiles de escritorio distribuido por almacén  (para provincias únicamente, papel bond, sobres de manila y files)"/>
        <s v="Combustible para montacarga - Sección Almacén"/>
        <s v="Suministros aseo personal - distribuido por almacén Sede Principal, Elizalde y SMR Lima"/>
        <s v="Suministros para cómputo distribuido por el almacén"/>
        <s v="Suministros para telex y fax distribuido por el almacén"/>
        <s v="Suministros para embalaje distribudio por el almacén (incluye cajas de carton) "/>
        <s v="Banquetas, papeleras, acrílicos, detectores de billetes, ordenadores de cola y otros, distribuidos por almacén "/>
        <s v="Suministros para cajeros automáticos -distribuido por almacén"/>
        <s v="Suministro Gel Antibacterial - Red de Ags. SMR´sI Lima y provincias"/>
        <s v="Gastos notariales y registrales (Sunarp y otros)"/>
        <s v="Servicio para la Digitalización de 4´500,000 de imágenes con Valor Legal"/>
        <s v="Servicio de Intermediación laboral de carga y embalaje"/>
        <s v="Obtención CRIs y fichas registrales de 318 inmuebles (semestral S/ 79.00 c/u)"/>
        <s v="Atención de gastos y servicios menores para el Fondo Fijo de la Sección Control Patrimonial, de CRIs, partidas registrales y servicios afines de inmuebles del BN"/>
        <s v="Despacho de documentos urgentes a nivel nacional e internacional"/>
        <s v="Servicio de habilitación y traslado de los extractos bancarios"/>
        <s v="Servicio de recepción, habilitación y envío de correspondencia a las agencias de provincias"/>
        <s v="Servicio de recojo de sobres de las agencias de Lima Metropolitana y Callao"/>
        <s v="Servicio de recepción, control y mensajería a nivel local"/>
        <s v="Pago de Casilla Postal - Pago Anual"/>
        <s v="Servicio Integral de Mesa de Partes"/>
        <s v="Adquisición de 25,000 cajas archiveras por convenio marco"/>
        <s v="Adquisición de Elevador"/>
        <s v="Servicio de digitalización de documentos con valor legal y sin valor legal"/>
        <s v="Traslado de Documentos del Archivo Central al Almacén de Ate y del Almacén de Ate al Archivo Central"/>
        <s v="Servicio de carga, traslado y embalaje de cajas con documentos"/>
        <s v="EPP y indumentaria de trabajo"/>
        <s v="Adquisicion de utiles de escritorio"/>
        <s v="Adquisicion de papel para fotocopia"/>
        <s v="Materiales para embalaje"/>
        <s v="Adquisicion de cajas de carton"/>
        <s v="Adquisicion de utiles de aseo"/>
        <s v="Servicio de Impresión de Formatos del Banco de la Nación"/>
        <s v="Servicio de mantenimiento preventivo y correctivo de la flota vehicular del BN"/>
        <s v="SERVICIO DE LIMPIEZA GENERAL PARA LA SEDE ELIZALDE, AGENCIAS LOBBIES OFICINAS ESPECIALES Y ATMS DE LA MACRO REGION LIMA"/>
        <s v="Servicio Telefónico ruta 800 (Línea gratuita para los clientes)"/>
        <s v="Servicio de limpieza para la sede principal del BN"/>
        <s v="Servicio de Mantenimiento Integral de los ascensores del Edficio sede principal"/>
        <s v="Servicio de Mantenimiento preventivo y correctivo para equipos de aire acondicionado y ventilación mecánica de la Macro Región Piura - Iquitos - Trujillo del BN."/>
        <s v="Servicio de mantenimiento preventivo y correctivo para equipos de aire acondicionado y ventilación mecánica de la Macro Región Lima del Banco de la Nación"/>
        <s v="Servicio de Mantenimiento preventivo y correctivo para equipos de aire acondicionado y ventilación mecánica de la Macro Región Huancayo – Cusco - Arequipa del BN"/>
        <s v="Servicio de Telefonía Móvil del Banco de la Nación."/>
        <s v="Lineas Telef. Fija y Troncales Ruta 800 y SIP Trunk 519-2000"/>
        <s v="Mantenimiento preventivo y correctivo de servicios generales de sedes, agencias y lobbies SMR Lima Item 2 - Zona Sur"/>
        <s v="Servicio de mantenimiento preventivo, soporte técnico y atención de emergencias para las Instalaciones Sanitarias de la Sede Principal del Banco de la Nación"/>
        <s v="Mantenimiento preventivo y correctivo de las subestaciones eléctricas de agencias en provincias"/>
        <s v="Servicio de Impresión para las Oficinas Administrativas del Banco de la Nación"/>
        <s v="Mantenimiento preventivo, soporte técnico y atención emergencias para grupos electrógenos Sede Principal"/>
        <s v="Servicio de mantenimiento preventivo, soporte técnico y atención de emergencias para las subestaciones eléctricas 01 y 02 con celdas tipo SF6 y de los tableros eléctricos de la SEDE PRINCIPAL del Banco de la Nación."/>
        <s v="Mantenimiento y reparación de inmuebles (sist. eléctricos, carpintería madera y metálica, albañilería, gasfitería, ambientes locales y pozos Lima, cableado líneas telefónicas, reparaciones correctivas por observaciones ITSE -60 locales) "/>
        <s v="Reparación de muebles, máquinas y equipos varios de Lima - No Previstos"/>
        <s v="Outsourcing - Mesa de Servicio"/>
        <s v="Mesa de atencion de la Central Telefónica "/>
        <s v="Mantenimiento preventivo y correctivo de los grupos electrogenos y tableros de transferencia de la Macro Region Lima"/>
        <s v="Servicio de mantenimiento preventivo y correctivo para equipos de generación de ozono de las Macro Regiones de Lima y Provincias del Banco de la Nación"/>
        <s v="Mantenimiento preventivo de Adq e Instalac de Grupos electrogenos SMR Lima - Prestacion Accesoria"/>
        <s v="Servicio de Mantenimiento Preventivo y Correctivo para Equipos de Aire Acondicionado y Ventilación Mecánica de la Sede Elizalde."/>
        <s v="Combustible para abastecer la flota vehicular del BN "/>
        <s v="Repuestos y materiales para maquinaria y equipos"/>
        <s v="Materiales diversos para instalaciones, incluye conectores, cable UPT, teleduct, rosetas, cintas aislantes, etc."/>
        <s v="Combustible para abastecer la flota vehicular del BN"/>
        <s v="Servicio telefonia móvil operador roaming, micro chip ipad, móvil líneas, móvil penalidad."/>
        <s v="Muebles, máquinas y equipos / vehículos para traslado de funcionarios / grupo electrógeno, buses, baños, etc) - imprevistos"/>
        <s v="Fondo fijo - Traslado de bienes corrientes y activos del almacén a oficinas a nivel nacional."/>
        <s v="Suministros, repuestos y materiales para vehículos del BN"/>
        <s v="Mantenimiento preventivo de grupos electrógenos y tableros de transferencia SMR Lima"/>
        <s v="Combustible para grupos electrógenos,  Centro Alterno, Elizalde, otros. "/>
        <s v="Cable mágico"/>
        <s v="Mantenimiento y Reparación de Vehículos (imprevistos)"/>
        <s v="Peaje, parqueo, gravámenes y canon frecuencia"/>
        <s v="Herramientas varias"/>
        <s v="Adq sistema UPS para agencias la Macro Region I Piura"/>
        <s v="Dispensador eléctrico"/>
        <s v="Mantenimiento preventivo y correctivo de servicios generales de sedes, agencias y lobbies SMR Lima. Item 1 - Zona norte"/>
        <s v="Servicio de Mantenimiento Preventivo, Soporte Técnico y Atención de Emergencias para los Equipos del Sistema HVAC de la Sede Principal del Banco de la Nación"/>
        <s v="Mantenimiento sistema eléctrico locales – Agencias propiedad del BN – Lima Metropolitana y Lima Provincias."/>
        <s v="Cambio de letreros luminosos Agencias Lima Metropolitana y Lima Provincias"/>
        <s v="Adquisicion e instalacion de equipos UPS para Macro Regiones Trujillo_Lima_Huancayo_Arequipa_Cusco_Iquitos del BN"/>
        <s v="Servicios especiales del Edificio Sede Principal del Banco de la Nacion"/>
        <s v="TASACIÓN COMERCIAL ANUAL 2023 DE 217 INMUEBLES PROPIOS DEL BN."/>
        <s v="TASACIÓN COMERCIAL ANUAL 2023 DE 86 INMUEBLES."/>
        <s v="TITULACION DE INMUEBLES"/>
        <s v="SANEAMIENTO DE INMUEBLES"/>
        <s v="SERVICIO DE ANÁLISIS, ESTUDIO Y SOPORTE DE INFORMACIÓN DE LOS BIENES MUEBLES PARA EL AÑO 2022 EN EL SINABIP"/>
        <s v="Alquiler  espacio para Cajero OPEN PLAZA  CHICLAYO"/>
        <s v="Alquiler  espacio para Cajero OPEN PLAZA  ATE (PURUCHUCO)"/>
        <s v="Alquiler  espacio para Cajero OPEN PLAZA  SAN MIGUEL (LA MARINA)"/>
        <s v="Alquiler  espacio para Cajero OPEN PLAZA  TRUJILLO"/>
        <s v="Alquiler  espacio para Cajero OPEN PLAZA ANGAMOS SURQUILLO"/>
        <s v="Alquiler  espacio para Cajero OPEN PLAZA  PIURA"/>
        <s v="Alquiler  espacio para Cajero TOTTUS LIMA (ZORRITOS)"/>
        <s v="Alquiler  espacio para Cajero TOTTUS LIMA (CRILLON)"/>
        <s v="Alquiler  espacio para Cajero TOTTUS S.J. DE LURIGANCHO (TUSILAGOS)"/>
        <s v="Alquiler  espacio para Cajero TOTTUS S.M. DE PORRES"/>
        <s v="Alquiler  espacio para Cajero TOTTUS CALLAO (SAENZ PEÑA)"/>
        <s v="Alquiler  espacio para Cajero TOTTUS PTE. PIEDRA"/>
        <s v="Alquiler  espacio para Cajero TOTTUS V.M. TRIUNFO (PACHACUTEC)"/>
        <s v="Alquiler  espacio para Cajero TOTTUS LOS OLIVOS"/>
        <s v="Alquiler  espacio para Cajero TOTTUS CHORRILLOS"/>
        <s v="Alquiler  espacio para Cajero TOTTUS S.J. DE LURIGANCHO (CAMPOY)"/>
        <s v="Alquiler  espacio para Cajero S034 - METRO PURUCHUCO"/>
        <s v="Alquiler  espacio para Cajero S003 - METRO ARAMBURÚ"/>
        <s v="Alquiler  espacio para Cajero H007 - METRO INGENIERÍA"/>
        <s v="Alquiler  espacio para Cajero S021 - METRO LA VICTORIA"/>
        <s v="Alquiler  espacio para Cajero S001 - METRO LA MOLINA"/>
        <s v="Alquiler  espacio para Cajero H016 - METRO OVALO PAPAL"/>
        <s v="Alquiler  espacio para Cajero H002 - METRO BREÑA"/>
        <s v="Alquiler  espacio para Cajero T021 - WONG TOMÁS MARSANO"/>
        <s v="Alquiler  espacio para Cajero H009 - METRO CERCADO DE LIMA"/>
        <s v="Alquiler  espacio para Cajero S026 - METRO RÍMAC (PERRICHOLI"/>
        <s v="Alquiler  espacio para Cajero H014 - METRO PLAZA NORTE"/>
        <s v="Alquiler  espacio para Cajero S008 - METRO SHELL - MIRAFLORE"/>
        <s v="Alquiler  espacio para Cajero S038 - METRO HUAYLAS"/>
        <s v="Alquiler  espacio para Cajero SCH1 - METRO LUIS GONZÁLES"/>
        <s v="Alquiler  espacio para Cajero S043 - METRO SANTA ELENA"/>
        <s v="Alquiler  espacio para Cajero S002 - METRO JESÚS MARÍA"/>
        <s v="Alquiler  espacio para Cajero S067 - METRO CHOSICA"/>
        <s v="Alquiler  espacio para Cajero H008 - METRO CANADA"/>
        <s v="Alquiler  espacio para Cajero S005 - METRO PERSHING"/>
        <s v="Alquiler  espacio para Cajero H011 - METRO COMAS"/>
        <s v="Alquiler  espacio para Cajero S036 - METRO PLAZA CASTILLA"/>
        <s v="Alquiler  espacio para Cajero S011 - METRO COMAS RETABLO"/>
        <s v="Alquiler  espacio para Cajero S032 - METRO FAUCETT"/>
        <s v="Alquiler  espacio para Cajero S031 - METRO ARZOBISPADO"/>
        <s v="Alquiler  espacio para Cajero S022 - METRO ANGELICA GAMARRA"/>
        <s v="Alquiler  espacio para Cajero TH02 - WONG ATE"/>
        <s v="Alquiler  espacio para Cajero S064 - METRO CHILCA"/>
        <s v="Alquiler  espacio para Cajero H003 - METRO LIMATAMBO"/>
        <s v="Alquiler  espacio para Cajero S053 - METRO AMAZONAS"/>
        <s v="Alquiler  espacio para Cajero S049 - METRO PLAZA LA LUNA"/>
        <s v="Alquiler  espacio para Cajero H013 - METRO INDEPENDENCIA"/>
        <s v="Alquiler  espacio para Cajero H010 - METRO AV. COLONIAL"/>
        <s v="Alquiler  espacio para Cajero ATM´s Plan 150 (2021)"/>
        <s v="Alquiler para funcionamiento de la OF. ESPECIAL 1 SAN BORJA"/>
        <s v="Alquiler  Local Temporal AGENCIA 1 PIURA"/>
        <s v="Alquiler para funcionamiento de la OF. ESPECIAL 1 MEGAPLAZA - INDEPENDENCIA"/>
        <s v="Alquiler para funcionamiento de la AGENCIA 2 HUÁNUCO "/>
        <s v="Alquiler para funcionamiento de la AGENCIA 1 MIRAFLORES"/>
        <s v="Alquiler para funcionamiento de la OF. ESPECIAL 1 CENTRO COMERCIAL PENTA MALL CANTO GRANDE "/>
        <s v="Alquiler para funcionamiento de la AGENCIA 2 AEROPUERTO "/>
        <s v="Alquiler para funcionamiento de la OF. ESPECIAL 1 CENTRO COMERCIAL OPEN PLAZA HUÁNUCO"/>
        <s v="Alquiler para funcionamiento de la AGENCIA 2 ATE"/>
        <s v="Alquiler para funcionamiento de la OF. ESPECIAL 1 CENTRO COMERCIAL OPEN PLAZA ANGAMOS"/>
        <s v="Alquiler para funcionamiento de la AGENCIA 3 OXAPAMPA"/>
        <s v="Alquiler para funcionamiento de la AGENCIA 2 JAUJA "/>
        <s v="Imprevistos - Alquiler"/>
        <s v="Alquiler para funcionamiento de la AGENCIA 2 HUANCABAMBA"/>
        <s v="Alquiler  espacio para Cajero C. C. PLAZA SAN MIGUEL"/>
        <s v="Alquiler  Lactario AGENCIA 1 PIURA"/>
        <s v="Alquiler  espacio para Cajero CC. PENTA MALL_x000a_TRUJILLO (MANSICHE)"/>
        <s v="Alquiler  espacio para Cajero C.C. MALL AVENTURA PLAZA _x000a_BELLAVISTA "/>
        <s v="Alquiler  espacio para Cajero C.C. MALL AVENTURA PLAZA _x000a_SANTA ANITA"/>
        <s v="Alquiler  espacio para Cajero C.C. MALL AVENTURA PLAZA _x000a_PAUCARPATA - AREQUIPA"/>
        <s v="Alquiler  espacio para Cajero CAJEROS OPEN PLAZA      _x000a_ATOCONGO"/>
        <s v="Alquiler  espacio para Cajero CAJEROS OPEN PLAZA PUCALLPA"/>
        <s v="Alquiler  espacio para Cajero C.C. SUPER MERCADO CANDY"/>
        <s v="Alquiler  espacio para Cajero TOTTUS SAN BORJA (SAN LUIS)"/>
        <s v="Alquiler  espacio para Cajero TOTTUS CHICLAYO"/>
        <s v="Alquiler  espacio para Cajero TOTTUS CAÑETE"/>
        <s v="Alquiler  espacio para Cajero TOTTUS LA MOLINA (FONTANA)"/>
        <s v="Alquiler  espacio para Cajero TOTTUS SULLANA"/>
        <s v="Alquiler  espacio para Cajero TOTTUS SAN ISIDRO (BEGONIAS)"/>
        <s v="Alquiler  espacio para Cajero TOTTUS AREQUIPA"/>
        <s v="Alquiler  espacio para Cajero HOSPITAL SAN BARTOLOMÉ"/>
        <s v="Alquiler  espacio para Cajero AV. J.C. TELLO 823 - LINCE"/>
        <s v="Alquiler  espacio para Cajero C.C. LIMA PLAZA NORTE"/>
        <s v="Alquiler  espacio para Cajero C.C. MALL DEL SUR"/>
        <s v="Alquiler  espacio para Cajero LOBBY PIURA"/>
        <s v="Alquiler  espacio para Cajero OPEN PLAZA - HUANCAYO"/>
        <s v="Alquiler  espacio para Cajero ROYAL PLAZA INDEPENDENCIA"/>
        <s v="Alquiler para funcionamiento de la AGENCIA 3 MATUCANA"/>
        <s v="Alquiler  espacio para Cajero C.C. PENTA MALL _x000a_VIÑEDOS"/>
        <s v="Alquiler para funcionamiento de la OF. ESPECIAL 2 SERPOST MIRAFLORES"/>
        <s v="Alquiler  espacio para Cajero PLAZA VEA MOQUEGUA"/>
        <s v="Alquiler  espacio para Cajero PLAZA VEA BOLICHERA"/>
        <s v="Alquiler  espacio para Cajero C. C. MRBT SAN MIGUEL"/>
        <s v="Alquiler  espacio para Cajero PLAZA VEA VENTANILLA"/>
        <s v="Alquiler  espacio para Cajero PLAZA VEA PLAZA UGARTE"/>
        <s v="Alquiler  espacio para Cajero PLAZA VEA PUNO"/>
        <s v="Alquiler para funcionamiento de la AGENCIA 3 ACOBAMBA"/>
        <s v="Alquiler  espacio para Cajero AV. CANADA - SAN LUIS"/>
        <s v="Alquiler  espacio para Cajero CENCOSUD SJL  ATM-1576"/>
        <s v="Alquiler  espacio para Cajero LC CA04-2 PLAZA LIMA SUR"/>
        <s v="Alquiler  espacio para Cajero LC CA02-2 PLAZA LIMA SUR"/>
        <s v="Alquiler  espacio para Cajero LC 6356 PLAZA LIMA SUR"/>
        <s v="Alquiler  espacio para Cajero CENCOSUD SJL  ATM-1288"/>
        <s v="Alquiler  espacio para Cajero C.C. REAL PLAZA _x000a_CUSCO"/>
        <s v="Alquiler  espacio para Cajero C.C. REAL PLAZA CENTRO CÍVICO"/>
        <s v="Alquiler  espacio para Cajero C.C. REAL PLAZA AREQUIPA"/>
        <s v="Alquiler  espacio para Cajero C.C. REAL PLAZA CHICLAYO"/>
        <s v="Alquiler  espacio para Cajero C.C. REAL PLAZA PRO"/>
        <s v="Alquiler  espacio para Cajero C.C. REAL PLAZA SALAVERRY"/>
        <s v="Alquiler  espacio para Cajero C.C. REAL PLAZA HUANCAYO"/>
        <s v="Alquiler Archivo AGENCIA 2 HUÁNUCO (3er piso)"/>
        <s v="Alquiler  espacio para Cajero BOTICAS PERU - VILLA EL SALVADOR"/>
        <s v="Alquiler  espacio para Cajero BOTICAS PERU - LINCE"/>
        <s v="Alquiler  espacio para Cajero OPEN PLAZA - PIURA"/>
        <s v="Alquiler  espacio para Cajero C.C. REAL PLAZA _x000a_CENTRO CÍVICO"/>
        <s v="Alquiler  espacio para Cajero C.C. REAL PLAZA _x000a_PRIMAVERA"/>
        <s v="Alquiler para funcionamiento de la OF. ESPECIAL 2  SERPOST TRUJILLO "/>
        <s v="Alquiler  espacio para Cajero PAGOS AL DIA"/>
        <s v="Alquiler para funcionamiento de la AGENCIA 3 SAN MATEO"/>
        <s v="Alquiler para funcionamiento de la AGENCIA 3 PATIVILCA"/>
        <s v="Alquiler  espacio para Cajero C. H. LA MERCED-FEBAN"/>
        <s v="Alquiler  espacio para Cajero PLAZA VEA COMAS"/>
        <s v="Alquiler  espacio para Cajero PLAZA VEA PLACITA"/>
        <s v="Alquiler  espacio para Cajero BOTICAS PERU - VILLA MARIA DEL TRIUNFO"/>
        <s v="Alquiler Archivo AGENCIA 2 HUÁNUCO (2do piso)"/>
        <s v="Alquiler  espacio para Cajero C.C. REAL PLAZA _x000a_TRUJILLO"/>
        <s v="Alquiler  espacio para Cajero C.C. REAL PLAZA _x000a_JULIACA"/>
        <s v="Alquiler  espacio para Cajero C.C. REAL PLAZA _x000a_CAJAMARCA"/>
        <s v="Alquiler  espacio para Cajero C.C. REAL PLAZA _x000a_PIURA"/>
        <s v="Alquiler  espacio para Cajero C.C. REAL PLAZA _x000a_SANTA CLARA"/>
        <s v="Alquiler  espacio para Cajero PLAZA VEA PLAZA LURIN"/>
        <s v="Alquiler  espacio para Cajero C.C. LOS RECAUDADORES (SALAMANCA)"/>
        <s v="Alquiler  espacio para Cajero CEREBAN - LA CALERA"/>
        <s v="Alquiler  espacio para Cajero SAN ROQUE"/>
        <s v="Alquiler  espacio para Cajero SAN GABINO"/>
        <s v="Alquiler  espacio para Cajero C.C. MEGA PLAZA _x000a_CHORRILLOS"/>
        <s v="Alquiler  espacio para Cajero C.C. MEGA PLAZA _x000a_VILLA  EL SALVADOR"/>
        <s v="Alquiler  espacio para Cajero PLAZA VEA CORTIJO"/>
        <s v="Alquiler para funcionamiento de la AGENCIA 3 CORONGO"/>
        <s v="Alquiler  espacio para Cajero C. C. MRBT2 SAN MIGUEL"/>
        <s v="Alquiler  espacio para Cajero BOTICAS PERU - SURQUILLO"/>
        <s v="Alquiler  espacio para Cajero FARMACIA UNIVERSAL - LOS OLIVOS"/>
        <s v="Alquiler  espacio para Cajero BOTICAS PERU - SURCO"/>
        <s v="Alquiler  espacio para Cajero FARMACIA UNIVERSAL - SAN BORJA"/>
        <s v="Alquiler  espacio para Cajero C.C. EL QUINDE PLAZA ICA"/>
        <s v="Alquiler  espacio para Cajero C.C. EL QUINDE CAJAMARCA"/>
        <s v="Alquiler  espacio para Cajero SUPERMERCADO CANDY CAMPOY"/>
        <s v="Alquiler  espacio para Cajero CIENEGUILLA"/>
        <s v="Alquiler  espacio para Cajero CENTRO COMERCIAL PLAZA DEL SOL ICA - 1726"/>
        <s v="Alquiler  espacio para Cajero CENTRO COMERCIAL PLAZA DEL SOL HUACHO"/>
        <s v="Alquiler  espacio para Cajero C.C. CAMINOS DEL INCA"/>
        <s v="Alquiler  espacio para Cajero SERPOST CATACAOS"/>
        <s v="Alquiler  espacio para Cajero SERPOST JESÚS MARÍA"/>
        <s v="Alquiler  espacio para Cajero SERPOST CHICLAYO"/>
        <s v="Alquiler  espacio para Cajero SERPOST SAN MARTÍN DE PORRES"/>
        <s v="Alquiler  espacio para Cajero SERPOST CHINCHA"/>
        <s v="Alquiler  espacio para Cajero SERPOST ANDAHUAYLAS"/>
        <s v="Alquiler  espacio para Cajero C.C. EMUSS ALEGRE"/>
        <s v="Alquiler  espacio para Cajero C.C. EMUSS SURCO"/>
        <s v="Alquiler  espacio para Cajero C.C. EMUSS AMISTAD"/>
        <s v="Alquiler  espacio para Cajero C.C. INOUTLET FAUCETT"/>
        <s v="Alquiler  espacio para Cajero SERPOST COMAS"/>
        <s v="Alquiler  espacio para Cajero SERPOST PUERTO MALDONADO"/>
        <s v="Alquiler  espacio para Cajero SERPOSTPUERTO CUSCO"/>
        <s v="Adq, implementación y soporte un Software para la Gestión Documental la Entidad (Repositorio Institucional)"/>
        <s v="Mantenimiento espacio ATMs (Metro 40, C.C Gran Caquetá Plaza, C.C Plaza San Miguel, Aventura Plaza)"/>
        <s v="Mantenimiento áreas comunes (Sótano Jr. Contumaza 833, Jr. de la Unión 1091 "/>
        <s v="Mantenimiento preventivo y correctivo a máquinas contadoras electrónicas de billetes marca Magner, modelo 175 FF y marca Kisan, modelo K2 que cuentan, detectan, separan billetes falsos, por el estado de su uso, para la Red de Agencias, a nivel Nacional"/>
        <s v="Prestación accesoria: Máquinas contadoras electrónicas de billetes (280 MCEB Kisan modelo Newton 3)"/>
        <s v="Prestación accesoria: Máquinas contadoras electrónicas de billetes (220 MCEB Kisan modelo Newton 3)"/>
        <s v="Prestación accesoria: Máquinas contadoras electrónicas de billetes (600 MCEB"/>
        <s v="Mantenimiento de termoimpresoras."/>
        <s v="Mantenimiento de lectoclasificadora de cheques modelo itran 180"/>
        <s v="Materiales y accesorios para cableado estructurado y puntos de red"/>
        <s v="Materiales diversos: baterías para LAPTOP, UPS, etc - Gerencia de Informática"/>
        <s v="Adquisición e instalación de repuestos críticos para UPS de los Centros de Cómputo del Banco"/>
        <s v="Repuestos Sistemas Video Grabación Digital"/>
        <s v="Repuestos para ATM´s, accesorios ligados a ATMs"/>
        <s v="Precintos de seguridad y materiales"/>
        <s v="Contratación del Servicio de Realización de Pruebas  de Descarte COVID-19 para los trabajadores del Banco de la Nación en la Macro Regiones"/>
        <s v="Adquisición de Mascarillas KN95 para las SMR´s"/>
        <s v="Adquisición de mascarillas faciales textil de uso comunitario reutilizables para los trabajadores del BN"/>
        <s v="Mascarillas quirúrgicas descartables para los trabajadores de la Red de Agencias y Oficinas Administrativas "/>
        <s v="Servicio de Realización de Pruebas Rápidas de serológicas para SARS-CoV-2 para los trabajadores del Banco de la Nación en la ciudad de Lima"/>
        <s v="Adquisición de mascarillas KN95 para los trabajadores de red de agencias Lima del Banco de la Nación con riesgo mediano de exposición"/>
        <s v="Contratación del Servicio de Realización de Pruebas  de Descarte COVID-19 para los trabajadores del Banco de la Nación en la ciudad de Lima"/>
        <s v="Legalización y cartas notariales "/>
        <s v="Diarios y revistas  (PE, GG, Legal y RR.II)"/>
        <s v="Auditoría financiera gubernamental para los ejercicios 2019-2020."/>
        <s v="Revelado de fotos, grabaciones, planos y otros"/>
        <s v="Imprevistos distribución de formatos impresos  (stock de almacén)"/>
        <s v="Trámites de obtención de la certificación ITSE a nivel nacional"/>
        <s v="Consulta en portal de la Sunarp"/>
        <s v="Servicio central de riesgos para la prestación de servicios de acceso a base de datos (información)"/>
        <s v="Actualización de normas legales (SPIJ) - 01 licencia principal y 45 adicionales."/>
        <s v="Contratación de locadores de servicio."/>
        <s v="Seguro Integral de Salud"/>
        <s v="Adqu 600 ATMs y Sist. Video Grabacion Digital LP 2022"/>
        <s v="Servicio de Ciberseguridad y Gestión de Eventos e Incidentes de Seguridad Informática para la Implementación de un Cybersecurity Operation Center (COC) – Contr. Finan."/>
        <s v="Adquisición de switches Sedes Administrativas y dependencias tipo 3"/>
        <s v="Servicio de impresión de formatos "/>
        <s v="Adquisición de plataforma de redes inalámbricas para Sedes Administrativas y Macroregiones"/>
        <s v="Adquisición de terminales de voz para sedes administrativas y red de agencias"/>
        <s v="Optimización de la Red Interna "/>
        <s v="Adquisición de Sitemas de Video Grabacion Digital LP 2023"/>
        <s v="Segunda mesa de reclamos y mesa de calidad"/>
        <s v="Contratación Locador de Servicio - Reclamos"/>
        <s v="Gestión Reclamos y Envío Comunic.Elect.Reclamos - Call Center"/>
        <s v="Contratación de locadores de servicio"/>
        <s v="Atenciones oficiales a personas, emp. e inst. vinculadas con las funciones del BN y reuniones de trabajo con personal BN."/>
        <s v="Comisiones varias al Exterior"/>
        <s v="Gastos de suministros tales como: gaseosas, galletas, café, azúcar, infusiones, menaje etc."/>
        <s v="Comisión de Servicios a Nivel Nacional "/>
        <s v="Honorarios PE"/>
        <s v="04 consultores externos_x000a_- Rivadeneyra Sanchez Bruno Rafael _x000a_- Bacigalupo Vargas Jose Luis_x000a_- De la Vega Gaby_x000a_- Cordero Luis_x000a_- Nolasco Meza Ana Gabriel (reemplazo de De la Vega)"/>
        <s v="Asesoria en la revision de polizas y en la elaboracion y preparacion de las bases de acuerdo a las bases estandarizadas y aprobadas por El OSCE_x000a_- Gerardo Sanchez"/>
        <s v="Servicio de Suscripción SAE de Apoyo Consultoría"/>
        <s v="Profesional especializado para las coordinaciones parlamentarias_x000a_Del Pomar Saettone Magali Olga Betty"/>
        <s v="Consultorías inherentes al área"/>
        <s v="Comisión de Servicios a Nivel Nacional  (1 viaje al mes, 02 días) PE "/>
        <s v="Comisión de Servicios a Nivel Nacional (1 viaje al mes, 02 días) "/>
        <s v="Comisión de Servicios a Nivel Nacional (1 viaje al mes, 02 días) PE "/>
        <s v="Contratación de locadores de servicios – Innovación y DT"/>
        <s v="LOCADOR"/>
        <s v="MOVILIDAD SERVICIO LOCAL"/>
        <s v="Clasificación de riesgos para el Banco de la Nación (Ítem 1)"/>
        <s v="Clasificación de riesgos para el Banco de la Nación"/>
        <s v="Clasificación de riesgos para el Banco de la Nación (Ítem 2)"/>
        <s v="Clasificación internacional de riesgos."/>
        <s v="Servicio de Revisión del Modelo de Riesgo de Mercado - Tasa de Interes"/>
        <s v="Servicio de Revisión del Modelo Interno de Riesgo País"/>
        <s v="Servicio de Revisión del Modelo de Asignación de Lineas de Contraparte"/>
        <s v="Licenciamiento Eviews"/>
        <s v="Servicio de Soporte y Mantenimiento del RISK-LAB"/>
        <s v="Adq solución tecnológica para Gestión Riesgo Operacional, Seguridad la Información y Continuidad del Negocio"/>
        <s v="Comisión de Servicio a Nivel Nacional         "/>
        <s v="Envío de cartas notariales a clientes"/>
        <s v="Envío de cartas notariales a clientes por eventos de fraude"/>
        <s v="Impresión y ensobrado de cartas "/>
        <s v="MC - Alertas en línea y en tiempo real"/>
        <s v="Monitoreo Prevención y Tratamiento de Fraude - Call Center"/>
        <s v="Peritaje y otros"/>
        <s v="Presupuesto Mesa Cobranza Preventiva A365 - Call Center"/>
        <s v="Presupuesto Mesa Cobranza Preventiva A365 - Comisiones"/>
        <s v="Servicio de revisión de expedientes de deudores No Minoristas. Es de carácter regulatorio."/>
        <s v="Solución Tecn. Prevención Fraudes y LA/FT y aplicación scoring riesgos "/>
        <s v="Solución tecnologica para la prevención de fraudes, lavado de activos y financiamiento del terrorismo (LA/FT) y aplicación de scoring de riesgos de LA/FT - SENTINEL"/>
        <s v="Visa - Alertas en línea y en tiempo real"/>
        <s v="SOLUCIÓN TECNOLÓGICA PARA LA PREVENCION DE FRAUDES, LA/FT Y APLICACIÓN DE SCORING DE RIESGOS DE LA/FT (SENTINEL)"/>
        <s v="Antibot"/>
        <s v="Solución de conflictos - Conciliación"/>
        <s v="Dieta Directores"/>
        <s v="Servicio de Patrocinio Procesal en Derecho Laboral(900 procesos) en Lima y Callao PAC 2022"/>
        <s v="Patrocinio en Procesos de Arbitraje en contrataciones del Estado, civil y comercial y procedimientos administrativo y defensa del consumidor en Lima y Callao (Item N° 02)"/>
        <s v="Servicio de patrocinio procesal en derecho laboral y previsional en Lima y Callao -  Ítem I Procesos Laborales con uno a más demandantes o demandados (500 procesos)"/>
        <s v="Consultoría legal especializada para el estudio y revisión de poderes de clientes en agencias del BN"/>
        <s v="Consultoría profesional en temas especializados Bancarios -Administrativos y otros"/>
        <s v="Patrocinio Procesal en Derecho Penal en Lima y Callao"/>
        <s v="Gastos por emisión de tasas judiciales."/>
        <s v="Solución de Conflictos – Conciliación Locadores"/>
        <s v="Servicios legales Persona Jurídica (Arbitraje y otros)"/>
        <s v="Servicio de Procesos previsionales individuales, hasta con diez (10) demandantes o demandados y/o en caso el demandante actúe en nombre y representación de hasta (10) diez representados"/>
        <s v="Absolución de consultas relacionadas a los procesos de contratación."/>
        <s v="Servicios legales Persona Jurídica (Arbitraje y otros servicios jurídicos)"/>
        <s v="Servicio de Patrocinio Procesal en Derecho Laboral y Previsional en Lima y Callao - Procesos Previsionales Colectivos con más de diez (10) demandantes o demandados (Item 2)"/>
        <s v="Servicio de Patrocinio Procesal en Derecho Penal en Lima y Callao"/>
        <s v="Software SaaS (Software as a Service) centralización procesos judiciales y procedimientos adm. -  relacionado a las páginas del CEJ (consulta expedientes judiciales) y del INDECOPI"/>
        <s v="Consultoría legal especializada en materia de derecho laboral y previsional. "/>
        <s v="Servicio de patrocinio en procesos de arbitraje de contrataciones del estado, civil y comercial, así como en procedimientos administrativos en protección y defensa del consumidor en Lima y Callao - Ítem 1"/>
        <s v="Servicio de patrocinio procesal en derecho laboral y previsional en Lima y Callao, procesos previsionales colectivos, con más de diez (10) demandantes o demandados y/o en caso el demandante actúe en nombre y representación de más de diez (10) representados, (25 procesos nuevos 2020)"/>
        <s v="Gastos protesto,  notariales, registrales, INDECOPI, copias autenticadas y simples de opiniones OSCE."/>
        <s v="Patrocinio procesal en derecho civil, comercial, constitucional en Lima y Callao"/>
        <s v="Administración, gestión y almacenamiento de la documentación electrónica Directorio y Comités - DILIGENT "/>
        <s v="Servicios profesionales de apoyo a la Gerencia de Legal (pagos arbitrales y otros servicios jurídicos)."/>
        <s v="Patrocinio en Procesos de Arbitraje en contrataciones del Estado, civil y comercial PAC 2023"/>
        <s v="Patrocinio procesal en derecho laboral y previsional en Lima y Callao (300 laborales y 30 previsionales, Item 1 y 3)."/>
        <s v="Servicio de Asistencia legal en temas bancarios y financieros"/>
        <s v="Servicio de consultoría legal externa en actividad empresarial del Estado, actos de disposición y/o administración sobre bienes del Estado, solicitudes de transparencia y acceso a la información pública, protección de datos personales, gestiones de las contrataciones públicas, procedimiento administrativo sancionador, derecho administrativo y derecho público."/>
        <s v="Asesoría en materia de Derecho Penal y Procesal Penal PAC 2023"/>
        <s v="Gastos en procesos judiciales y procedimientos administrativos Indecopi y otros (copias autenticadas, copias simples, copias en medios)."/>
        <s v="Comisión de Servicios al Exterior - Directores"/>
        <s v="Servicio de patrocinio procesal en derecho civil, comercial y constitucional en Lima y Callao"/>
        <s v="Asesoría en materia de Derecho Penal y Procesal Penal"/>
        <s v="Servicio de Asesoría /  Consultoría Legal especializada en Derecho de Propiedad Intelectual"/>
        <s v="Asesoría y Patrocinio Penal Externo"/>
        <s v="Entrega de notificaciones judiciales, incluye alquiler de casilla"/>
        <s v="Traducción convenios suscritos con entidades financieras del exterior"/>
        <s v="Alquiler de Casilla 844 / Alquiler de Casilla 263 / Alquiler de Casilla 1037 / Alquiler de Casilla 1303 - Citas del Juzgado a los Demandantes (personal jubilado) del Banco "/>
        <s v="Comisión de Servicios a Nivel Nacional - Directores "/>
        <s v="Servicio de Auditoria 1"/>
        <s v="Servicio de Auditoria 2"/>
        <s v="Servicio de Auditoria 3"/>
        <s v="Servicio especializado en auditoria 1"/>
        <s v="Servicio especializado en auditoria 2"/>
        <s v="Servicio especializado en auditoria 3"/>
        <s v="Servicio especializado en auditoria 4"/>
        <s v="Servicio especializado en auditoria 5"/>
        <s v="Comisiones de Servicio en Lima Metropolitana    "/>
        <s v="Realizar gestión comercial con los representantes de las entidades públicas a nivel nacional y participar en las actividades protocolares"/>
        <s v="Cubrir gastos notariales de las secciones dependientes de la Gerencia"/>
        <s v="Gastos notariales asociados a la evaluación de créditos hipotecarios y para contingencias"/>
        <s v="Desarrollar ferias para el pago de bonos del Estado"/>
        <s v="Contratación de servicios profesionales"/>
        <s v="Realizar Gestion Comercial para incrementar las colocaciones de los productos activos de Banca Personal"/>
        <s v="Obtener una herramienta para la gestión y captaciones de clientes de productos activos"/>
        <s v="Realizar campañas de educación financiera"/>
        <s v="Auditoria de Recertificación ISO 9001:2015 del Sistema de Gestión de la Calidad"/>
        <s v="Auditoria del Sistema de Gestión de la Calidad bajo la Norma ISO 9001:2015"/>
        <s v="Servicio  para realizar la Evaluación del Servicio en Canales de Atención con el Cliente Incógnito en Lima y Provincias 2023"/>
        <s v="Estudio de carga laboral y documentación de mejora de procesos core para la toma de decisiones."/>
        <s v="Estudio prospectivo de la demanda para el desarrollo e implementación de puntos de atención"/>
        <s v="Implementación y fortalecimiento de Control de Gestión de Proyectos"/>
        <s v="Adquisicion de 300 maquinas contadoras electronicas de billetes"/>
        <s v="Adquisicion de 600 maquinas contadoras electronicas de billetes"/>
        <s v="Oficinas Tercerizadas - Servicio de tercerización de canales de atención de oficinas especiales a nivel nacional (Administración de Oficinas Especiales BN a Nivel Nacional)                "/>
        <s v="Comisión de Servicios a Nivel Nacional -Subgerencia Gestión del Cliente"/>
        <s v="Agencias moviles - Bono alimentario (Yanapay 22)"/>
        <s v="Orientadores de cola - Bono alimentario (Yanapay 22)"/>
        <s v="Agencias moviles  - Bono alimentario (Yanapay 2023)"/>
        <s v="Orientadores de cola - Bono alimentario (Yanapay 2023)"/>
        <s v="Adquisicion Lecto clasificadora cheques"/>
        <s v="Gastos Notariales"/>
        <s v="CONASP - Cuota Membresia de uso SWIFT"/>
        <s v="Impresión , personalización y magnetización de cheques valorados"/>
        <s v="Servicio de Apoyo para la ejecución de Proyectos de la Sección Sistema de Pagos"/>
        <s v="LBTR - Liquidación Bruta en Tiempo Real "/>
        <s v="Mantenimiento al Servicio de Adecuación del Sistema de Seguridad SIX/WEB/LBTR"/>
        <s v="Servicio de Apoyo para la ejecución de Proyectos de la Sección Apertura de Cuentas"/>
        <s v="Servicio de Apoyo para la ejecución de Proyectos de la Sección Administración de Cuentas y Pagaduría"/>
        <s v="Servicio de Apoyo para la ejecución de Proyectos y o Mejoras en la Sección Caja y Valores en custodia"/>
        <s v="Servicio de Apoyo para la ejecución de Proyectos y/o mejoras en la Sección Programación de Fondos"/>
        <s v="Servicio de Apoyo para la ejecución de Proyectos y o mejoras en la sección Mesa de Dinero"/>
        <s v="Servicio de Apoyo en la administración y manejo del sistema Swift"/>
        <s v="Servicio seguimiento de expedientes de Obligados"/>
        <s v="Servicio de Tratamiento de Datos"/>
        <s v="Servicio de Diligencia Administrativa"/>
        <s v="Servicio de Apoyo ejecución de embargos"/>
        <s v="Servicio de implementación de mejoras de procesos y tecnologicas"/>
        <s v="Servicio de apoyo en la gestión de archivos documentales y digitalización"/>
        <s v="Servicio de apoyo en la gestión de identificación de mejoras de procesos, actualización de normativas, gestión de riesgos y recomendaciones de organos de control "/>
        <s v="Servicio de Apoyo ejecución de levantamientos de embargos judiciales"/>
        <s v="Servicio de ejecución de embargos"/>
        <s v="Ratificación partidas de defunción"/>
        <s v="Contratación Locador de Servicio"/>
        <s v="Cámara de Compensación Electrónica"/>
        <s v="Red de Teleproceso SWIFT"/>
        <s v="Implementación de procesos automáticos RPA"/>
        <s v="Centro de Excelencia (CoE)"/>
        <s v="Licenciamiento"/>
        <s v="Servicio RPA para 10 procesos"/>
        <s v="Entrenamiento 100 personas"/>
        <s v="Bolsa 7,500 horas"/>
        <s v="Soporte y Mantenimiento On Site del Sistema de Cambios, Inversiones y Tesorería"/>
        <s v="Adquisición de 3 escáners"/>
        <s v="Nueva Tarjeta Multired No Personalizada"/>
        <s v="Asesoría en temas tributarios"/>
        <s v="Soporte y mantenimiento de emisión de facturación electrónica"/>
        <s v="Servicio de mantenimiento simplificación de asientos módulo CG."/>
        <s v="Servicios de empaste de documentos contables"/>
        <s v="Servicios para atención de requerimientos ante nuevas disposiciones regulatorias y/o control por parte del BCRP, Contaduría, SBS, FONAFE."/>
        <s v="Servicio de la Adecuación de la Información del RCD para la elaboración de la  Declaración  Jurada Anual del Impuesto a la Renta  2021"/>
        <s v="Servicio de Traducción de documentos contables (Informes, Manuales u otros)."/>
        <s v="Servicio de diagnóstico, mantenimiento, mejoras, soporte y capacitación en el módulo CP del Oracle E-Business Suite R12"/>
        <s v="Servicio de evaluación y reajuste en prueba de concepto para incrementar la facturación electrónica en el BN"/>
        <s v="Suministro de información financiera entre datos técnicos S.A. - DATATEC y BN._x0009_"/>
        <s v="Apoyo en la Formulación y Asignación Presupuesto 2023"/>
        <s v="Mejoras en el módiulo de presupuesto"/>
        <s v="Suscripción Online Compliance (listas de sanciones)."/>
        <s v="Agente de proceso en conformidad con la Ley Patriótica de Estados Unidos de Norteamérica."/>
        <s v="Suscripción Due Dilligence , renovación anual directorio Bankers (Debida Diligencia) y UBO (ultimo beneficario final) "/>
        <s v="The Global Banking Resources (directorio bancario detallado)."/>
        <s v="Suministro de información financiera entre Bloomberg Finance LP y el BN (IR a cargo de Bloomberg) 6 usuarios. Pago Trimestral por adelantado."/>
        <s v="Terminal Bloomberg Anywhere"/>
        <s v="Suministro y transferencia de información financiera entre Refinitiv Limited (antes Reuters) y BN "/>
        <s v="Impuesto a la Renta"/>
        <s v="Impuesto General a las Ventas IGV"/>
        <s v="Prov. para Litigios y Demandas Pendientes"/>
        <s v="Prov. para Créditos de Consumo Específica - Otros "/>
        <s v="Impuesto a la Renta No Domiciliados"/>
        <s v="Amortización de Gastos Amortizables - Software Adquiridos"/>
        <s v="Prov. para Créditos de Consumo Genérica - Fijo "/>
        <s v="Prov. para Créditos de Consumo Genérica - Sobreendeudamiento "/>
        <s v="Prov. para Créditos de Consumo Cartera Reprogramada "/>
        <s v="Superintendencia de Banca y Seguros"/>
        <s v="Arbitrios"/>
        <s v="Impuesto Valor del Patrimonio Predial"/>
        <s v="Prov.para Créditos Hipotecarios para Vivienda - Específicos - Otros"/>
        <s v="Prov.para Créditos Sector Público - Genérica Obligatoria - Componente Fijo"/>
        <s v="PROV. PARA CRÉDITOS A MICROEMPRESAS - OTROS "/>
        <s v="Prov.para Créditos Hipotecarios - Genérica Obligatoria - Componente Fijo"/>
        <s v="Prov.para Créditos Sector Público - Específica - Otros"/>
        <s v="Prov.para Créditos Consumo Sobreendeudamiento"/>
        <s v="Prov.para Créditos Soberanos - Genérica Obligatoria - Componente Fijo"/>
        <s v="Validación de la correcta emisión de  comprobantes de pago electrónicos y otros documentos  a través del sistema de emisión electrónica – operador de servicios electrónicos (SEE -  OSE)"/>
        <s v="Impuesto Transacciones Financieras"/>
        <s v="BVL - Contribuciones por Derecho Cotización"/>
        <s v="Prov. para Riesgo País - Fondos Disponibles"/>
        <s v="Servicio de Soporte, Mantenimiento de la Solución 07INVOICE y Módulo personalizado  en Oracle Financial."/>
        <s v="Prov. para Créditos Contingentes - Genérica - Componente Fijo - Créditos Entidades Sector Público"/>
        <s v="Impuesto Transacciones Financieras - Activos"/>
        <s v="Prov. para Litigios y Demandas"/>
        <s v="Servicio de Mantenimiento de Cajeros Automáticos DIEBOLD"/>
        <s v="Servicio de Mantenimiento de Cajeros Automáticos NCR"/>
        <s v="Servicio de Mantenimiento de 150 Cajeros Automáticos  LP 007-2020"/>
        <s v="Servicio de Mantenimiento de 150 SVGD LP 007-2020"/>
        <s v="Servicio de Mantenimiento de 195 Cajeros Automáticos LP 008-2020"/>
        <s v="Servicio de Mantenimiento de 195 SVGD- LP 008-2020"/>
        <s v="Servicio de Mantenimiento de 600 Cajeros Automáticos LP S/N-2023"/>
        <s v="Servicio de Mantenimiento de 600 SVGD LP S/N-2023"/>
        <s v="Servicio de Mantenimiento de SVGD -LP  S/N 2023"/>
        <s v="Kit de señaleticas para cajeros corresponsales"/>
        <s v="Kit de señaleticas para cajeros automáticos"/>
        <s v="Matenimiento y operación Verified By Visa"/>
        <s v="Servicio de Alquiler de Plataforma de Atención para Mesas de Atención del Banco de la Nación"/>
        <s v="Nuevas Funcionalidades en ATM´s"/>
        <s v="Nuevas Funcionalidades en Agentes Multired"/>
        <s v="Nuevas Funcionalidades en Agentes Full Carga"/>
        <s v="Nuevas Funcionalidades en Agentes Niubiz"/>
        <s v="Nuevas Funcionalidades en Agentes GLOBOKAS"/>
        <s v="Contratación de locadores de servicios"/>
        <s v="Cobro - Mastercard"/>
        <s v="Cobro - Mastercard Rol Emisor"/>
        <s v="Visa Internacional"/>
        <s v="Cobros por Servicios - FIS"/>
        <s v="Servicio Core Bancario - TEMENOS"/>
        <s v="Servicio Omnicanal Bancario - BACKBASE"/>
        <s v="Servicio de Outsourcing - Mesa de Ayuda"/>
        <s v="Homebanking"/>
        <s v="Págalo"/>
        <s v="Adquisición sistemas Video Grabación Digital LP 2023"/>
        <s v="Servicio para la realización de videos publicitarios para campaña institucional (PAC 2023)"/>
        <s v="Producción, realización y post producción de spot de audio y video y registro audiovisual y fotográfico de actividades del BN."/>
        <s v="Producción, realización y post producción de spot de audio y video y registro audiovisual y fotográfico de actividades de Responsabilidad Social."/>
        <s v="Publicaciones de avisos de ley, avisos de convocatoria de personal y otros"/>
        <s v="Campaña Cuenta DNI (PAC 2023)"/>
        <s v="Campaña de Productos (préstamo MultiRed, Crédito Hipotecario, Tarjeta de Crédito) PAC 2023"/>
        <s v="Campaña Productos pasivos (PAC 2023)"/>
        <s v="Canales de Atención (PAC 2023)"/>
        <s v="Campañas Programática Web (PAC 2023)"/>
        <s v="Campañas en Redes Sociales (PAC 2023)"/>
        <s v="Agencia de Publicidad (PAC 2023)"/>
        <s v="Adquisición de elementos de soporte publicitarios para agencias del Banco de la Nación (PAC 2023)"/>
        <s v="Adquisición de Merchandising"/>
        <s v="Adquisición de Merchandising.  (PAC 2022)"/>
        <s v="Adquisición de Merchandising.  (PAC 2023)"/>
        <s v="Servicio de impresión de material informativo y publicitario.  (PAC 2023)"/>
        <s v="Servicio de impresión de material informativo y publicitario (PAC 2022)"/>
        <s v="Adquisición de merchandising para actividades de responsabilidad social"/>
        <s v="Impresión de material informativo y publicitario (folletería, volantes, dípticos, trípticos, afiches, banners, etc.) "/>
        <s v="Impresión de material informativo y publicitario (folletería, volantes, dípticos, trípticos, afiches, banners, etc.) para actividades de responsabilidad social"/>
        <s v="Impresión de material informativo y publicitario (folletería, volantes, dípticos, trípticos, afiches, banners, etc.) REGIÓN 2"/>
        <s v="Servicio de suscripción de acortador de direcciones y generador de códigos QR"/>
        <s v="Servicio de suscripción anual de imágenes y vectores para uso institucional del Banco de la Nación"/>
        <s v="Servicio de BTL para actividades de responsabilidad social"/>
        <s v="Eventos institucionales y ceremonias, inauguraciones, concursos, convenios, ferias, seminarios, lanzamiento de productos en Lima"/>
        <s v="Eventos institucionales y ceremonias, inauguraciones, concursos, convenios, ferias, seminarios, lanzamiento de productos en provincias"/>
        <s v="Eventos institucionales y ceremonias, inauguraciones, concursos, convenios, ferias, seminarios, lanzamiento de productos sobre responsabilidad social"/>
        <s v="Eventos institucionales y ceremonias, inauguraciones, concursos, convenios, ferias, seminarios, lanzamiento de productos sobre responsabilidad social en provincias"/>
        <s v="Consultorías para la revisión y verificación sobre huella de carbono"/>
        <s v="Servicio para el desarrollo de estudios cualiatativos y cuantitativos (PAC 2023)"/>
        <s v="Servicio para la elaboración del reporte de inventario de gases de efecto invernadero GEI. (PAC 2023)"/>
        <s v="Servicio de asesoría para el concurso de innovación social voluntarios BN (PAC 2023)"/>
        <s v="Servicio de consultoria adecuación aplicativo ECOF (PAC 2023)"/>
        <s v="Servicio de consultoria revisión reporte de sostenibilidad"/>
        <s v="Servicio de diagramación, diseño, fotografía, edición y corrección de estilo de la memoria institucional 2022"/>
        <s v="Monitoreo de noticias análisis avanzado de información en tv, radios, medios impresos, portales web a nivel nacional (PAC 2023)"/>
        <s v="Servicio de monitoreo en las plataformas digitales para realizar medición del impacto de las publicaciones y campañas que realiza el Banco de la Nación"/>
        <s v="Servicio de monitoreo de noticias, análisis avanzado de información en tv, radios, medios impresos, portales web a nivel nacional (Pac 2022)"/>
        <s v="Redes Sociales"/>
        <s v="Adquisición TV 50 Rack"/>
        <s v="Donación Fundación Culural BN US$ 200 000,00"/>
        <s v="Adquisición licenciamiento para Software circuito cerrado TV"/>
        <s v="Donaciones Diversas"/>
        <s v="Equipos audiovisuales "/>
        <s v="Servicio de consultoría "/>
        <s v="Servicio de Certificación en ISO 37001"/>
        <s v="Servicios de asesoria legal laboral temas politica remunerativa"/>
        <s v="Servicios de asesoria legal laboral temas pensionista "/>
        <s v="Servicio de gestión de procesos y documentos normativos"/>
        <s v="Servicio de revisión y mejoras del proceso de ingresos de pago a pensionistas"/>
        <s v="Servicio de revisión de planillas de pago"/>
        <s v="Gastos Notariales y de Registro"/>
        <s v="Digitalizacion de Legajos Personales"/>
        <s v="Servico de análisis y desarrollo de mejoras a los sistemas internos de la Sección"/>
        <s v="Fotochecks  (red de agencias, deteriorados, nuevos ingresos)"/>
        <s v="Cartas Notariales por ceses de limite de edad, entre otros "/>
        <s v="REFRIGERIO"/>
        <s v="Sevicios de Refrigerios masivos a traves de contrato superior a 8 (UIT)"/>
        <s v="Contratacion de Instituciones educativas para las escuelas de aprendizaje en la Red de Agencias / capacitaciones externa"/>
        <s v="Contratacion de Instituciones educativas para las escuelas de aprendizaje en Oficina Principal / capacitaciones externa"/>
        <s v="Contracion directa del personal docente para los cursos regulares en Oficina Principal"/>
        <s v="Asignacion de viáticos del personal Facilitador Interno que viaja a capacitar a provincia."/>
        <s v="Asignacion de viáticos del personal estudiante que viaja a Lima o agencias donde se desarrolla la actividad"/>
        <s v="Comisión de Servicios a  Locales"/>
        <s v="Asignacion de Movilidad Local del personal para el participante y facilitador Interno que viaja a capacitar  en Lima y Provincias. Se carga tambien la contratacion de movilidad en la Sede Lima"/>
        <s v="Asignacion de Movilidad Local del personal estudiante que viaja a Lima o agencias donde se desarrolla la actividad"/>
        <s v="Alquiler de equipos de capacitacion en la red de agencias provincia"/>
        <s v="Compra de libros y suscripcion de revistas especializadas para la Biblioteca."/>
        <s v="Compra de pasajes del personal Facilitador Interno que viaja a capacitar a provincia."/>
        <s v="Compra de pasajes del personal estudiante que viaja a Lima o agencias donde se desarrolla la actividad"/>
        <s v="Servicio de evaluación online para postulantes al Banco de la Nación."/>
        <s v="Servicio de Selección de puestos  profesionales especializados y/o jefaturales (10)"/>
        <s v="Contratación de plataforma de gestión del desempeño (anual)"/>
        <s v="Servicio de contratación de empresa especializada para procesos de selección de gerentes y gerente general"/>
        <s v="Servicio de consultoría para proceso vinculados a la Sección Selección de Personal."/>
        <s v="Servicio de arbitraje laboral integrando el tribunal arbitral en la negociación colectiva con el sindicato único de trabajadores del Banco de la Nación - SUTBAN, periodo 2019"/>
        <s v="Servicio de contratar un estudio jurídico que designe a un abogado especialista en derecho laboral individual, colectivo, seguridad y salud en el trabajo, que brinde servicios de asesoría legal."/>
        <s v="Servicio de médicos ocupacionales preventivo al covid-19"/>
        <s v="Servicio de médicos ocupacionales control al covid-19"/>
        <s v="Exámenes Médicos Ocupacionales (EMO's) Lima 2023-2025 "/>
        <s v="Calibración de equipos de monitoreos ocupacionales"/>
        <s v="Autditoría externa al Sistema de Gestión de SST"/>
        <s v="Sotfware en Sistema de Gestión de SST"/>
        <s v="Monitoreo de Riesgo Psicosocial-SST"/>
        <s v="Monitoreos Ocupacionales SST"/>
        <s v="Ejecución de viajes a agencias "/>
        <s v="Programa de mentoría / coaching ejecutivo"/>
        <s v="Visitas de clima laboral"/>
        <s v="Actividades de Cultura Organizacional "/>
        <s v="Conducción de actividades de integración familiar (provincia)"/>
        <s v="Estudio de Clima Laboral y seguimiento"/>
        <s v="Elaboración de videos instructivos"/>
        <s v="Servicio de calificación e identificación de puestos criticos "/>
        <s v="Contratación del servicio de elaboración de objetivos por puesto mediante  mesas de trabajo con gerencias"/>
        <s v="Contratación del servicio de evaluación de potencial y mapeo de talento"/>
        <s v="UNIFORMES"/>
        <s v="ATENCION PSICOLOGICA PARA LOS TRABAJADORES DEL BANCO DE LA NACION"/>
        <s v="ATENCION MEDICA PARA OFICINAS ADMINSITRATIVAS DEL BANCO DE LA NACION"/>
        <s v="Arreglos florales por defunción."/>
        <s v="Ceremonia de Reconocimiento 54 Aniversario"/>
        <s v="Actividades de Bienestar Laboral."/>
        <s v="Control bromatológico para el comedor y control microbiológico del agua - sede principal"/>
        <s v="Pañalera bebé BN"/>
        <s v="Casacas para los trabajadores afectados por el friaje "/>
        <s v="Adquisición de polos para los trabajadores que laboran los días sábados en Red de Agencias a Nivel Nacional - Banco de la Nación periodo 2021."/>
        <s v="Para ejecutar el Plan de Capacitacion 2023, alineado al nuevo Plan Estrategico 2022 -2026, se requiere estos recursos financieros  con la finalidad de que los trabajadores tengan las herramientas de gestion y actualizacion necesarias para el desempeño de sus funciones y aporten valor al nuevo Plan Estrategico."/>
        <s v="Exámenes Médicos Ocupacionales (EMO's) Lima 2026-2028                      "/>
        <s v="Seguro Médico Familiar"/>
        <s v="Fondo de Empleados DS. 487 Art. 16 Inc."/>
        <s v="Capacitación laboral juvenil "/>
        <s v="Fondo de Empleados - Programa Navidad 2021"/>
        <s v="Seguro de Vida y  Accidentes de Trabajo"/>
        <s v="Prácticas Pre Profesionales"/>
        <s v="FOLA (Seguro Practicantes)"/>
        <s v="Seguro de accidentes personales general"/>
        <s v="Sepelio y Luto"/>
        <s v="Seguro de accidentes personales por comisión de servicios"/>
        <s v="Seguro Complementario de Trabajo de Riesgo (SCTR), para personal de planta y locadores de servicio (Div. Gestión de Tecnología de Información)"/>
        <s v="Servicio Ciberseguridad y Gestión Eventos e Incidentes Seguridad Informática para la Implementación un Cybersecurity Operation Center (COC) "/>
        <s v="Adquisición switches Sedes Administrativas y dependencias tipo 3"/>
        <s v="Ampliación granja servidores para virtualización"/>
        <s v="Adquisición sistema sincronización para Equipamiento Redes Comunicaciones"/>
        <s v="Reemplazo Programado Perifericos"/>
        <s v="Adquisición de IPS"/>
        <s v="Adquisición solución backup entornos virtualizados"/>
        <s v="Adq software virtual patching para sist. operativos obsoletos"/>
        <s v="Adquisicion de Herramientas Analisis Trafico de los Data Centers"/>
        <s v="Adq Licencias para Cambio Remoto Claves en Cajeros"/>
        <s v="Adquisición herramienta para arquitectura empresarial"/>
        <s v="Adq Herramienta e implementación APP SCAN - Análisis Vulnerabilidades"/>
        <s v="Adq Licencias SQL Server y Windows Server Datacenter - FONAFE"/>
        <s v="Adq software detector Loops SNA e inventario automatico equipos Comunicaciones"/>
        <s v="Adquisición Licencias para la Plataforma RPA"/>
        <s v="Licenciamiento, Mantenimiento y Soporte del Software de Administración de Base de Datos y Gestión Z/OS"/>
        <s v="Licencias para Cajeros Automáticos NCR para su integración al Sistema Centralizado de Administración Remota"/>
        <s v="ITEM 1 Y 2 - Servicio de Mtto. Predictivo, Preventivo y Correctivo de la Infraestructura Física del Centro de Cómputo Alterno San Isidro del BN "/>
        <s v="Servicio de mantenimiento correctivo de lectores biométricos para las oficinas del BN a nivel nacional"/>
        <s v="Servicio de mantenimiento preventivo y correctivo de equipos de cómputo de las oficinas de gerencia red de agencias"/>
        <s v="Servicio de mantenimiento preventivo y correctivo de impresoras hibridas para las oficinas del BN- macro región lima"/>
        <s v="Servicio de mantenimiento predictivo, preventivo y correctivo para el sistema de seguridad electrónica de los centros de cómputo del Banco de la Nación- Sedes de San Isidro y Chiclayo "/>
        <s v="Servicio de Comunicación mediante Fibra Óptica Data Centers y Sedes BN"/>
        <s v="Servicio de transmisión de datos para dependencias del Banco de la Nación en zonas rurales"/>
        <s v="Traslado  del Centro de Cómputo Alterno - San Isidro a Nuevo Sede del Banco de la Nación"/>
        <s v="Servicio para la atención de requerimientos en el proceso de certificación de productos de software y hardware"/>
        <s v="Servicio de Operación de Cableado Estructurado de los Centros de Cómputo del BN"/>
        <s v="Servicio Soporte de Plataforma Kubernetes del Banco de la Nación"/>
        <s v="Servicio de implementación de alta disponibilidad para cajeros Diebold"/>
        <s v="Servicio especializado de operación, soporte y monitoreo de las plataformas de los ambientes de producción, desarrollo, certificación y contingencia, para el proceso de transformación digital"/>
        <s v="Adquisición plataforma redes inalámbricas para Sedes Administrativas y Macroregiones"/>
        <s v="Adq.una Solución Cambio Contraseña BIOS en ATMs DIEBOLD forma Remota"/>
        <s v="Adquisición de una Solución de Cambio de Contraseña de BIOS en ATMs Diebold de Forma Remota"/>
        <s v="Servicio  IP - VPN (*)_x000a_Servicio de Transmisión de Datos "/>
        <s v="Adquisición de solución para garantizar la continuidad operativa"/>
        <s v="Consulta en línea entre RENIEC y BN"/>
        <s v="Adquisición de solución para garantizar la continuidad operativa del Banco"/>
        <s v="Fábrica de Software  FONAFE 5"/>
        <s v="Servicio de transmisión de datos para dependencias del Banco de la Nación en zonas rurales."/>
        <s v="Licenciamiento Microsoft"/>
        <s v="Adquisición de solución para garantizar la continuidad operativa - Saltos de MIPS programados I, II, III"/>
        <s v="Locadores de Servicios GTI"/>
        <s v="Servicio de Arrendamiento de Equipos de Cómputo para las Empresas bajo el ámbito de FONAFE"/>
        <s v="Evaluación concurrente"/>
        <s v="Servicio de soporte y mantenimiento de base de datos para los procesos contables, administrativos, presupuestales y de gestión."/>
        <s v="Servicio Especializado de Perfiles Técnicos requeridos en el proceso de Transformación Digital - Contra. Financiera (CM N° 004-2021-BN)"/>
        <s v="Servicio de Análisis, Desarrollo, Mtto de App en el Motor Transaccional e Interfaces Mainframe con App Externas por Líneas de Acción"/>
        <s v="Servicio de mantenimiento y soporte de software para cajeros automáticos Diebold Nixdorf - ITEM 2"/>
        <s v="Actualización de la plataforma central que soporta la red de ATMs - Soporte"/>
        <s v="Servicio de Mantenimiento y Soporte de Productos DYNATRACE - Nuevo Contrato"/>
        <s v="Adquisición de solución para garantizar la continuidad operativa - Servicio de Soporte por Aumento de MIPs"/>
        <s v="Adquisición del Servicio de Mantenimiento de los Equipos de Comunicaciones de Data Centers CDP (San Borja)  CDRec (Chiclayo) y CDAlterno (San Isidro)"/>
        <s v="Servicio De Mantenimiento Preventivo, Correctivo Y Actualización De Versiones De Software De Los Equipos De Comunicaciones Principales De Los Data Centers Y Nueva Sede Institucional Del Banco De La Nación"/>
        <s v="Servicio de Mantenimiento Preventivo, Correctivo y Soporte del Sistema de Gestión de Eventos Mainframe  - Nuevo Contrato"/>
        <s v="Servicio de transmisión de datos para dependencias del Banco de la Nación en zonas rurales - Adenda"/>
        <s v="Servicio de Reparación, Reemplazo y Suministro  de Equipos Electromecánico de los centros de Cómputo del Banco de la Nación."/>
        <s v="Core para la actualizacion del sistema operativo en cajeros automaticos Diebold"/>
        <s v="Consultoría Especializada en Tecnologías de Información"/>
        <s v="Servicio de mantenimiento preventivo y correctivo del sistema de almacenamiento High End"/>
        <s v="Servicio de Mantenimiento y soporte del Software para automatización de procesos Control M"/>
        <s v="Servicio de Mantenimiento y soporte para la solución integral de almacenamiento y gestión de cintas de datos: Librería virtual de cintas, librería robótica de cintas"/>
        <s v="Servicio RSDI - Lima / Provincia"/>
        <s v="Adquisición de la Licencia y Servicio de Mantenimiento y Soporte de software de Depuración para el Ambiente de la LPAR de Certificación (xpediter calidad) (PP)"/>
        <s v="Reubicación Centro de Cómputo Ante Desastre dentro del inmueble de la Agencia N° 1 del - Chiclayo  del Banco Nación."/>
        <s v="Servicio de Mantenimiento y Soporte de Software para Cajeros Automáticos NCR - ITEM 2"/>
        <s v="Herramienta de trazabilidad mainframe - sistemas abiertos  - Nuevo Contrato"/>
        <s v="Servicio soporte y mejora continua a las aplicaciones de las plataformas de la Seguridad e Identidades on Premise, nube (SaaS Cloud)."/>
        <s v="Proyecto: Solución Tecnológica para la Prevención de Fraudes, LA/FT y Aplicación de Scoring de Riesgos de LA/FT (SENTINEL)"/>
        <s v=" Contratación de PENTESTING y Ethical Hacking"/>
        <s v="Servicio de Implementación de Conexiones Remotas y Administración de la Infraestructura de los Centros de Cómputo del BN."/>
        <s v="Servicio de gestión de licencias de software (inventario de sw)"/>
        <s v="Updgrade del told"/>
        <s v="Renovación de Soporte de Granja de Servidores Empresariales (Mantenimiento y Soporte de Servidores corporativos: contrato anterior)"/>
        <s v="ITEM II - Servicio De Mantenimiento Predictivo, Preventivo Y Correctivo De La Infraestructura Física Del Centro De Cómputo Principal Del Banco De La Nación - San Borja"/>
        <s v="Servicio de Mantenimiento y Soporte del Sistema de Comercio Exterior "/>
        <s v="Adquisición e Implementación de Productos para los Procesos Contables, Administrativos, Presupuestales y de Gestión"/>
        <s v="Servicio para la revision y actualización de procedimientos de procesos OPP "/>
        <s v="ITEM I - Servicio De Mantenimiento Predictivo, Preventivo Y Correctivo De La Infraestructura Física Del Centro De Cómputo Principal Del Banco De La Nación - San Borja"/>
        <s v="Servicio de Mantenimiento de los Roles Funcionales Áreas Administrativas - Nuevo Contrato"/>
        <s v="Servicios profesionales de supervisión del proyecto de adquisición de equipamiento e implementación del nuevo procesamiento de datos de contingencia del Ministerio de Economía y Finanzas en el Centro de Cómputo principal del Banco de la Nación- San Borja "/>
        <s v="Servicio de Monitoreo Antiphishing - Nuevo Contrato 1"/>
        <s v="Servicio de Suscripción para el Acceso de Licencias ACL y Capacitación para el uso del Software de Auditoría"/>
        <s v="Servicio de mtto. predictivo, preventivo y correctivo de la infraestructura física del centro de procesamiento de datos de recuperación ante desastres bn sede chiclayo item 1, 2 y 3"/>
        <s v="Acompañamiento en el diseño e implementación de procesos de calidad de TI"/>
        <s v="Adquisición de la Herramienta de Gestión de Servicios de Tecnologías de Información del Banco de la Nación"/>
        <s v="Servicio de Actualización, mantenimiento y soporte de software del sistema de gestión de eventos open - M&amp;S"/>
        <s v="Serivio de suscripción y soporte de Gestor de APIs"/>
        <s v="Suscripción de licencias para la gestión de demanda y revisión del proceso"/>
        <s v="Servicio de Implementación a la Transición a IPV6 de la Infraestructura Tecnológica del Banco de la Nación"/>
        <s v="Adq solución para garantizar la continuidad operativa del banco"/>
        <s v="Renovación de solución de inventario de software"/>
        <s v="Servicio de Supervición administrativa de Fábrica Testing"/>
        <s v="Adquisición de una solución de administración de Journal Electrónico para Cajeros Automáticos NCR - Nuevo Contrato"/>
        <s v="Adquisición de una solución de administración de Journal Electrónico para Cajeros Automáticos Diebold - Nuevo Contrato"/>
        <s v="Servicio de suscripción y administración en plataforma Cloud"/>
        <s v="Documentación de aplicaciones críticas"/>
        <s v="Adquisición de sistema de almacenamiento empresarial y fileserver corporativo"/>
        <s v="Fortalecimiento de Herramientas Testing"/>
        <s v="Adquisición de una solución de seguridad para aplicaciones web y administrador de ancho de banda"/>
        <s v="Servicio de reparación de equipos de aire acondicionado de precisión del Centro de Cómputo del Banco de la Nación- Sede San Borja "/>
        <s v="Servicios complementarios para proyecto de Facturación electrónica"/>
        <s v="Servicios complementarios para multired empresarial"/>
        <s v="Servicios Complementarios para Proyectos MEF"/>
        <s v="ITEM 3 - Servicio de Mtto. Predictivo, Preventivo y Correctivo de la Infraestructura Física del Centro de Cómputo Alterno San Isidro del BN "/>
        <s v="Servicios complementarios para proyecto Sentinel"/>
        <s v="Suscripción de licencias para MS Project"/>
        <s v="Servicio de Mantenimiento y Soporte Técnico del Sistema SIX/SECURITY ADVANCED "/>
        <s v="Servicio de Soporte y Aseguramiento de la Granja de Servidores Empresariales con Sistema Operativo Linux RedHat (Adquisición de Suscripciones Plataforma Linux para Open - contrato anterior)"/>
        <s v="Servicios complementarios para proyecto de Signus RRHH"/>
        <s v="Servicios complementarios para incidencias del sistema oracle financial"/>
        <s v="Adquisición de Pin Pads para las Oficinas del Banco de la Nación"/>
        <s v="Servicio de Operación de Equipos de Energía Eléctrica de los Centros de Cómputo del BN - Nuevo Contrato"/>
        <s v="Servicio para Optimización de Procesos de Backup con el Software TSM (TIVOLI STORAGE MANAGER) en el ambiente de Base de Datos ORACLE - Nuevo Contrato"/>
        <s v="Adquisición de software para diseño y edición de videos"/>
        <s v="Upgrade y servicio de mantenimiento y soporte del software de gestión de fallas CICS"/>
        <s v="Servicio de Operación de Sistemas de Aire Acondicionado y Grupos Electrógenos de los Centros de Cómputo del BN - Nuevo Contrato"/>
        <s v="Adquisición de Lectoras de Cheques"/>
        <s v="Servicio Especializado para Implementaciones de Alertas en la Suite BMC TRUESIGHT - Nuevo Contrato"/>
        <s v="Adquisición de Impresoras Híbridas para las Oficinas del Banco de la Nación - Provincias"/>
        <s v="Servicio de Soporte y Mantenimiento al Sistema de Trámite Documentario (STD) - 1"/>
        <s v="Servicio de soporte técnico para storage MIDRANGE y FILESERVER HNAS del ambiente distribuido - Nuevo Contrato"/>
        <s v="Adquisición del Servicio de Comunicación de Datos mediante línea Celular 3G (Menor 8UITs)"/>
        <s v="Suscripción del software HCL XWORK SERVER."/>
        <s v="Actualización de la plataforma central que soporta la red de ATMs - Demanda de Incidencias no previstas"/>
        <s v="Servicio de comunicación mediante red celular para ventanillas itinerantes del BN - Nuevo Contrato"/>
        <s v="Servicio de Monitoreo y Registro de los Usuarios que Acceden a los Equipos de Comunicaciones y Seguridad con la Plataforma IDENTITY SERVICES ENGINE (ISE) - Nuevo Contrato"/>
        <s v="Consulta de Supervivencia ante la RENIEC"/>
        <s v="Adquisición de la Licencia y Servicio de Mantenimiento y Soporte de software de Depuración para el Ambiente de la LPAR de Certificación (xpediter calidad) (PA)"/>
        <s v="Servicio de Enlaces de Datos Principal y Respaldo de la Oficina Especial Manantay"/>
        <s v="Servicio de Actualización del Licenciamiento y Soporte Correctivo/Preventivo del Software del Portal Interno"/>
        <s v="Servicio de comunicación para 15 puntos, mediante red celular, en el marco del proyecto de instalación de 150 cajeros automáticos del  BN"/>
        <s v="Adquisición de Licenciamiento para Plataforma de Virtualización VMWARE"/>
        <s v="Suscripción de Licencias Power BI por Convenio de Cooperación Interinstitucional de Licenciamiento Microsoft – FONAFE"/>
        <s v="Upgrade y Servicio de Mantenimiento y Soporte de Software de Depuración"/>
        <s v="Implementación de una Solución de Gestión Centralizada para Parches de Seguridad, Logs de Auditoría y Usuarios para Servidores con LINUX REDHAT"/>
        <s v="Adquisición de equipos UPS para las oficinas del Banco de la Nación a nivel nacional"/>
        <s v="Implementación de una Solución de Gestión Centralizada para Parches de Seguridad, Logs de Auditoría y Usuarios para Servidores con LINUX REDHAT - Nuevo Contrato"/>
        <s v="Adquisición de Impresoras multifuncionales para oficinas del Banco de la Nación en provincia - ITEM 2"/>
        <s v="Adquisición de Solución de Filtro de Seguridad para Navegación Web en Internet "/>
        <s v="Mantenimiento y Soporte de Servidores corporativos"/>
        <s v="Renovación de dominios de Internet"/>
        <s v="Adquisición de Solución de Filtro de Seguridad para Navegación Web en Internet  - Nuevo Contrato"/>
        <s v="Adquisición de Servicio de instalacion de software detector de Loops SNA e inventario automatico de equipos de comunicaciones (Menor a (UITs)"/>
        <s v="Adquisición de Switches lan para red de agencias del Banco de la Nación"/>
        <s v="Adquisición de Impresoras multifuncionales para oficinas del Banco de la Nación en provincia - ITEM 1"/>
        <s v="Diseño de APIS"/>
        <s v="Migración de SNA a TCP"/>
        <s v="Servicio de Soporte y Aseguramiento de la Granja de Servidores Empresariales con Sistema Operativo Linux RedHat"/>
        <s v="Servicio de Monitoreo Antiphishing Preventivo"/>
        <s v="Servicio de Suscripción para el Acceso de Licencias ACL "/>
        <s v="Suscripción de Herramienta de Gestión de Demanda de TI"/>
        <s v="Suscripción de Herramienta de Gestión de Contratos de TI"/>
        <s v="Ampliación de granja de servidores para virtualización. "/>
        <s v="Servicio de diseño de una metodología para conocimiento de Mercado y Formación de Segmentos con Base en la Gestión de Riesgos LA/FT en el BN."/>
        <s v="SERVICIO DE iNFORMACIÓN DE LA BASE DE DATOS DE PERSONAS EXPUESTAS POLITICAMENTE (PEP'S)"/>
        <s v="SERVICIO DE INFORMACIÓN DE LA BASE DE DATOS DE PERSONAS EXPUESTAS POLÍTICAMENTE (PEP's)"/>
        <s v="SERVICIO DE MONITOREO DE MEDIOS DE NOTICIAS NEGATIVAS RELACIONADAS A LA/FT Y/O DELITOS PRECEDENTES"/>
        <s v="LOCADORES DE SERVICIO"/>
        <s v="Honorarios Profesionales - Persona Natural                ( Especialistas según la naturaleza de los servicios de control)"/>
        <s v="Servicio Relacionado Recopilación de Información “Proyecto Cuenta DNI”."/>
        <s v="Asesoramiento a la Jefatura de OCI en la Formulación y Revisión de los Informes de Control"/>
        <s v="VIATICOS REPUBLICA"/>
        <s v="Consultoría en grafotecnia o prueba de ensayo en estructuras de agencias u otros"/>
        <s v="Consultorías Otras"/>
        <s v="Dictamen Pericial Grafotécnico "/>
        <s v=""/>
        <s v="Transporte agencias foraneo bn"/>
        <s v="Comis.p/serv./pos-agte.multired"/>
        <s v="Comisiones Nueva  Tarjeta Multired"/>
        <s v="Comis.p/serv./pos-agte.multired (+ de 3 mil POS o 5 millones transac.)"/>
        <s v="serv.bca. celular-america movil peru sac-claro"/>
        <s v="Transporte agencias local bn"/>
        <s v="serv.bca. celular- movistar"/>
        <s v="Abastecim.cajero multired foraneo"/>
        <s v="Procesam.de efectivo bovedas bn"/>
        <s v="Tarjeta global debito visa-diferido"/>
        <s v="Alquiler Bóveda"/>
        <s v="Comisiones Tarjeta Mastercard"/>
        <s v="Abastecim.cajero multired local"/>
        <s v="Servicio pago - Domicilio onp"/>
        <s v="serv.bca.celular- bitel"/>
        <s v="Servicio Agente Multired"/>
        <s v="serv.bca.celular- entel ME"/>
        <s v="Transporte boveda bcrp bn"/>
        <s v="Servicio desarrollo de marca"/>
        <s v="Servicio Membresía Visa"/>
        <s v="Comisión servicios tasas visa"/>
        <s v="Multiflota Visanet del Perú"/>
        <s v="Administ.cajero isla multired"/>
        <s v="Apertura puertas ATMs - Hermes-ATMs Provincias"/>
        <s v="Apertura puertas ATMs -Prosegur-ATMs Provincias"/>
        <s v="Monitoreo preventivo operaciones sospechosas"/>
        <s v="Apertura puertas ATMs -Hermes-ATMs Lima"/>
        <s v="Apertura puertas ATMs -Prosegur-ATMs Lima"/>
        <s v="Servicios"/>
        <s v="serv.bca.celular - entel"/>
        <s v="Comisiones Fideicomitente - Fideicomiso COFIDE"/>
        <s v="Transporte tarjetas multired "/>
        <s v="Otros (Dinero electrónico, servicio swift, otros)"/>
        <s v="servicio de banca celular-yellow pepper movil"/>
        <s v="Comisión servicio Bancared"/>
        <s v="Transferencias de fondos"/>
        <s v="Op. por liquidar Multired Cajeros Corresponsales"/>
        <s v="Tarjeta de Crédito MC - Costo emisión"/>
        <s v="Comis.serv.mc.proceso-agente multired"/>
        <s v="Tokens Diferido"/>
        <s v="Comisiones Tarjetas Mastercard"/>
        <s v="Fondos en Fideicomiso MN"/>
        <s v="Transporte valores a cámara comp. Elect."/>
        <s v="Custodia de Valores - Mant. Ctas. Ctes"/>
        <s v="Serv. biometria y tesoro publico"/>
        <s v="Comisiones Tarjeta Crédito MC"/>
        <s v="Extraordinarios (Minedu)"/>
        <s v="Inspección bóveda custodia BCR"/>
        <s v="Envio Físico Estado Ctas. Ctes."/>
        <s v="Abastecimiento cajero multired"/>
        <s v="Comis. Pos-agte multired zon"/>
        <s v="Serv envio comunicaciones electroni"/>
        <s v="Exoneracón Gastos de Seguro"/>
        <s v="Fondos en Fideicomiso ME"/>
        <s v="Gestión de efectivo"/>
        <s v="Mantenimiento cajero multired"/>
        <s v="Transporte boveda transito bn"/>
        <s v="Transp.cust.y adm.fdos.proteg."/>
        <s v="Adquisición de alcohol gel antibacterial para los trabajadores del BN"/>
        <s v="Materiales para Computo"/>
        <s v="Adquisición de Repuestos y Consumibles para impresoras "/>
        <s v="Tarjetas de limpieza para lectoras de ATM´s"/>
        <s v="Rollos Cajeros Automáticos"/>
        <s v="Adquisición de Tarjetas de Crédito Clásica 35 mil"/>
        <m u="1"/>
        <s v="Servicios de Selección de Personal." u="1"/>
        <s v="Tasación comercial y realización anual 2023 de 89 inmuebles para venta y 07 inmuebles donados para el AF, Tasación comercial de 207 inmuebles del AF comercial y aseguramiento" u="1"/>
        <s v="Adquisición de un motor diesel para impulsar la bomba contra incendios" u="1"/>
        <s v="Tasación comercial de (86) inmuebles del Banco de la Nación: 78 adjudicados (alquilados, judicializados, precarios y desocupados, y 08 propios desocupados para proceso de venta" u="1"/>
        <s v="Bolsa 500 horas" u="1"/>
        <s v="Adq de cámaras de video vigilancia para Agencias, Lobbies, ATMs del BN" u="1"/>
        <s v="Capacitación 10 personas" u="1"/>
        <s v="Saneamiento físico-legal mediante 12 procesos de selección conforme a desc ripción  " u="1"/>
        <s v="Adquisición de Cajas fuertes para la nuevas Agencias MAC a nivel" u="1"/>
        <s v="Servicios RPA para 10 procesos " u="1"/>
        <s v="Adquisición e instalación de un Sistema de Alarma nuevos puntos para la MAC" u="1"/>
      </sharedItems>
    </cacheField>
    <cacheField name="Tipo de Bien" numFmtId="0">
      <sharedItems containsBlank="1"/>
    </cacheField>
    <cacheField name="Priorización_x000a_1: Muy Alta_x000a_2: Alto_x000a_3: Moderada" numFmtId="0">
      <sharedItems containsBlank="1"/>
    </cacheField>
    <cacheField name="Descripción de la cuenta" numFmtId="0">
      <sharedItems containsBlank="1"/>
    </cacheField>
    <cacheField name="Servicios Financieros_x000a_(SI/NO)" numFmtId="0">
      <sharedItems containsBlank="1"/>
    </cacheField>
    <cacheField name="PAC / NO PAC" numFmtId="0">
      <sharedItems containsBlank="1" count="3">
        <s v="PAC"/>
        <m/>
        <s v="NO PAC"/>
      </sharedItems>
    </cacheField>
    <cacheField name="Objetivo Estratégico / Operativo" numFmtId="0">
      <sharedItems containsBlank="1"/>
    </cacheField>
    <cacheField name="Contratación o subcontratación" numFmtId="0">
      <sharedItems containsBlank="1"/>
    </cacheField>
    <cacheField name="¿Es significativa o no significativa?" numFmtId="0">
      <sharedItems containsBlank="1"/>
    </cacheField>
    <cacheField name="Recurrente SI/NO" numFmtId="0">
      <sharedItems containsBlank="1"/>
    </cacheField>
    <cacheField name="Mes previsto de Convocatoria " numFmtId="0">
      <sharedItems containsDate="1" containsBlank="1" containsMixedTypes="1" minDate="2022-10-01T00:00:00" maxDate="2022-10-02T00:00:00" count="15">
        <s v="Enero"/>
        <m/>
        <s v="Febrero"/>
        <s v="Julio"/>
        <s v="Abril"/>
        <s v="Marzo"/>
        <s v="Sin convocatoria"/>
        <s v="diciembre"/>
        <s v="Junio"/>
        <s v="Mayo"/>
        <s v="Octubre"/>
        <s v="Agosto"/>
        <s v="Setiembre"/>
        <s v="Noviembre"/>
        <d v="2022-10-01T00:00:00"/>
      </sharedItems>
    </cacheField>
    <cacheField name="Plazo - en meses" numFmtId="0">
      <sharedItems containsBlank="1" containsMixedTypes="1" containsNumber="1" containsInteger="1" minValue="1" maxValue="72"/>
    </cacheField>
    <cacheField name="Inicio" numFmtId="0">
      <sharedItems containsDate="1" containsBlank="1" containsMixedTypes="1" minDate="2013-03-01T00:00:00" maxDate="2025-06-19T00:00:00" count="144">
        <d v="2023-02-01T00:00:00"/>
        <m/>
        <d v="2023-08-01T00:00:00"/>
        <d v="2023-06-01T00:00:00"/>
        <d v="2023-04-01T00:00:00"/>
        <d v="2023-04-04T00:00:00"/>
        <d v="2023-09-01T00:00:00"/>
        <s v="junio"/>
        <s v="enero"/>
        <s v="mayo"/>
        <d v="2022-10-01T00:00:00"/>
        <d v="2022-03-10T00:00:00"/>
        <d v="2023-03-01T00:00:00"/>
        <d v="2021-03-09T00:00:00"/>
        <d v="2023-01-01T00:00:00"/>
        <d v="2022-01-08T00:00:00"/>
        <d v="2023-09-08T00:00:00"/>
        <d v="2022-10-10T00:00:00"/>
        <d v="2022-04-12T00:00:00"/>
        <d v="2022-02-22T00:00:00"/>
        <d v="2023-10-22T00:00:00"/>
        <d v="2022-01-03T00:00:00"/>
        <d v="2022-01-04T00:00:00"/>
        <d v="2022-02-21T00:00:00"/>
        <d v="2023-05-01T00:00:00"/>
        <d v="2013-03-01T00:00:00"/>
        <d v="2023-11-15T00:00:00"/>
        <d v="2023-06-19T00:00:00"/>
        <d v="2021-06-19T00:00:00"/>
        <d v="2022-03-25T00:00:00"/>
        <d v="2021-11-29T00:00:00"/>
        <d v="2022-12-01T00:00:00"/>
        <d v="2022-04-01T00:00:00"/>
        <d v="2022-08-13T00:00:00"/>
        <d v="2019-12-24T00:00:00"/>
        <d v="2021-03-31T00:00:00"/>
        <d v="2021-03-16T00:00:00"/>
        <d v="2021-01-21T00:00:00"/>
        <d v="2021-11-10T00:00:00"/>
        <d v="2023-01-31T00:00:00"/>
        <d v="2021-11-19T00:00:00"/>
        <d v="2021-10-05T00:00:00"/>
        <d v="2023-05-07T00:00:00"/>
        <d v="2020-05-07T00:00:00"/>
        <d v="2020-01-31T00:00:00"/>
        <d v="2022-06-08T00:00:00"/>
        <d v="2022-02-10T00:00:00"/>
        <d v="2023-07-01T00:00:00"/>
        <d v="2020-12-22T00:00:00"/>
        <d v="2023-12-18T00:00:00"/>
        <d v="2020-12-18T00:00:00"/>
        <d v="2022-02-23T00:00:00"/>
        <d v="2025-03-23T00:00:00"/>
        <d v="2021-07-20T00:00:00"/>
        <d v="2023-07-20T00:00:00"/>
        <d v="2023-01-15T00:00:00"/>
        <d v="2023-10-01T00:00:00"/>
        <d v="2023-11-01T00:00:00"/>
        <s v="01/01/0223"/>
        <d v="2023-02-02T00:00:00"/>
        <d v="2021-09-17T00:00:00"/>
        <d v="2021-09-23T00:00:00"/>
        <d v="2020-10-28T00:00:00"/>
        <d v="2020-11-27T00:00:00"/>
        <d v="2022-09-26T00:00:00"/>
        <d v="2021-06-06T00:00:00"/>
        <d v="2023-06-07T00:00:00"/>
        <d v="2022-11-01T00:00:00"/>
        <d v="2022-01-01T00:00:00"/>
        <d v="2024-02-01T00:00:00"/>
        <d v="2024-01-01T00:00:00"/>
        <d v="2022-02-15T00:00:00"/>
        <d v="2023-04-15T00:00:00"/>
        <d v="2023-03-15T00:00:00"/>
        <d v="2023-06-02T00:00:00"/>
        <d v="2023-02-07T00:00:00"/>
        <d v="2023-05-17T00:00:00"/>
        <d v="2023-12-16T00:00:00"/>
        <d v="2023-01-23T00:00:00"/>
        <d v="2020-01-01T00:00:00"/>
        <d v="2022-06-29T00:00:00"/>
        <d v="2022-09-01T00:00:00"/>
        <d v="2020-12-16T00:00:00"/>
        <d v="2022-08-10T00:00:00"/>
        <d v="2022-12-16T00:00:00"/>
        <d v="2020-12-01T00:00:00"/>
        <d v="2022-05-06T00:00:00"/>
        <d v="2022-03-26T00:00:00"/>
        <d v="2022-01-16T00:00:00"/>
        <d v="2021-11-25T00:00:00"/>
        <d v="2022-11-17T00:00:00"/>
        <d v="2020-10-03T00:00:00"/>
        <d v="2022-05-20T00:00:00"/>
        <d v="2021-02-16T00:00:00"/>
        <d v="2022-12-22T00:00:00"/>
        <d v="2023-06-15T00:00:00"/>
        <d v="2021-11-26T00:00:00"/>
        <d v="2020-08-07T00:00:00"/>
        <d v="2020-05-17T00:00:00"/>
        <d v="2023-07-28T00:00:00"/>
        <d v="2022-04-07T00:00:00"/>
        <d v="2021-02-25T00:00:00"/>
        <d v="2022-03-23T00:00:00"/>
        <d v="2022-04-05T00:00:00"/>
        <d v="2023-01-27T00:00:00"/>
        <d v="2023-02-16T00:00:00"/>
        <d v="2022-08-27T00:00:00"/>
        <d v="2021-01-19T00:00:00"/>
        <d v="2023-12-01T00:00:00"/>
        <d v="2022-06-25T00:00:00"/>
        <d v="2021-12-14T00:00:00"/>
        <d v="2022-03-18T00:00:00"/>
        <d v="2021-07-31T00:00:00"/>
        <d v="2020-02-26T00:00:00"/>
        <d v="2020-08-01T00:00:00"/>
        <d v="2022-10-07T00:00:00"/>
        <d v="2021-03-20T00:00:00"/>
        <d v="2020-04-30T00:00:00"/>
        <d v="2022-11-24T00:00:00"/>
        <d v="2020-02-15T00:00:00"/>
        <d v="2022-03-24T00:00:00"/>
        <d v="2022-09-20T00:00:00"/>
        <d v="2023-01-02T00:00:00"/>
        <d v="2022-07-01T00:00:00"/>
        <d v="2021-11-23T00:00:00"/>
        <d v="2022-06-15T00:00:00"/>
        <d v="2021-11-27T00:00:00"/>
        <d v="2021-10-01T00:00:00"/>
        <d v="2019-01-16T00:00:00"/>
        <d v="2020-02-18T00:00:00"/>
        <d v="2023-08-25T00:00:00"/>
        <d v="2018-01-27T00:00:00"/>
        <d v="2022-09-15T00:00:00"/>
        <d v="2020-04-12T00:00:00"/>
        <d v="2020-02-25T00:00:00"/>
        <d v="2022-11-15T00:00:00"/>
        <d v="2021-11-16T00:00:00"/>
        <d v="2024-11-16T00:00:00"/>
        <d v="2021-12-08T00:00:00"/>
        <d v="2024-12-08T00:00:00"/>
        <d v="2025-06-18T00:00:00"/>
        <d v="2024-04-01T00:00:00"/>
        <d v="2022-10-09T00:00:00" u="1"/>
        <d v="2022-10-29T00:00:00" u="1"/>
      </sharedItems>
    </cacheField>
    <cacheField name="Fin" numFmtId="0">
      <sharedItems containsDate="1" containsBlank="1" containsMixedTypes="1" minDate="2016-12-31T00:00:00" maxDate="2028-06-18T00:00:00"/>
    </cacheField>
    <cacheField name="Nombre de contacto" numFmtId="0">
      <sharedItems containsBlank="1" containsMixedTypes="1" containsNumber="1" minValue="1525423.7288135595" maxValue="1525423.7288135595"/>
    </cacheField>
    <cacheField name="Celular" numFmtId="0">
      <sharedItems containsBlank="1"/>
    </cacheField>
    <cacheField name="Cuenta con disponibilidad presupuestal" numFmtId="0">
      <sharedItems/>
    </cacheField>
    <cacheField name="Solicitud de recursos" numFmtId="0">
      <sharedItems containsBlank="1"/>
    </cacheField>
    <cacheField name="N° de solicitud" numFmtId="0">
      <sharedItems containsBlank="1"/>
    </cacheField>
    <cacheField name="Contratacion" numFmtId="0">
      <sharedItems containsBlank="1" count="5">
        <s v="Nuevo"/>
        <s v="Continuidad"/>
        <s v="Renovación"/>
        <m/>
        <s v="Renovacion"/>
      </sharedItems>
    </cacheField>
    <cacheField name="N°Contrato, CA, u O.S" numFmtId="0">
      <sharedItems containsBlank="1" containsMixedTypes="1" containsNumber="1" containsInteger="1" minValue="27824" maxValue="27824"/>
    </cacheField>
    <cacheField name="Fecha de vencimiento del contrato vigente o vencido" numFmtId="14">
      <sharedItems containsDate="1" containsBlank="1" containsMixedTypes="1" minDate="2022-07-01T00:00:00" maxDate="2028-01-01T00:00:00"/>
    </cacheField>
    <cacheField name="Codigo de cuenta" numFmtId="0">
      <sharedItems containsMixedTypes="1" containsNumber="1" containsInteger="1" minValue="1814020103" maxValue="451301020902" count="250">
        <s v="1812010101"/>
        <s v="1813010101"/>
        <s v="1813020102"/>
        <s v="1813090109"/>
        <s v="1813090103"/>
        <s v="1814020103"/>
        <s v="4513011119"/>
        <s v="4513012001"/>
        <s v="4511090501"/>
        <s v="4511090901"/>
        <s v="1812020101"/>
        <s v="1813090102"/>
        <s v="4513011001"/>
        <s v="451301020804"/>
        <s v="1817020101"/>
        <n v="1814020103"/>
        <s v="4513012925"/>
        <s v="4513012922"/>
        <s v="4513010301"/>
        <s v="4513012901"/>
        <s v="4513010205"/>
        <s v="4513010204"/>
        <s v="4513010701"/>
        <s v="4514090302"/>
        <s v="4411020111"/>
        <s v="4411020112"/>
        <s v="4411020211"/>
        <s v="4411030111"/>
        <s v="4411030112"/>
        <s v="4411030113"/>
        <s v="4411040111"/>
        <s v="4411040211"/>
        <s v="4411070111"/>
        <s v="4513010101"/>
        <s v="451301020904"/>
        <s v="4513010601"/>
        <s v="4513010602"/>
        <s v="4513010901"/>
        <n v="4513010903"/>
        <s v="4513010903"/>
        <s v="4513010904"/>
        <s v="4513011101"/>
        <s v="4513011106"/>
        <s v="4513011107"/>
        <s v="4513011109"/>
        <s v="4513011110"/>
        <s v="4513011111"/>
        <s v="4513011121"/>
        <s v="4513011126"/>
        <s v="4513011301"/>
        <s v="4513012920"/>
        <s v="4513012932"/>
        <s v="4513012939"/>
        <s v="4513012906"/>
        <s v="1911070101"/>
        <s v="1911070211"/>
        <s v="1911070207"/>
        <s v="4513012903"/>
        <s v="4513010203"/>
        <s v="4513011701"/>
        <s v="451301020803"/>
        <s v="451301020801"/>
        <s v="451301020805"/>
        <s v="4513012937"/>
        <s v="451301020902"/>
        <s v="4513012946"/>
        <s v="421229017502"/>
        <n v="451301020902"/>
        <s v="4513011103"/>
        <s v="4513011102"/>
        <s v="4513011009"/>
        <s v="4513011104"/>
        <s v="4513011105"/>
        <n v="4513012939"/>
        <s v="4513011004"/>
        <s v="1914030101"/>
        <s v="4513011501"/>
        <s v="4513012301"/>
        <s v="4513012902"/>
        <s v="4513012927"/>
        <s v="451301294701"/>
        <s v="421229017504"/>
        <s v="4513011201"/>
        <s v="4511090502"/>
        <s v="4513012002"/>
        <s v="4513010802"/>
        <s v="4513011502"/>
        <s v="4513012203"/>
        <s v="4513022909"/>
        <s v="4513012940"/>
        <s v="4513010206"/>
        <s v="4513022910"/>
        <s v="4212060602"/>
        <s v="421229017505"/>
        <s v="4513022912"/>
        <s v="4511090401"/>
        <s v="421229017601"/>
        <s v="4511090913"/>
        <s v="4512010101"/>
        <s v="4513012201"/>
        <s v="4514090601"/>
        <s v="4619090918"/>
        <s v="4513010801"/>
        <s v="4513011401"/>
        <s v="4513010302"/>
        <s v="4513012924"/>
        <s v="421229017506"/>
        <s v="1813010103"/>
        <s v="4513012930"/>
        <s v="4513012923"/>
        <s v="4513012934"/>
        <s v="4513022915"/>
        <s v="1911070217"/>
        <s v="4513012202"/>
        <s v="4513022913"/>
        <s v="4513022914"/>
        <s v="6811010101"/>
        <s v="4514010101"/>
        <s v="4315040101"/>
        <s v="4312030109"/>
        <s v="4514090306"/>
        <s v="4413030111"/>
        <s v="4312030201"/>
        <s v="4312030601"/>
        <s v="4312030701"/>
        <s v="4514040101"/>
        <s v="4514030102"/>
        <s v="4514030103"/>
        <s v="4312040109"/>
        <s v="4312070201"/>
        <s v="4312020109"/>
        <s v="4312040201"/>
        <s v="4312090201"/>
        <s v="4312070109"/>
        <s v="4315060301"/>
        <s v="4312060201"/>
        <s v="4514090303"/>
        <s v="4514090501"/>
        <s v="4325050101"/>
        <s v="4315020107"/>
        <s v="4514090304"/>
        <s v="4325040101"/>
        <s v="451301020901"/>
        <s v="4513011124"/>
        <n v="4513012927"/>
        <n v="4513022910"/>
        <s v="4513022911"/>
        <n v="4513022912"/>
        <s v="4222060701"/>
        <s v="4222290172"/>
        <s v="4222290173"/>
        <s v="421229017501"/>
        <s v="4513010501"/>
        <n v="4513010501"/>
        <s v="4513011901"/>
        <n v="4513012203"/>
        <s v="421229017503"/>
        <s v="4617010101"/>
        <s v="4511090909"/>
        <s v="4511090103"/>
        <s v="4511090402"/>
        <n v="4513011301"/>
        <s v="4511090301"/>
        <s v="4511090911"/>
        <n v="4511090911"/>
        <s v="4511090201"/>
        <s v="4511090903"/>
        <s v="4513010905"/>
        <s v="4513012907"/>
        <s v="4511090906"/>
        <s v="4511030101"/>
        <s v="4513010909"/>
        <s v="4511090902"/>
        <s v="451301020905"/>
        <s v="4513010705"/>
        <s v="4513012931"/>
        <s v="4513012936"/>
        <s v="4513011005"/>
        <s v="4513022916"/>
        <s v="451301020903"/>
        <s v="GASTOS FINANCIEROS"/>
        <s v="4116020201"/>
        <s v="OTROS GASTOS"/>
        <s v="4212290152"/>
        <s v="4212290110"/>
        <s v="42220603"/>
        <s v="4212290113"/>
        <s v="4212290135"/>
        <s v="4212290151"/>
        <s v="4212290136"/>
        <s v="4212290157"/>
        <s v="4212290148"/>
        <s v="4212290167"/>
        <s v="42120302"/>
        <s v="42220604"/>
        <s v="4212290156"/>
        <s v="4212290170"/>
        <s v="4212290138"/>
        <s v="4212290133"/>
        <s v="4222290137"/>
        <s v="4212290149"/>
        <s v="4222290112"/>
        <s v="4222290111"/>
        <s v="4212290109"/>
        <s v="4212290104"/>
        <s v="4212290155"/>
        <s v="421229011801"/>
        <s v="421229011802"/>
        <s v="4212290146"/>
        <s v="421229011803"/>
        <s v="421229011804"/>
        <s v="4212290101"/>
        <s v="4222290101"/>
        <s v="4212290130"/>
        <s v="4212290137"/>
        <s v="4212290401"/>
        <s v="4212290168"/>
        <s v="4212+4222"/>
        <s v="4212290134"/>
        <s v="4212290128"/>
        <s v="4222290401"/>
        <s v="4212080101"/>
        <s v="4212290102"/>
        <s v="42220606"/>
        <s v="4212290144"/>
        <s v="4212290166"/>
        <s v="42120604"/>
        <s v="421204"/>
        <s v="4212290108"/>
        <s v="422203-422201"/>
        <s v="4212290174"/>
        <s v="42120606"/>
        <s v="4212290111"/>
        <s v="4212"/>
        <s v="4212290126"/>
        <s v="4212290165"/>
        <s v="4212290107"/>
        <s v="4212290117"/>
        <s v="4222290174"/>
        <s v="4212290171"/>
        <s v="422204"/>
        <s v="4212290159"/>
        <s v="4212290158"/>
        <s v="4222290104"/>
        <s v="4222290138"/>
        <s v="4212290150"/>
        <s v="4212290103"/>
        <s v="1911070209"/>
        <s v="1911070221"/>
        <s v="1911070224"/>
      </sharedItems>
    </cacheField>
    <cacheField name="Descripcion de cuenta" numFmtId="0">
      <sharedItems containsBlank="1"/>
    </cacheField>
    <cacheField name="Ene" numFmtId="0">
      <sharedItems containsBlank="1" containsMixedTypes="1" containsNumber="1" minValue="0" maxValue="16168225"/>
    </cacheField>
    <cacheField name="Feb" numFmtId="0">
      <sharedItems containsBlank="1" containsMixedTypes="1" containsNumber="1" minValue="-84406" maxValue="14504095"/>
    </cacheField>
    <cacheField name="Mar" numFmtId="0">
      <sharedItems containsBlank="1" containsMixedTypes="1" containsNumber="1" minValue="0" maxValue="21419636"/>
    </cacheField>
    <cacheField name="Abr" numFmtId="0">
      <sharedItems containsString="0" containsBlank="1" containsNumber="1" minValue="0" maxValue="175982496"/>
    </cacheField>
    <cacheField name="May" numFmtId="0">
      <sharedItems containsString="0" containsBlank="1" containsNumber="1" minValue="-73882" maxValue="16345041"/>
    </cacheField>
    <cacheField name="Jun" numFmtId="0">
      <sharedItems containsString="0" containsBlank="1" containsNumber="1" minValue="0" maxValue="15986813"/>
    </cacheField>
    <cacheField name="Jul" numFmtId="0">
      <sharedItems containsString="0" containsBlank="1" containsNumber="1" minValue="0" maxValue="16607662"/>
    </cacheField>
    <cacheField name="Ago" numFmtId="0">
      <sharedItems containsBlank="1" containsMixedTypes="1" containsNumber="1" minValue="0" maxValue="15012004"/>
    </cacheField>
    <cacheField name="Set" numFmtId="0">
      <sharedItems containsString="0" containsBlank="1" containsNumber="1" minValue="-1495" maxValue="14586997"/>
    </cacheField>
    <cacheField name="Oct" numFmtId="0">
      <sharedItems containsString="0" containsBlank="1" containsNumber="1" minValue="0" maxValue="27000000"/>
    </cacheField>
    <cacheField name="Nov" numFmtId="0">
      <sharedItems containsString="0" containsBlank="1" containsNumber="1" minValue="0" maxValue="14393147"/>
    </cacheField>
    <cacheField name="Dic" numFmtId="0">
      <sharedItems containsString="0" containsBlank="1" containsNumber="1" minValue="0" maxValue="14982893"/>
    </cacheField>
    <cacheField name="Monto Anual1" numFmtId="0">
      <sharedItems containsBlank="1" containsMixedTypes="1" containsNumber="1" minValue="0" maxValue="185469712" count="908">
        <n v="1936878"/>
        <n v="75749"/>
        <n v="35407"/>
        <n v="79021"/>
        <n v="82607"/>
        <n v="122899"/>
        <n v="946"/>
        <n v="6329"/>
        <n v="840"/>
        <n v="720"/>
        <n v="1454652"/>
        <n v="88796"/>
        <n v="32691"/>
        <n v="46025"/>
        <n v="84904"/>
        <n v="13491"/>
        <n v="993"/>
        <n v="3520"/>
        <n v="2520"/>
        <n v="24000"/>
        <n v="35000"/>
        <n v="1600000"/>
        <n v="4400"/>
        <n v="1680"/>
        <n v="1500000"/>
        <n v="2640"/>
        <n v="10000"/>
        <n v="71000"/>
        <n v="1440"/>
        <n v="1343784"/>
        <n v="2160"/>
        <n v="150000"/>
        <n v="1240322"/>
        <n v="16826"/>
        <n v="37047"/>
        <n v="48532"/>
        <n v="62790"/>
        <n v="45339"/>
        <n v="43678"/>
        <n v="173"/>
        <n v="12500"/>
        <n v="1235793"/>
        <n v="121678"/>
        <n v="49385"/>
        <n v="47048"/>
        <n v="100484"/>
        <n v="99925"/>
        <n v="2445"/>
        <n v="1058"/>
        <n v="1490152"/>
        <n v="51684"/>
        <n v="46247"/>
        <n v="81357"/>
        <n v="5280"/>
        <n v="3360"/>
        <n v="20000"/>
        <n v="960"/>
        <n v="160016"/>
        <n v="700000"/>
        <n v="8000"/>
        <n v="2292638"/>
        <n v="19067"/>
        <n v="67797"/>
        <n v="22881"/>
        <n v="40678"/>
        <n v="14157"/>
        <n v="2966"/>
        <n v="2665545"/>
        <n v="900"/>
        <n v="630"/>
        <n v="200000"/>
        <n v="215000"/>
        <n v="15719"/>
        <n v="11224"/>
        <n v="11237785"/>
        <n v="999839"/>
        <n v="6000000"/>
        <n v="2118644"/>
        <n v="1883240"/>
        <n v="306026"/>
        <n v="293029"/>
        <n v="124763"/>
        <n v="63356"/>
        <n v="36000"/>
        <n v="30508"/>
        <n v="30000"/>
        <n v="7628"/>
        <n v="5835"/>
        <n v="1250000"/>
        <n v="500000"/>
        <n v="360000"/>
        <n v="338983"/>
        <n v="32560"/>
        <n v="25200"/>
        <n v="11380"/>
        <n v="9450"/>
        <n v="6280"/>
        <n v="5720"/>
        <n v="2040"/>
        <n v="1200"/>
        <n v="15016063"/>
        <n v="11263"/>
        <n v="2240428"/>
        <n v="6539385"/>
        <n v="30914114"/>
        <n v="1683327"/>
        <n v="18621"/>
        <n v="4901536"/>
        <n v="1171628"/>
        <n v="51345"/>
        <n v="34650"/>
        <n v="0"/>
        <n v="7320"/>
        <n v="3960"/>
        <n v="3780"/>
        <n v="1920"/>
        <n v="741962"/>
        <n v="723000"/>
        <n v="4725037"/>
        <n v="241738"/>
        <n v="112280"/>
        <n v="6169930"/>
        <n v="56970"/>
        <n v="1791310"/>
        <n v="119260"/>
        <n v="94940"/>
        <n v="23000"/>
        <n v="1240000"/>
        <n v="11400"/>
        <n v="800000"/>
        <n v="3000"/>
        <n v="158374"/>
        <n v="2379759"/>
        <n v="727"/>
        <n v="285931"/>
        <n v="120000"/>
        <n v="126811"/>
        <n v="306725"/>
        <n v="12522"/>
        <n v="53681"/>
        <n v="26940"/>
        <n v="7680"/>
        <n v="58710"/>
        <n v="401713"/>
        <n v="26000"/>
        <n v="14400"/>
        <n v="12203"/>
        <n v="151193"/>
        <n v="102147"/>
        <n v="134746"/>
        <n v="127626.99999999999"/>
        <n v="298373"/>
        <n v="150778"/>
        <n v="50035"/>
        <n v="306"/>
        <n v="189153"/>
        <n v="134512"/>
        <n v="400000"/>
        <n v="220000"/>
        <n v="38000"/>
        <n v="148729"/>
        <n v="39141.333333333336"/>
        <n v="132252"/>
        <n v="23808"/>
        <n v="43200"/>
        <n v="436800"/>
        <n v="315920"/>
        <n v="930080"/>
        <n v="316712"/>
        <n v="152500"/>
        <n v="4500000"/>
        <n v="299892"/>
        <n v="99999.999999999985"/>
        <n v="89600"/>
        <n v="75149"/>
        <n v="5190960"/>
        <n v="3759651"/>
        <n v="3134940"/>
        <n v="1467000"/>
        <n v="1367592"/>
        <n v="1193624"/>
        <n v="619441"/>
        <n v="556937"/>
        <n v="498650"/>
        <n v="1112995"/>
        <n v="5168448"/>
        <n v="410952"/>
        <n v="390597"/>
        <n v="334263"/>
        <n v="235977"/>
        <n v="213308"/>
        <n v="190756"/>
        <n v="170000"/>
        <n v="141244"/>
        <n v="635598"/>
        <n v="137640"/>
        <n v="118400"/>
        <n v="89682"/>
        <n v="303315"/>
        <n v="70000"/>
        <n v="60000"/>
        <n v="59892"/>
        <n v="50000"/>
        <n v="34000"/>
        <n v="28102"/>
        <n v="27796"/>
        <n v="26716"/>
        <n v="20500"/>
        <n v="2285"/>
        <n v="1222"/>
        <n v="4800405"/>
        <n v="4853185"/>
        <n v="3261257"/>
        <n v="261000"/>
        <n v="422919"/>
        <n v="7500000"/>
        <n v="1000000"/>
        <n v="22781"/>
        <n v="17219"/>
        <n v="25000"/>
        <n v="65000"/>
        <n v="75000"/>
        <n v="29700"/>
        <n v="9900"/>
        <n v="18000"/>
        <n v="19512"/>
        <n v="2460000"/>
        <n v="714384"/>
        <n v="486264"/>
        <n v="401208"/>
        <n v="378336"/>
        <n v="352224"/>
        <n v="315264"/>
        <n v="305256"/>
        <n v="235620"/>
        <n v="231240"/>
        <n v="160044"/>
        <n v="82740"/>
        <n v="43920"/>
        <n v="42900"/>
        <n v="40272"/>
        <n v="37884"/>
        <n v="33000"/>
        <n v="30360"/>
        <n v="28440"/>
        <n v="27000"/>
        <n v="26856"/>
        <n v="25624"/>
        <n v="25524"/>
        <n v="24312"/>
        <n v="23628"/>
        <n v="21261"/>
        <n v="20651"/>
        <n v="20400"/>
        <n v="20383"/>
        <n v="20364"/>
        <n v="20136"/>
        <n v="19800"/>
        <n v="19752"/>
        <n v="19206"/>
        <n v="19088"/>
        <n v="19020"/>
        <n v="18427"/>
        <n v="18306"/>
        <n v="17376"/>
        <n v="17220"/>
        <n v="17188"/>
        <n v="16940"/>
        <n v="16932"/>
        <n v="16236"/>
        <n v="16201"/>
        <n v="15550"/>
        <n v="15533"/>
        <n v="15492"/>
        <n v="15255"/>
        <n v="14548"/>
        <n v="11472"/>
        <n v="11268"/>
        <n v="11196"/>
        <n v="11088"/>
        <n v="10479"/>
        <n v="10081"/>
        <n v="9469"/>
        <n v="9457"/>
        <n v="9352"/>
        <n v="9299"/>
        <n v="9156"/>
        <n v="9131"/>
        <n v="8952"/>
        <n v="8929"/>
        <n v="8839"/>
        <n v="8791"/>
        <n v="8701"/>
        <n v="8695"/>
        <n v="8614"/>
        <n v="8488"/>
        <n v="7662"/>
        <n v="7531"/>
        <n v="7200"/>
        <n v="6262"/>
        <n v="5945"/>
        <n v="5820"/>
        <n v="5547"/>
        <n v="5412"/>
        <n v="5106"/>
        <n v="5085"/>
        <n v="5040"/>
        <n v="4623"/>
        <n v="4568"/>
        <n v="4275"/>
        <n v="4203"/>
        <n v="4171"/>
        <n v="4140"/>
        <n v="3850"/>
        <n v="3324"/>
        <n v="3171"/>
        <n v="2500"/>
        <n v="2292"/>
        <n v="1870"/>
        <n v="1590"/>
        <n v="1400"/>
        <n v="1272"/>
        <n v="427"/>
        <n v="510000"/>
        <n v="186282"/>
        <n v="515504"/>
        <n v="331401"/>
        <n v="295110"/>
        <n v="274578"/>
        <n v="108000"/>
        <n v="254725"/>
        <n v="107385"/>
        <n v="100000"/>
        <n v="44000"/>
        <n v="343745"/>
        <n v="188745"/>
        <n v="104232"/>
        <n v="74952"/>
        <n v="45000"/>
        <n v="39521"/>
        <n v="8600"/>
        <n v="23265"/>
        <n v="2094433"/>
        <n v="4039"/>
        <n v="300000"/>
        <n v="17000"/>
        <n v="10008"/>
        <n v="6108"/>
        <n v="1771404"/>
        <n v="1394824"/>
        <n v="737689"/>
        <n v="493369"/>
        <n v="457628"/>
        <n v="418645"/>
        <n v="287994"/>
        <n v="228814"/>
        <n v="180000"/>
        <n v="165303"/>
        <n v="164498"/>
        <n v="3515102"/>
        <n v="808500"/>
        <n v="752400"/>
        <n v="361080"/>
        <n v="9590"/>
        <n v="7500"/>
        <n v="6160"/>
        <n v="5672"/>
        <n v="4620"/>
        <n v="4236"/>
        <n v="4191"/>
        <n v="3840"/>
        <n v="3690"/>
        <n v="2000"/>
        <n v="880"/>
        <n v="780"/>
        <n v="435"/>
        <n v="420"/>
        <n v="300"/>
        <n v="120"/>
        <s v=""/>
        <n v="292500"/>
        <n v="32000"/>
        <n v="29900"/>
        <n v="6407"/>
        <n v="4404"/>
        <n v="86"/>
        <n v="582000"/>
        <n v="186000"/>
        <n v="96000"/>
        <n v="240"/>
        <n v="640"/>
        <n v="42000"/>
        <n v="1239"/>
        <n v="2685"/>
        <n v="62996"/>
        <n v="160000"/>
        <m/>
        <n v="90000"/>
        <n v="40000"/>
        <n v="24700"/>
        <n v="11000"/>
        <n v="5012"/>
        <n v="600000"/>
        <n v="58120"/>
        <n v="57240"/>
        <n v="2890"/>
        <n v="1760"/>
        <n v="13980"/>
        <n v="13860"/>
        <n v="600"/>
        <n v="360"/>
        <n v="48665"/>
        <n v="47825"/>
        <n v="3150"/>
        <n v="156000"/>
        <n v="144000"/>
        <n v="141600"/>
        <n v="130020"/>
        <n v="10872"/>
        <n v="300766"/>
        <n v="3895920"/>
        <n v="490728"/>
        <n v="1443504"/>
        <n v="5467146"/>
        <n v="369618"/>
        <n v="29479"/>
        <n v="61030"/>
        <n v="2340000"/>
        <n v="408000"/>
        <n v="1105716"/>
        <n v="374100"/>
        <n v="362745"/>
        <n v="162489"/>
        <n v="156180"/>
        <n v="152544"/>
        <n v="147400"/>
        <n v="103000"/>
        <n v="96366"/>
        <n v="73416"/>
        <n v="63572"/>
        <n v="59625"/>
        <n v="57000"/>
        <n v="55000"/>
        <n v="48429"/>
        <n v="35372"/>
        <n v="32400"/>
        <n v="25173"/>
        <n v="21000"/>
        <n v="20340"/>
        <n v="15272"/>
        <n v="15000"/>
        <n v="13560"/>
        <n v="13348"/>
        <n v="9000"/>
        <n v="8391"/>
        <n v="5480"/>
        <n v="5000"/>
        <n v="4850"/>
        <n v="4650"/>
        <n v="2712"/>
        <n v="2560"/>
        <n v="930"/>
        <n v="480"/>
        <n v="36600"/>
        <n v="43400"/>
        <n v="29600"/>
        <n v="126000"/>
        <n v="27710"/>
        <n v="18596"/>
        <n v="15870"/>
        <n v="10708"/>
        <n v="7210"/>
        <n v="6216"/>
        <n v="1330"/>
        <n v="1176"/>
        <n v="1080"/>
        <n v="1030"/>
        <n v="3180"/>
        <n v="41520"/>
        <n v="4800"/>
        <n v="4854808"/>
        <n v="932496"/>
        <n v="4800000"/>
        <n v="7565000"/>
        <n v="2760"/>
        <n v="24438"/>
        <n v="2858"/>
        <n v="4595"/>
        <n v="1872"/>
        <n v="3788"/>
        <n v="1500"/>
        <n v="18060"/>
        <n v="10950"/>
        <n v="1070"/>
        <n v="520"/>
        <n v="110400"/>
        <n v="12000"/>
        <n v="7750"/>
        <n v="9810"/>
        <n v="5150"/>
        <n v="5880"/>
        <n v="2100"/>
        <n v="4120"/>
        <n v="2800000"/>
        <n v="4583400"/>
        <n v="9663344"/>
        <n v="8247964"/>
        <n v="9170"/>
        <n v="4520"/>
        <n v="4390"/>
        <n v="4040"/>
        <n v="3640"/>
        <n v="2260"/>
        <n v="990"/>
        <n v="6066383"/>
        <n v="2050000"/>
        <n v="7920"/>
        <n v="6000"/>
        <n v="5670"/>
        <n v="5520"/>
        <n v="5200"/>
        <n v="3970"/>
        <n v="1068000"/>
        <n v="540000"/>
        <n v="240000"/>
        <n v="192000"/>
        <n v="432000"/>
        <n v="384000"/>
        <n v="48000"/>
        <n v="27071"/>
        <n v="183921"/>
        <n v="198320"/>
        <n v="9600"/>
        <n v="371204"/>
        <n v="259840"/>
        <n v="80000"/>
        <n v="36000000"/>
        <n v="1220"/>
        <n v="132000"/>
        <n v="3500"/>
        <n v="31000"/>
        <n v="222000"/>
        <n v="14000"/>
        <n v="220036"/>
        <n v="1560"/>
        <n v="242257"/>
        <n v="14343"/>
        <n v="443520"/>
        <n v="64640"/>
        <n v="326304"/>
        <n v="175982496"/>
        <n v="107043556"/>
        <n v="89220683"/>
        <n v="51662997"/>
        <n v="22196468"/>
        <n v="20794992"/>
        <n v="18171222"/>
        <n v="8928000"/>
        <n v="4532084"/>
        <n v="2442004"/>
        <n v="2428004"/>
        <n v="2332358"/>
        <n v="2219684"/>
        <n v="1676382"/>
        <n v="1486948"/>
        <n v="1117845"/>
        <n v="926008"/>
        <n v="791408"/>
        <n v="345511"/>
        <n v="103554"/>
        <n v="57092"/>
        <n v="43149"/>
        <n v="40040"/>
        <n v="14909"/>
        <n v="5970"/>
        <n v="4100"/>
        <n v="1000"/>
        <n v="6034527"/>
        <n v="1333057"/>
        <n v="645750"/>
        <n v="115233"/>
        <n v="779651"/>
        <n v="84861"/>
        <n v="1291475"/>
        <n v="230467"/>
        <n v="301527"/>
        <n v="287000"/>
        <n v="47400"/>
        <n v="199320"/>
        <n v="330825"/>
        <n v="555786"/>
        <n v="612000"/>
        <n v="636000"/>
        <n v="228000"/>
        <n v="251674"/>
        <n v="266345"/>
        <n v="673445"/>
        <n v="11596077"/>
        <n v="20600000"/>
        <n v="24060456"/>
        <n v="8400000"/>
        <n v="9126000"/>
        <n v="1950000"/>
        <n v="9705364"/>
        <n v="11760"/>
        <n v="10250"/>
        <n v="6720"/>
        <n v="9870"/>
        <n v="11660"/>
        <n v="1660"/>
        <n v="250000"/>
        <n v="4000000"/>
        <n v="3000000"/>
        <n v="2000000"/>
        <n v="558231"/>
        <n v="1090097"/>
        <n v="85000"/>
        <n v="24500"/>
        <n v="16000"/>
        <n v="110000"/>
        <n v="112502"/>
        <n v="133332"/>
        <n v="85550"/>
        <n v="90694"/>
        <n v="36800"/>
        <n v="36406"/>
        <n v="21775"/>
        <n v="900252"/>
        <n v="924950"/>
        <n v="2300000"/>
        <n v="9550"/>
        <n v="8800"/>
        <n v="5650"/>
        <n v="4200"/>
        <n v="2450"/>
        <n v="1130"/>
        <n v="340"/>
        <n v="1570"/>
        <n v="680"/>
        <n v="303000"/>
        <n v="125424"/>
        <n v="38136"/>
        <n v="1960"/>
        <n v="1480"/>
        <n v="72000"/>
        <n v="45500"/>
        <n v="2400"/>
        <n v="270000"/>
        <n v="1166000"/>
        <n v="3781"/>
        <n v="22500"/>
        <n v="51565"/>
        <n v="6840"/>
        <n v="7000"/>
        <n v="90800"/>
        <n v="13006"/>
        <n v="33006"/>
        <n v="45166.67"/>
        <n v="210833.33333333331"/>
        <n v="139512"/>
        <n v="2354"/>
        <n v="490000"/>
        <n v="1045459"/>
        <n v="4410"/>
        <n v="1260"/>
        <n v="8088"/>
        <n v="8580"/>
        <n v="34500"/>
        <n v="6800499"/>
        <n v="89400"/>
        <n v="451778"/>
        <n v="29400"/>
        <n v="369495"/>
        <n v="5991"/>
        <n v="11620"/>
        <n v="139240"/>
        <n v="22817939"/>
        <n v="16469964"/>
        <n v="6063330"/>
        <n v="4200000"/>
        <n v="3719488"/>
        <n v="3404730"/>
        <n v="2100000"/>
        <n v="157200"/>
        <n v="29108760"/>
        <n v="1056360"/>
        <n v="129626"/>
        <n v="27000000"/>
        <n v="141243"/>
        <n v="4050000"/>
        <n v="127119"/>
        <n v="8475"/>
        <n v="100500"/>
        <n v="7200000"/>
        <n v="112995"/>
        <n v="4400000"/>
        <n v="326272"/>
        <n v="611759"/>
        <n v="2465000"/>
        <n v="122882"/>
        <n v="36865"/>
        <n v="1800000"/>
        <n v="42373"/>
        <n v="1350000"/>
        <n v="21187"/>
        <n v="536777"/>
        <n v="56863"/>
        <n v="117000"/>
        <n v="35400"/>
        <n v="14110296"/>
        <n v="25424"/>
        <n v="2547473"/>
        <n v="663000"/>
        <n v="533333"/>
        <n v="266630"/>
        <n v="199973"/>
        <n v="169492"/>
        <n v="865278"/>
        <n v="650000"/>
        <n v="2688000"/>
        <n v="2016000"/>
        <n v="230000"/>
        <n v="54000"/>
        <n v="17500000"/>
        <n v="8000000"/>
        <n v="635000"/>
        <n v="29662"/>
        <n v="21793044"/>
        <n v="11500303"/>
        <n v="11100000"/>
        <n v="8573491"/>
        <n v="8387721"/>
        <n v="6728345"/>
        <n v="5514600"/>
        <n v="3141204"/>
        <n v="2771220"/>
        <n v="2725628"/>
        <n v="2461275"/>
        <n v="2447034"/>
        <n v="2288136"/>
        <n v="2014005"/>
        <n v="1964984"/>
        <n v="1870939"/>
        <n v="1777719"/>
        <n v="1694916"/>
        <n v="1687935"/>
        <n v="1680000"/>
        <n v="1586474"/>
        <n v="1525424"/>
        <n v="1302704"/>
        <n v="1200000"/>
        <n v="1172317"/>
        <n v="996288"/>
        <n v="864743"/>
        <n v="783335"/>
        <n v="743316"/>
        <n v="724538"/>
        <n v="711865"/>
        <n v="683032"/>
        <n v="672000"/>
        <n v="551692"/>
        <n v="517891"/>
        <n v="451978"/>
        <n v="440000"/>
        <n v="431649"/>
        <n v="423729"/>
        <n v="414195"/>
        <n v="406780"/>
        <n v="391668"/>
        <n v="391653"/>
        <n v="383991"/>
        <n v="380000"/>
        <n v="366310"/>
        <n v="335594"/>
        <n v="323225"/>
        <n v="314900"/>
        <n v="300300"/>
        <n v="297458"/>
        <n v="282318"/>
        <n v="249262"/>
        <n v="245109"/>
        <n v="244910"/>
        <n v="233343"/>
        <n v="1100000"/>
        <n v="197181"/>
        <n v="166009"/>
        <n v="165000"/>
        <n v="155205"/>
        <n v="154000"/>
        <n v="139072"/>
        <n v="105000"/>
        <n v="102347"/>
        <n v="96893"/>
        <n v="64341"/>
        <n v="64000"/>
        <n v="63360"/>
        <n v="63140"/>
        <n v="61188"/>
        <n v="61184"/>
        <n v="60480"/>
        <n v="53711"/>
        <n v="44563"/>
        <n v="41280"/>
        <n v="41212"/>
        <n v="39600"/>
        <n v="32510"/>
        <n v="31187"/>
        <n v="30509"/>
        <n v="28070"/>
        <n v="27543"/>
        <n v="21600"/>
        <n v="19250"/>
        <n v="15840"/>
        <n v="14914"/>
        <n v="12974"/>
        <n v="12935"/>
        <n v="11865"/>
        <n v="11688"/>
        <n v="11340"/>
        <n v="10452"/>
        <n v="10170"/>
        <n v="9937"/>
        <n v="9323"/>
        <n v="9190"/>
        <n v="8640"/>
        <n v="7017"/>
        <n v="6384"/>
        <n v="6111"/>
        <n v="4238"/>
        <n v="3438"/>
        <n v="3030"/>
        <n v="848"/>
        <n v="834"/>
        <n v="734"/>
        <n v="900000"/>
        <n v="58619"/>
        <n v="284746"/>
        <n v="139813"/>
        <n v="769751"/>
        <n v="5966"/>
        <n v="20882"/>
        <n v="9915"/>
        <n v="174000"/>
        <n v="6120"/>
        <n v="4600"/>
        <n v="2880"/>
        <n v="185469712"/>
        <n v="20000004"/>
        <n v="23040159"/>
        <n v="70681554"/>
        <n v="44293707"/>
        <n v="36073035"/>
        <n v="28558522"/>
        <n v="22005069"/>
        <n v="21349509"/>
        <n v="19462078"/>
        <n v="17490113"/>
        <n v="13057448"/>
        <n v="12093836"/>
        <n v="12034726"/>
        <n v="9179943"/>
        <n v="9011939"/>
        <n v="7113097"/>
        <n v="5584104"/>
        <n v="4957600"/>
        <n v="3644170"/>
        <n v="3552874"/>
        <n v="3551068"/>
        <n v="3494384"/>
        <n v="2893673"/>
        <n v="2200761"/>
        <n v="2053618"/>
        <n v="1920000"/>
        <n v="1812876"/>
        <n v="1440000"/>
        <n v="1200377"/>
        <n v="1199331"/>
        <n v="1090839"/>
        <n v="545595"/>
        <n v="504985"/>
        <n v="397827"/>
        <n v="386783"/>
        <n v="290928"/>
        <n v="262757"/>
        <n v="219319"/>
        <n v="202834"/>
        <n v="183487"/>
        <n v="127487"/>
        <n v="88116"/>
        <n v="84661"/>
        <n v="50905"/>
        <n v="26124"/>
        <n v="17096"/>
        <n v="13707"/>
        <n v="7220"/>
        <n v="496"/>
        <n v="901725"/>
        <n v="5397684"/>
        <n v="3878232"/>
        <n v="442000"/>
        <n v="394297"/>
        <n v="768000" u="1"/>
        <n v="140000" u="1"/>
        <n v="26848" u="1"/>
        <n v="116000" u="1"/>
        <n v="164749" u="1"/>
        <n v="67255.999999999985" u="1"/>
        <n v="1284950" u="1"/>
      </sharedItems>
    </cacheField>
    <cacheField name="Monto Anual2" numFmtId="0">
      <sharedItems containsString="0" containsBlank="1" containsNumber="1" minValue="734" maxValue="24060456"/>
    </cacheField>
    <cacheField name="Monto Anual3" numFmtId="0">
      <sharedItems containsString="0" containsBlank="1" containsNumber="1" minValue="157" maxValue="24060456"/>
    </cacheField>
    <cacheField name="Monto Anual4" numFmtId="0">
      <sharedItems containsString="0" containsBlank="1" containsNumber="1" minValue="0" maxValue="24060456"/>
    </cacheField>
    <cacheField name="MONTO TOTAL" numFmtId="0">
      <sharedItems containsMixedTypes="1" containsNumber="1" minValue="0" maxValue="185469712"/>
    </cacheField>
    <cacheField name="Cantidad" numFmtId="0">
      <sharedItems containsString="0" containsBlank="1" containsNumber="1" containsInteger="1" minValue="1" maxValue="200000"/>
    </cacheField>
    <cacheField name="Precio Unitario estimado" numFmtId="0">
      <sharedItems containsBlank="1" containsMixedTypes="1" containsNumber="1" minValue="16" maxValue="42330888"/>
    </cacheField>
    <cacheField name="IGV" numFmtId="0">
      <sharedItems containsBlank="1"/>
    </cacheField>
    <cacheField name="Comentario" numFmtId="0">
      <sharedItems containsBlank="1" longText="1"/>
    </cacheField>
    <cacheField name="Columna1" numFmtId="0">
      <sharedItems containsBlank="1"/>
    </cacheField>
    <cacheField name="Columna2" numFmtId="0">
      <sharedItems containsBlank="1" containsMixedTypes="1" containsNumber="1" containsInteger="1" minValue="1300" maxValue="83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92">
  <r>
    <x v="0"/>
    <x v="0"/>
    <x v="0"/>
    <s v=""/>
    <s v="Gerencia de Administración y Logística"/>
    <s v="Infraestructura"/>
    <s v=""/>
    <x v="0"/>
    <x v="0"/>
    <s v="OBRAS CIVILES"/>
    <x v="0"/>
    <x v="0"/>
    <m/>
    <m/>
    <m/>
    <s v="Moderada"/>
    <s v="NO"/>
    <x v="0"/>
    <s v="Enero"/>
    <s v="5"/>
    <d v="2023-02-01T00:00:00"/>
    <d v="2023-06-28T00:00:00"/>
    <s v=""/>
    <s v=""/>
    <s v=""/>
    <n v="451000"/>
    <n v="451000"/>
    <n v="452889"/>
    <n v="140878"/>
    <n v="449000"/>
    <s v=""/>
    <s v=""/>
    <s v=""/>
    <n v="396629"/>
    <m/>
    <n v="2341396"/>
    <n v="0"/>
    <s v=""/>
    <n v="0"/>
    <s v=""/>
    <m/>
    <s v=""/>
    <n v="2341396"/>
    <s v="Contratación"/>
    <s v="Significativa"/>
    <s v="SI"/>
    <m/>
    <s v="Nuevo"/>
    <s v="NO"/>
    <m/>
    <m/>
    <s v="Jorge Manuel Chu Kuzan"/>
    <s v="958 685 691"/>
  </r>
  <r>
    <x v="1"/>
    <x v="0"/>
    <x v="0"/>
    <s v=""/>
    <s v="Gerencia de Administración y Logística"/>
    <s v="Infraestructura"/>
    <s v=""/>
    <x v="0"/>
    <x v="1"/>
    <s v="OBRAS CIVILES "/>
    <x v="0"/>
    <x v="0"/>
    <m/>
    <m/>
    <m/>
    <s v="Moderada"/>
    <s v="NO"/>
    <x v="0"/>
    <s v="Febrero"/>
    <s v="5"/>
    <d v="2023-02-01T00:00:00"/>
    <d v="2023-06-28T00:00:00"/>
    <s v=""/>
    <s v=""/>
    <n v="1760"/>
    <n v="37840"/>
    <n v="5080"/>
    <n v="5080"/>
    <n v="367663"/>
    <n v="367663"/>
    <n v="367663"/>
    <n v="367663"/>
    <s v=""/>
    <n v="266900"/>
    <m/>
    <n v="1787312"/>
    <m/>
    <s v=""/>
    <m/>
    <s v=""/>
    <m/>
    <s v=""/>
    <n v="1787312"/>
    <s v="Contratación"/>
    <s v="No Significativa"/>
    <s v="SI"/>
    <m/>
    <s v="Nuevo"/>
    <s v="NO"/>
    <m/>
    <m/>
    <s v="Jorge Manuel Chu Kuzan"/>
    <s v="958 685 691"/>
  </r>
  <r>
    <x v="2"/>
    <x v="0"/>
    <x v="0"/>
    <s v=""/>
    <s v="Gerencia de Administración y Logística"/>
    <s v="Infraestructura"/>
    <s v=""/>
    <x v="0"/>
    <x v="2"/>
    <s v="OBRAS CIVILES"/>
    <x v="0"/>
    <x v="0"/>
    <m/>
    <m/>
    <m/>
    <s v="Moderada"/>
    <s v="NO"/>
    <x v="0"/>
    <s v="Julio"/>
    <s v="5"/>
    <d v="2023-08-01T00:00:00"/>
    <d v="2023-12-28T00:00:00"/>
    <s v=""/>
    <s v=""/>
    <s v=""/>
    <n v="2840"/>
    <n v="2840"/>
    <n v="1120"/>
    <s v=""/>
    <s v=""/>
    <n v="400000"/>
    <n v="400000"/>
    <n v="400000"/>
    <n v="400000"/>
    <m/>
    <n v="1606800"/>
    <m/>
    <s v=""/>
    <m/>
    <s v=""/>
    <m/>
    <s v=""/>
    <n v="1606800"/>
    <s v="Contratación"/>
    <s v="No Significativa"/>
    <s v="SI"/>
    <m/>
    <s v="Nuevo"/>
    <s v="NO"/>
    <m/>
    <m/>
    <s v="Jorge Manuel Chu Kuzan"/>
    <s v="958 685 691"/>
  </r>
  <r>
    <x v="3"/>
    <x v="0"/>
    <x v="0"/>
    <s v=""/>
    <s v="Gerencia de Administración y Logística"/>
    <s v="Infraestructura"/>
    <s v=""/>
    <x v="0"/>
    <x v="3"/>
    <s v="OBRAS CIVILES"/>
    <x v="0"/>
    <x v="0"/>
    <m/>
    <m/>
    <m/>
    <s v="Moderada"/>
    <s v="NO"/>
    <x v="0"/>
    <s v="Julio"/>
    <s v="5"/>
    <d v="2023-08-01T00:00:00"/>
    <d v="2023-12-28T00:00:00"/>
    <n v="240"/>
    <n v="240"/>
    <n v="240"/>
    <n v="1960"/>
    <n v="1960"/>
    <n v="1120"/>
    <n v="36000"/>
    <n v="35000"/>
    <n v="402500"/>
    <n v="402500"/>
    <n v="402500"/>
    <n v="302500"/>
    <m/>
    <n v="1586760"/>
    <m/>
    <s v=""/>
    <m/>
    <s v=""/>
    <m/>
    <s v=""/>
    <n v="1586760"/>
    <s v="Contratación"/>
    <s v="No Significativa"/>
    <s v="SI"/>
    <m/>
    <s v="Nuevo"/>
    <s v="NO"/>
    <m/>
    <m/>
    <s v="Jorge Manuel Chu Kuzan"/>
    <s v="958 685 691"/>
  </r>
  <r>
    <x v="4"/>
    <x v="0"/>
    <x v="0"/>
    <s v=""/>
    <s v="Gerencia de Administración y Logística"/>
    <s v="Infraestructura"/>
    <s v=""/>
    <x v="0"/>
    <x v="4"/>
    <s v="OBRAS CIVILES"/>
    <x v="0"/>
    <x v="0"/>
    <m/>
    <m/>
    <m/>
    <s v="Moderada"/>
    <s v="NO"/>
    <x v="0"/>
    <s v="Abril"/>
    <s v="5"/>
    <d v="2023-06-01T00:00:00"/>
    <d v="2023-10-28T00:00:00"/>
    <n v="240"/>
    <n v="240"/>
    <n v="240"/>
    <n v="2200"/>
    <n v="2200"/>
    <n v="1360"/>
    <n v="335946"/>
    <n v="335946"/>
    <n v="370946"/>
    <n v="335946"/>
    <s v=""/>
    <s v=""/>
    <m/>
    <n v="1385264"/>
    <m/>
    <s v=""/>
    <m/>
    <s v=""/>
    <m/>
    <s v=""/>
    <n v="1385264"/>
    <s v="Contratación"/>
    <s v="Significativa"/>
    <s v="SI"/>
    <m/>
    <s v="Nuevo"/>
    <s v="NO"/>
    <m/>
    <m/>
    <s v="Jorge Manuel Chu Kuzan"/>
    <s v="958 685 691"/>
  </r>
  <r>
    <x v="5"/>
    <x v="0"/>
    <x v="0"/>
    <s v=""/>
    <s v="Gerencia de Administración y Logística"/>
    <s v="Infraestructura"/>
    <s v=""/>
    <x v="0"/>
    <x v="5"/>
    <s v=""/>
    <x v="1"/>
    <x v="0"/>
    <m/>
    <m/>
    <m/>
    <s v="Moderada"/>
    <s v="NO"/>
    <x v="0"/>
    <s v="Marzo"/>
    <s v="3"/>
    <d v="2023-04-01T00:00:00"/>
    <d v="2023-06-28T00:00:00"/>
    <s v=""/>
    <s v=""/>
    <s v=""/>
    <s v=""/>
    <n v="50000"/>
    <n v="50000"/>
    <n v="50000"/>
    <s v=""/>
    <s v=""/>
    <s v=""/>
    <s v=""/>
    <s v=""/>
    <m/>
    <n v="150000"/>
    <m/>
    <s v=""/>
    <m/>
    <s v=""/>
    <m/>
    <s v=""/>
    <n v="150000"/>
    <s v="Contratación"/>
    <s v="Significativa"/>
    <s v="SI"/>
    <m/>
    <s v="Nuevo"/>
    <s v="NO"/>
    <m/>
    <m/>
    <s v="Jorge Manuel Chu Kuzan"/>
    <s v="958 685 691"/>
  </r>
  <r>
    <x v="6"/>
    <x v="0"/>
    <x v="0"/>
    <s v=""/>
    <s v="Gerencia de Administración y Logística"/>
    <s v="Infraestructura"/>
    <s v=""/>
    <x v="0"/>
    <x v="6"/>
    <s v=""/>
    <x v="0"/>
    <x v="0"/>
    <m/>
    <m/>
    <m/>
    <s v="Moderada"/>
    <s v="NO"/>
    <x v="0"/>
    <s v="Abril"/>
    <s v="5"/>
    <d v="2023-06-01T00:00:00"/>
    <d v="2023-10-28T00:00:00"/>
    <s v=""/>
    <s v=""/>
    <s v=""/>
    <n v="2840"/>
    <n v="2840"/>
    <n v="1080"/>
    <n v="250563"/>
    <n v="250563"/>
    <n v="250563"/>
    <n v="250564"/>
    <n v="250569"/>
    <n v="254385"/>
    <m/>
    <n v="1513967"/>
    <m/>
    <s v=""/>
    <m/>
    <s v=""/>
    <m/>
    <s v=""/>
    <n v="1513967"/>
    <s v="Contratación"/>
    <s v="Significativa"/>
    <s v="SI"/>
    <m/>
    <s v="Nuevo"/>
    <s v="NO"/>
    <m/>
    <m/>
    <s v="Jorge Manuel Chu Kuzan"/>
    <s v="958 685 691"/>
  </r>
  <r>
    <x v="7"/>
    <x v="0"/>
    <x v="0"/>
    <s v=""/>
    <s v="Gerencia de Administración y Logística"/>
    <s v="Infraestructura"/>
    <s v=""/>
    <x v="0"/>
    <x v="7"/>
    <s v="PROPIEDADES ALQUILADAS"/>
    <x v="0"/>
    <x v="0"/>
    <m/>
    <m/>
    <m/>
    <s v="Moderada"/>
    <s v="NO"/>
    <x v="0"/>
    <s v="Marzo"/>
    <s v="4"/>
    <d v="2023-04-04T00:00:00"/>
    <d v="2023-07-29T00:00:00"/>
    <n v="240"/>
    <n v="240"/>
    <n v="1120"/>
    <n v="1120"/>
    <n v="414531"/>
    <n v="411931"/>
    <n v="412029"/>
    <s v=""/>
    <s v=""/>
    <s v=""/>
    <s v=""/>
    <n v="420965"/>
    <m/>
    <n v="1662176"/>
    <m/>
    <s v=""/>
    <m/>
    <s v=""/>
    <m/>
    <s v=""/>
    <n v="1662176"/>
    <s v="Contratación"/>
    <s v="Significativa"/>
    <s v="SI"/>
    <m/>
    <s v="Nuevo"/>
    <s v="NO"/>
    <m/>
    <m/>
    <s v="Jorge Manuel Chu Kuzan"/>
    <s v="958 685 691"/>
  </r>
  <r>
    <x v="8"/>
    <x v="0"/>
    <x v="0"/>
    <s v=""/>
    <s v="Gerencia de Administración y Logística"/>
    <s v="Infraestructura"/>
    <s v=""/>
    <x v="0"/>
    <x v="8"/>
    <s v="OBRAS CIVILES"/>
    <x v="0"/>
    <x v="0"/>
    <m/>
    <m/>
    <m/>
    <s v="Moderada"/>
    <s v="NO"/>
    <x v="0"/>
    <s v="Marzo"/>
    <s v="3"/>
    <d v="2023-04-01T00:00:00"/>
    <d v="2023-06-30T00:00:00"/>
    <s v=""/>
    <n v="2840"/>
    <n v="5340"/>
    <n v="5340"/>
    <n v="376118"/>
    <n v="375038"/>
    <n v="375038"/>
    <n v="375038"/>
    <n v="2500"/>
    <n v="2500"/>
    <s v=""/>
    <n v="339304"/>
    <m/>
    <n v="1859056"/>
    <m/>
    <s v=""/>
    <m/>
    <s v=""/>
    <m/>
    <s v=""/>
    <n v="1859056"/>
    <s v="Contratación"/>
    <s v="Significativa"/>
    <s v="SI"/>
    <m/>
    <s v="Nuevo"/>
    <s v="NO"/>
    <m/>
    <m/>
    <s v="Jorge Manuel Chu Kuzan"/>
    <s v="958 685 691"/>
  </r>
  <r>
    <x v="9"/>
    <x v="0"/>
    <x v="0"/>
    <s v=""/>
    <s v="Gerencia de Administración y Logística"/>
    <s v="Infraestructura"/>
    <s v=""/>
    <x v="0"/>
    <x v="9"/>
    <s v="OBRAS CIVILES"/>
    <x v="0"/>
    <x v="0"/>
    <m/>
    <m/>
    <m/>
    <s v="Moderada"/>
    <s v="NO"/>
    <x v="0"/>
    <s v="Julio"/>
    <s v="3"/>
    <d v="2023-09-01T00:00:00"/>
    <d v="2023-11-30T00:00:00"/>
    <s v=""/>
    <s v=""/>
    <s v=""/>
    <s v=""/>
    <s v=""/>
    <s v=""/>
    <s v=""/>
    <s v=""/>
    <s v=""/>
    <n v="100000"/>
    <n v="300000"/>
    <n v="300000"/>
    <m/>
    <n v="700000"/>
    <m/>
    <s v=""/>
    <m/>
    <s v=""/>
    <m/>
    <s v=""/>
    <n v="700000"/>
    <s v="Contratación"/>
    <s v="Significativa"/>
    <s v="SI"/>
    <m/>
    <s v="Nuevo"/>
    <s v="NO"/>
    <m/>
    <m/>
    <s v="Jorge Manuel Chu Kuzan"/>
    <s v="958 685 691"/>
  </r>
  <r>
    <x v="10"/>
    <x v="0"/>
    <x v="0"/>
    <s v=""/>
    <s v="Gerencia de Administración y Logística"/>
    <s v="Infraestructura"/>
    <s v=""/>
    <x v="1"/>
    <x v="9"/>
    <s v="PASAJES PERSONAL DEL BANCO"/>
    <x v="0"/>
    <x v="0"/>
    <m/>
    <m/>
    <m/>
    <s v="Moderada"/>
    <s v="NO"/>
    <x v="1"/>
    <n v="0"/>
    <n v="0"/>
    <d v="1899-12-30T00:00:00"/>
    <d v="1899-12-30T00:00:00"/>
    <n v="4600"/>
    <n v="4600"/>
    <n v="3720"/>
    <n v="3120"/>
    <n v="240"/>
    <n v="240"/>
    <s v=""/>
    <s v=""/>
    <s v=""/>
    <s v=""/>
    <s v=""/>
    <s v=""/>
    <m/>
    <n v="16520"/>
    <m/>
    <s v=""/>
    <m/>
    <s v=""/>
    <m/>
    <s v=""/>
    <n v="16520"/>
    <n v="0"/>
    <n v="0"/>
    <s v="SI"/>
    <m/>
    <s v="Nuevo"/>
    <n v="0"/>
    <m/>
    <m/>
    <n v="0"/>
    <n v="0"/>
  </r>
  <r>
    <x v="11"/>
    <x v="0"/>
    <x v="0"/>
    <s v=""/>
    <s v="Gerencia de Administración y Logística"/>
    <s v="Infraestructura"/>
    <s v=""/>
    <x v="0"/>
    <x v="10"/>
    <s v="OBRAS CIVILES"/>
    <x v="0"/>
    <x v="0"/>
    <m/>
    <m/>
    <m/>
    <s v="Alta"/>
    <s v="NO"/>
    <x v="2"/>
    <s v="Sin convocatoria"/>
    <s v="9"/>
    <s v="junio"/>
    <s v="marco"/>
    <s v=""/>
    <s v=""/>
    <s v=""/>
    <n v="767013"/>
    <n v="929009"/>
    <n v="596616"/>
    <s v=""/>
    <s v=""/>
    <s v=""/>
    <s v=""/>
    <s v=""/>
    <n v="167546"/>
    <m/>
    <n v="2460184"/>
    <m/>
    <s v=""/>
    <m/>
    <s v=""/>
    <m/>
    <s v=""/>
    <n v="2460184"/>
    <s v="Contratación"/>
    <s v="No Significativa"/>
    <s v="SI"/>
    <m/>
    <s v="Nuevo"/>
    <s v="NO"/>
    <m/>
    <m/>
    <s v="Jorge Manuel Chu Kuzan"/>
    <s v="958 685 691"/>
  </r>
  <r>
    <x v="12"/>
    <x v="0"/>
    <x v="0"/>
    <s v=""/>
    <s v="Gerencia de Administración y Logística"/>
    <s v="Infraestructura"/>
    <s v=""/>
    <x v="0"/>
    <x v="11"/>
    <s v="OBRAS CIVILES"/>
    <x v="0"/>
    <x v="0"/>
    <m/>
    <m/>
    <m/>
    <s v="Moderada"/>
    <s v="NO"/>
    <x v="0"/>
    <s v="Enero"/>
    <s v="5"/>
    <s v="enero"/>
    <s v="junio"/>
    <s v=""/>
    <s v=""/>
    <s v=""/>
    <n v="533619"/>
    <n v="533619"/>
    <n v="568619"/>
    <n v="533109"/>
    <n v="533109"/>
    <s v=""/>
    <s v=""/>
    <s v=""/>
    <s v=""/>
    <m/>
    <n v="2702075"/>
    <m/>
    <s v=""/>
    <m/>
    <s v=""/>
    <m/>
    <s v=""/>
    <n v="2702075"/>
    <s v="Contratación"/>
    <s v="No Significativa"/>
    <s v="SI"/>
    <m/>
    <s v="Nuevo"/>
    <s v="NO"/>
    <m/>
    <m/>
    <s v="Jorge Manuel Chu Kuzan"/>
    <s v="958 685 691"/>
  </r>
  <r>
    <x v="13"/>
    <x v="0"/>
    <x v="0"/>
    <s v=""/>
    <s v="Gerencia de Administración y Logística"/>
    <s v="Infraestructura"/>
    <s v=""/>
    <x v="0"/>
    <x v="12"/>
    <s v="OBRAS CIVILES"/>
    <x v="0"/>
    <x v="0"/>
    <m/>
    <m/>
    <m/>
    <s v="Moderada"/>
    <s v="NO"/>
    <x v="0"/>
    <s v="Julio"/>
    <s v="2"/>
    <s v="mayo"/>
    <s v="junio"/>
    <s v=""/>
    <s v=""/>
    <s v=""/>
    <s v=""/>
    <s v=""/>
    <s v=""/>
    <s v=""/>
    <s v=""/>
    <s v=""/>
    <n v="50000"/>
    <n v="100000"/>
    <n v="50000"/>
    <m/>
    <n v="200000"/>
    <m/>
    <s v=""/>
    <m/>
    <s v=""/>
    <m/>
    <s v=""/>
    <n v="200000"/>
    <s v="Contratación"/>
    <s v="No Significativa"/>
    <s v="SI"/>
    <m/>
    <s v="Nuevo"/>
    <s v="NO"/>
    <m/>
    <m/>
    <s v="Jorge Manuel Chu Kuzan"/>
    <s v="958 685 691"/>
  </r>
  <r>
    <x v="14"/>
    <x v="0"/>
    <x v="0"/>
    <s v=""/>
    <s v="Gerencia de Administración y Logística"/>
    <s v="Infraestructura"/>
    <s v=""/>
    <x v="0"/>
    <x v="13"/>
    <s v="OBRAS CIVILES"/>
    <x v="0"/>
    <x v="0"/>
    <m/>
    <m/>
    <m/>
    <s v="Moderada"/>
    <s v="NO"/>
    <x v="2"/>
    <s v="diciembre"/>
    <n v="12"/>
    <d v="1899-12-30T00:00:00"/>
    <d v="1899-12-30T00:00:00"/>
    <s v=""/>
    <s v=""/>
    <s v=""/>
    <s v=""/>
    <s v=""/>
    <s v=""/>
    <s v=""/>
    <n v="36000"/>
    <n v="36000"/>
    <n v="36000"/>
    <n v="71000"/>
    <n v="36000"/>
    <m/>
    <n v="215000"/>
    <m/>
    <s v=""/>
    <m/>
    <s v=""/>
    <m/>
    <s v=""/>
    <n v="215000"/>
    <s v="Contratación"/>
    <s v="No Significativa"/>
    <s v="SI"/>
    <m/>
    <s v="Nuevo"/>
    <s v="NO"/>
    <m/>
    <m/>
    <s v="Jorge Manuel Chu Kuzan"/>
    <s v="958 685 691"/>
  </r>
  <r>
    <x v="15"/>
    <x v="0"/>
    <x v="0"/>
    <n v="0"/>
    <s v="Gerencia de Administración y Logística"/>
    <s v="Infraestructura"/>
    <n v="0"/>
    <x v="0"/>
    <x v="14"/>
    <s v="Comisión de servicios a nivel nacional"/>
    <x v="2"/>
    <x v="0"/>
    <m/>
    <m/>
    <m/>
    <s v="Moderada"/>
    <s v="NO"/>
    <x v="2"/>
    <n v="0"/>
    <n v="0"/>
    <d v="1899-12-30T00:00:00"/>
    <d v="1899-12-30T00:00:00"/>
    <n v="5519"/>
    <n v="2040"/>
    <n v="2040"/>
    <n v="2040"/>
    <n v="2040"/>
    <n v="2040"/>
    <s v=""/>
    <s v=""/>
    <s v=""/>
    <s v=""/>
    <s v=""/>
    <s v=""/>
    <m/>
    <n v="15719"/>
    <m/>
    <s v=""/>
    <m/>
    <s v=""/>
    <m/>
    <s v=""/>
    <n v="15719"/>
    <n v="0"/>
    <n v="0"/>
    <s v="SI"/>
    <m/>
    <s v="Continuidad"/>
    <s v="SI"/>
    <m/>
    <m/>
    <s v="Jorge Manuel Chu Kuzan"/>
    <s v="958 685 691"/>
  </r>
  <r>
    <x v="16"/>
    <x v="0"/>
    <x v="0"/>
    <n v="0"/>
    <s v="Gerencia de Administración y Logística"/>
    <s v="Infraestructura"/>
    <n v="0"/>
    <x v="0"/>
    <x v="14"/>
    <s v="Comisión de servicios a nivel nacional"/>
    <x v="2"/>
    <x v="0"/>
    <m/>
    <m/>
    <m/>
    <s v="Moderada"/>
    <s v="NO"/>
    <x v="2"/>
    <n v="0"/>
    <n v="0"/>
    <d v="1899-12-30T00:00:00"/>
    <d v="1899-12-30T00:00:00"/>
    <n v="3520"/>
    <n v="3360"/>
    <n v="3360"/>
    <n v="360"/>
    <n v="360"/>
    <n v="264"/>
    <s v=""/>
    <s v=""/>
    <s v=""/>
    <s v=""/>
    <s v=""/>
    <s v=""/>
    <m/>
    <n v="11224"/>
    <m/>
    <s v=""/>
    <m/>
    <s v=""/>
    <m/>
    <s v=""/>
    <n v="11224"/>
    <n v="0"/>
    <n v="0"/>
    <s v="SI"/>
    <m/>
    <s v="Continuidad"/>
    <s v="SI"/>
    <m/>
    <m/>
    <s v="Jorge Manuel Chu Kuzan"/>
    <s v="958 685 691"/>
  </r>
  <r>
    <x v="17"/>
    <x v="0"/>
    <x v="1"/>
    <s v=""/>
    <s v="Gerencia de Administración y Logística"/>
    <s v="Seguridad"/>
    <s v=""/>
    <x v="2"/>
    <x v="15"/>
    <s v="Vigilancia Personas Jurídicas"/>
    <x v="2"/>
    <x v="0"/>
    <m/>
    <m/>
    <m/>
    <s v="Muy Alta"/>
    <s v="NO"/>
    <x v="2"/>
    <s v="Sin convocatoria"/>
    <s v="36"/>
    <d v="2022-10-01T00:00:00"/>
    <d v="2025-09-30T00:00:00"/>
    <n v="1019802"/>
    <n v="1019802"/>
    <n v="1019802"/>
    <n v="1019802"/>
    <n v="1019802"/>
    <n v="1019802"/>
    <n v="1019802"/>
    <n v="1019802"/>
    <n v="1019802"/>
    <n v="1019802"/>
    <n v="1019802"/>
    <n v="1019802"/>
    <m/>
    <n v="12237624"/>
    <m/>
    <n v="24475260"/>
    <m/>
    <n v="18356444"/>
    <m/>
    <s v=""/>
    <n v="55069328"/>
    <s v="Contratación"/>
    <s v="Significativa"/>
    <s v="SI"/>
    <m/>
    <s v="Nuevo"/>
    <s v="SI"/>
    <m/>
    <m/>
    <s v="Dino Eduardo Aguilar Saldaña "/>
    <s v="944 209 389"/>
  </r>
  <r>
    <x v="18"/>
    <x v="0"/>
    <x v="1"/>
    <s v=""/>
    <s v="Gerencia de Administración y Logística"/>
    <s v="Seguridad"/>
    <s v=""/>
    <x v="2"/>
    <x v="16"/>
    <s v="Fuerzas Policiales"/>
    <x v="2"/>
    <x v="0"/>
    <m/>
    <m/>
    <m/>
    <s v="Muy Alta"/>
    <s v="NO"/>
    <x v="2"/>
    <s v="Sin convocatoria"/>
    <s v="24"/>
    <d v="2022-03-10T00:00:00"/>
    <d v="2024-03-09T00:00:00"/>
    <n v="500000"/>
    <n v="500000"/>
    <n v="500000"/>
    <n v="500000"/>
    <n v="500000"/>
    <n v="500000"/>
    <n v="500000"/>
    <n v="500000"/>
    <n v="500000"/>
    <n v="500000"/>
    <n v="500000"/>
    <n v="500000"/>
    <m/>
    <n v="6000000"/>
    <m/>
    <n v="1150000"/>
    <m/>
    <s v=""/>
    <m/>
    <s v=""/>
    <n v="7150000"/>
    <s v="Contratación"/>
    <s v="Significativa"/>
    <s v="SI"/>
    <m/>
    <s v="Renovación"/>
    <s v="SI"/>
    <m/>
    <m/>
    <s v="Dino Eduardo Aguilar Saldaña "/>
    <s v="944 209 389"/>
  </r>
  <r>
    <x v="19"/>
    <x v="0"/>
    <x v="1"/>
    <s v=""/>
    <s v="Gerencia de Administración y Logística"/>
    <s v="Seguridad"/>
    <s v=""/>
    <x v="2"/>
    <x v="17"/>
    <s v="Mantenimiento y Reparación de Equipos de Alarmas y Seguridad"/>
    <x v="2"/>
    <x v="0"/>
    <m/>
    <m/>
    <m/>
    <s v="Muy Alta"/>
    <s v="NO"/>
    <x v="0"/>
    <s v="Enero"/>
    <s v="36"/>
    <d v="2023-03-01T00:00:00"/>
    <d v="2026-02-28T00:00:00"/>
    <s v=""/>
    <s v=""/>
    <n v="211864"/>
    <n v="211864"/>
    <n v="211864"/>
    <n v="211864"/>
    <n v="211864"/>
    <n v="211864"/>
    <n v="211864"/>
    <n v="211864"/>
    <n v="211864"/>
    <n v="211868"/>
    <m/>
    <n v="2118644"/>
    <m/>
    <n v="2542373"/>
    <m/>
    <n v="2542373"/>
    <m/>
    <n v="423729"/>
    <n v="7627119"/>
    <s v="Contratación"/>
    <s v="Significativa"/>
    <s v="SI"/>
    <m/>
    <s v="Nuevo"/>
    <s v="SI"/>
    <m/>
    <m/>
    <s v="Dino Eduardo Aguilar Saldaña "/>
    <s v="944 209 389"/>
  </r>
  <r>
    <x v="20"/>
    <x v="0"/>
    <x v="1"/>
    <s v=""/>
    <s v="Gerencia de Administración y Logística"/>
    <s v="Seguridad"/>
    <s v=""/>
    <x v="2"/>
    <x v="18"/>
    <s v="Mantenimiento y Reparación de Equipos de Alarmas y Seguridad"/>
    <x v="2"/>
    <x v="0"/>
    <m/>
    <m/>
    <m/>
    <s v="Muy Alta"/>
    <s v="NO"/>
    <x v="0"/>
    <s v="Enero"/>
    <s v="36"/>
    <d v="2023-03-01T00:00:00"/>
    <d v="2026-02-28T00:00:00"/>
    <s v=""/>
    <s v=""/>
    <n v="188324"/>
    <n v="188324"/>
    <n v="188324"/>
    <n v="188324"/>
    <n v="188324"/>
    <n v="188324"/>
    <n v="188324"/>
    <n v="188324"/>
    <n v="188324"/>
    <n v="188324"/>
    <m/>
    <n v="1883240"/>
    <m/>
    <n v="2259888"/>
    <m/>
    <n v="2259888"/>
    <m/>
    <n v="376645"/>
    <n v="6779661"/>
    <s v="Contratación"/>
    <s v="Significativa"/>
    <s v="SI"/>
    <m/>
    <s v="Nuevo"/>
    <s v="SI"/>
    <m/>
    <m/>
    <s v="Dino Eduardo Aguilar Saldaña "/>
    <s v="944 209 389"/>
  </r>
  <r>
    <x v="21"/>
    <x v="0"/>
    <x v="1"/>
    <s v=""/>
    <s v="Gerencia de Administración y Logística"/>
    <s v="Seguridad"/>
    <s v=""/>
    <x v="2"/>
    <x v="19"/>
    <s v="MANTENIMIENTO Y REPARACIÓN DE EQUIPOS DE ALARMA Y SEGURIDAD"/>
    <x v="2"/>
    <x v="0"/>
    <m/>
    <m/>
    <m/>
    <s v="Muy Alta"/>
    <s v="NO"/>
    <x v="0"/>
    <s v="Febrero"/>
    <s v="36"/>
    <d v="2023-03-01T00:00:00"/>
    <d v="2026-02-28T00:00:00"/>
    <s v=""/>
    <s v=""/>
    <n v="188324"/>
    <n v="188324"/>
    <n v="188324"/>
    <n v="188324"/>
    <n v="188324"/>
    <n v="188324"/>
    <n v="188324"/>
    <n v="188324"/>
    <n v="188324"/>
    <n v="188324"/>
    <m/>
    <n v="1883240"/>
    <m/>
    <n v="2259888"/>
    <m/>
    <n v="2259888"/>
    <m/>
    <n v="376645"/>
    <n v="6779661"/>
    <s v="Contratación"/>
    <s v="Significativa"/>
    <s v="SI"/>
    <m/>
    <s v="Nuevo"/>
    <s v="SI"/>
    <m/>
    <m/>
    <s v="Dino Eduardo Aguilar Saldaña "/>
    <s v="944 209 389"/>
  </r>
  <r>
    <x v="22"/>
    <x v="0"/>
    <x v="1"/>
    <s v=""/>
    <s v="Gerencia de Administración y Logística"/>
    <s v="Seguridad"/>
    <s v=""/>
    <x v="2"/>
    <x v="20"/>
    <s v="MANTENIMIENTO Y REPARACIÓN DE EQUIPOS DE ALARMA Y SEGURIDAD "/>
    <x v="2"/>
    <x v="0"/>
    <m/>
    <m/>
    <m/>
    <s v="Muy Alta"/>
    <s v="NO"/>
    <x v="0"/>
    <s v="Febrero"/>
    <s v="36"/>
    <d v="2023-03-01T00:00:00"/>
    <d v="2026-02-28T00:00:00"/>
    <s v=""/>
    <s v=""/>
    <n v="30603"/>
    <n v="30603"/>
    <n v="30603"/>
    <n v="30603"/>
    <n v="30603"/>
    <n v="30603"/>
    <n v="30603"/>
    <n v="30603"/>
    <n v="30603"/>
    <n v="30599"/>
    <m/>
    <n v="306026"/>
    <m/>
    <n v="367232"/>
    <m/>
    <n v="367232"/>
    <m/>
    <n v="61205"/>
    <n v="1101695"/>
    <s v="Contratación"/>
    <s v="Significativa"/>
    <s v="SI"/>
    <m/>
    <s v="Nuevo"/>
    <s v="SI"/>
    <m/>
    <m/>
    <s v="Dino Eduardo Aguilar Saldaña "/>
    <s v="944 209 389"/>
  </r>
  <r>
    <x v="23"/>
    <x v="0"/>
    <x v="1"/>
    <s v=""/>
    <s v="Gerencia de Administración y Logística"/>
    <s v="Seguridad"/>
    <s v=""/>
    <x v="2"/>
    <x v="21"/>
    <s v="MANTENIMIENTO Y REPARACIÓN DE EQUIPOS DE ALARMA Y SEGURIDAD"/>
    <x v="2"/>
    <x v="0"/>
    <m/>
    <m/>
    <m/>
    <s v="Muy Alta"/>
    <s v="NO"/>
    <x v="0"/>
    <s v="Febrero"/>
    <s v="36"/>
    <d v="2023-03-01T00:00:00"/>
    <d v="2026-02-28T00:00:00"/>
    <s v=""/>
    <s v=""/>
    <n v="30603"/>
    <n v="30603"/>
    <n v="30603"/>
    <n v="30603"/>
    <n v="30603"/>
    <n v="30603"/>
    <n v="30603"/>
    <n v="30603"/>
    <n v="30603"/>
    <n v="30599"/>
    <m/>
    <n v="306026"/>
    <m/>
    <n v="367232"/>
    <m/>
    <n v="367232"/>
    <m/>
    <n v="61205"/>
    <n v="1101695"/>
    <s v="Contratación"/>
    <s v="Significativa"/>
    <s v="SI"/>
    <m/>
    <s v="Nuevo"/>
    <s v="SI"/>
    <m/>
    <m/>
    <s v="Dino Eduardo Aguilar Saldaña "/>
    <s v="944 209 389"/>
  </r>
  <r>
    <x v="24"/>
    <x v="0"/>
    <x v="1"/>
    <s v=""/>
    <s v="Gerencia de Administración y Logística"/>
    <s v="Seguridad"/>
    <s v=""/>
    <x v="2"/>
    <x v="22"/>
    <s v="MANTENIMIENTO Y REPARACIÓN DE BÓVEDAS Y CAJAS DE SEGURIDAD"/>
    <x v="2"/>
    <x v="0"/>
    <m/>
    <m/>
    <m/>
    <s v="Muy Alta"/>
    <s v="NO"/>
    <x v="2"/>
    <s v="Sin convocatoria"/>
    <s v="36"/>
    <d v="2021-03-09T00:00:00"/>
    <d v="2024-03-08T00:00:00"/>
    <n v="24419"/>
    <n v="24419"/>
    <n v="24419"/>
    <n v="24419"/>
    <n v="24419"/>
    <n v="24419"/>
    <n v="24419"/>
    <n v="24419"/>
    <n v="24419"/>
    <n v="24419"/>
    <n v="24419"/>
    <n v="24420"/>
    <m/>
    <n v="293029"/>
    <m/>
    <n v="48838"/>
    <m/>
    <s v=""/>
    <m/>
    <s v=""/>
    <n v="341867"/>
    <s v="Contratación"/>
    <s v="Significativa"/>
    <s v="SI"/>
    <m/>
    <s v="Renovación"/>
    <s v="SI"/>
    <m/>
    <m/>
    <s v="Dino Eduardo Aguilar Saldaña "/>
    <s v="944 209 389"/>
  </r>
  <r>
    <x v="25"/>
    <x v="0"/>
    <x v="1"/>
    <s v=""/>
    <s v="Gerencia de Administración y Logística"/>
    <s v="Seguridad"/>
    <s v=""/>
    <x v="2"/>
    <x v="23"/>
    <s v="MANTENIMIENTO Y REPARACIÓN DE EQUIPOS DE ALARMA Y SEGURIDAD"/>
    <x v="2"/>
    <x v="0"/>
    <m/>
    <m/>
    <m/>
    <s v="Alta"/>
    <s v="NO"/>
    <x v="2"/>
    <s v="Sin convocatoria"/>
    <s v="12"/>
    <d v="2023-01-01T00:00:00"/>
    <d v="2023-12-31T00:00:00"/>
    <n v="16667"/>
    <n v="16667"/>
    <n v="16667"/>
    <n v="16667"/>
    <n v="16667"/>
    <n v="16667"/>
    <n v="16667"/>
    <n v="16667"/>
    <n v="16667"/>
    <n v="16667"/>
    <n v="16667"/>
    <n v="16663"/>
    <m/>
    <n v="200000"/>
    <m/>
    <s v=""/>
    <m/>
    <s v=""/>
    <m/>
    <s v=""/>
    <n v="200000"/>
    <s v="Contratación"/>
    <s v="Significativa"/>
    <s v="SI"/>
    <m/>
    <s v="Nuevo"/>
    <s v="SI"/>
    <m/>
    <m/>
    <s v="Dino Eduardo Aguilar Saldaña "/>
    <s v="944 209 389"/>
  </r>
  <r>
    <x v="26"/>
    <x v="0"/>
    <x v="1"/>
    <s v=""/>
    <s v="Gerencia de Administración y Logística"/>
    <s v="Seguridad"/>
    <s v=""/>
    <x v="2"/>
    <x v="24"/>
    <s v="MANTENIMIENTO Y REPARACIÓN DE EQUIPOS DE ALARMA Y SEGURIDAD"/>
    <x v="2"/>
    <x v="0"/>
    <m/>
    <m/>
    <m/>
    <s v="Alta"/>
    <s v="NO"/>
    <x v="2"/>
    <s v="Sin convocatoria"/>
    <s v="12"/>
    <d v="2023-01-01T00:00:00"/>
    <d v="2023-12-31T00:00:00"/>
    <n v="10397"/>
    <n v="10397"/>
    <n v="10397"/>
    <n v="10397"/>
    <n v="10397"/>
    <n v="10397"/>
    <n v="10397"/>
    <n v="10397"/>
    <n v="10397"/>
    <n v="10397"/>
    <n v="10397"/>
    <n v="10396"/>
    <m/>
    <n v="124763"/>
    <m/>
    <s v=""/>
    <m/>
    <s v=""/>
    <m/>
    <s v=""/>
    <n v="124763"/>
    <s v="Contratación"/>
    <s v="No Significativa"/>
    <s v="SI"/>
    <m/>
    <s v="Continuidad"/>
    <s v="SI"/>
    <m/>
    <m/>
    <s v="Dino Eduardo Aguilar Saldaña "/>
    <s v="944 209 389"/>
  </r>
  <r>
    <x v="27"/>
    <x v="0"/>
    <x v="1"/>
    <s v=""/>
    <s v="Gerencia de Administración y Logística"/>
    <s v="Seguridad"/>
    <s v=""/>
    <x v="2"/>
    <x v="25"/>
    <s v="OTROS SUMINISTROS"/>
    <x v="3"/>
    <x v="0"/>
    <m/>
    <m/>
    <m/>
    <s v="Moderada"/>
    <s v="NO"/>
    <x v="2"/>
    <s v="Marzo"/>
    <s v="2"/>
    <d v="2023-03-01T00:00:00"/>
    <d v="2023-05-31T00:00:00"/>
    <s v=""/>
    <s v=""/>
    <n v="31678"/>
    <s v=""/>
    <n v="31678"/>
    <s v=""/>
    <s v=""/>
    <s v=""/>
    <s v=""/>
    <s v=""/>
    <s v=""/>
    <s v=""/>
    <m/>
    <n v="63356"/>
    <m/>
    <s v=""/>
    <m/>
    <s v=""/>
    <m/>
    <s v=""/>
    <n v="63356"/>
    <s v="Contratación"/>
    <s v="Significativa"/>
    <s v="SI"/>
    <m/>
    <s v="Nuevo"/>
    <s v="SI"/>
    <m/>
    <m/>
    <s v="Dino Eduardo Aguilar Saldaña "/>
    <s v="944 209 389"/>
  </r>
  <r>
    <x v="28"/>
    <x v="0"/>
    <x v="1"/>
    <s v=""/>
    <s v="Gerencia de Administración y Logística"/>
    <s v="Seguridad"/>
    <s v=""/>
    <x v="2"/>
    <x v="26"/>
    <s v="MANTENIMIENTO Y REPARACIÓN DE EQUIPOS DE ALARMA Y SEGURIDAD"/>
    <x v="2"/>
    <x v="0"/>
    <m/>
    <m/>
    <m/>
    <s v="Alta"/>
    <s v="NO"/>
    <x v="2"/>
    <s v="Junio"/>
    <s v="6"/>
    <d v="2023-06-01T00:00:00"/>
    <d v="2023-11-30T00:00:00"/>
    <s v=""/>
    <s v=""/>
    <s v=""/>
    <s v=""/>
    <s v=""/>
    <n v="20000"/>
    <s v=""/>
    <s v=""/>
    <s v=""/>
    <s v=""/>
    <n v="16000"/>
    <s v=""/>
    <m/>
    <n v="36000"/>
    <m/>
    <s v=""/>
    <m/>
    <s v=""/>
    <m/>
    <s v=""/>
    <n v="36000"/>
    <s v="Contratación"/>
    <s v="Significativa"/>
    <s v="SI"/>
    <m/>
    <s v="Nuevo"/>
    <s v="SI"/>
    <m/>
    <m/>
    <s v="Dino Eduardo Aguilar Saldaña "/>
    <s v="944 209 389"/>
  </r>
  <r>
    <x v="29"/>
    <x v="0"/>
    <x v="1"/>
    <s v=""/>
    <s v="Gerencia de Administración y Logística"/>
    <s v="Seguridad"/>
    <s v=""/>
    <x v="2"/>
    <x v="27"/>
    <s v="TELEFONOS"/>
    <x v="2"/>
    <x v="0"/>
    <m/>
    <m/>
    <m/>
    <s v="Moderada"/>
    <s v="NO"/>
    <x v="2"/>
    <s v="Enero"/>
    <s v="12"/>
    <d v="2023-01-01T00:00:00"/>
    <d v="2023-12-31T00:00:00"/>
    <n v="2542"/>
    <n v="2542"/>
    <n v="2542"/>
    <n v="2542"/>
    <n v="2542"/>
    <n v="2542"/>
    <n v="2542"/>
    <n v="2542"/>
    <n v="2542"/>
    <n v="2542"/>
    <n v="2542"/>
    <n v="2546"/>
    <m/>
    <n v="30508"/>
    <m/>
    <s v=""/>
    <m/>
    <s v=""/>
    <m/>
    <s v=""/>
    <n v="30508"/>
    <s v="Contratación"/>
    <s v="Significativa"/>
    <s v="SI"/>
    <m/>
    <s v="Nuevo"/>
    <s v="SI"/>
    <m/>
    <m/>
    <s v="Dino Eduardo Aguilar Saldaña "/>
    <s v="944 209 389"/>
  </r>
  <r>
    <x v="30"/>
    <x v="0"/>
    <x v="1"/>
    <s v=""/>
    <s v="Gerencia de Administración y Logística"/>
    <s v="Seguridad"/>
    <s v=""/>
    <x v="2"/>
    <x v="28"/>
    <s v="MANTENIMIENTO BOVEDAS Y CAJAS DE SEGURIDAD"/>
    <x v="2"/>
    <x v="0"/>
    <m/>
    <m/>
    <m/>
    <s v="Moderada"/>
    <s v="NO"/>
    <x v="2"/>
    <s v="Enero"/>
    <s v="12"/>
    <d v="2023-01-01T00:00:00"/>
    <d v="2023-12-31T00:00:00"/>
    <s v=""/>
    <s v=""/>
    <s v=""/>
    <s v=""/>
    <s v=""/>
    <n v="30000"/>
    <s v=""/>
    <s v=""/>
    <s v=""/>
    <s v=""/>
    <s v=""/>
    <s v=""/>
    <m/>
    <n v="30000"/>
    <m/>
    <s v=""/>
    <m/>
    <s v=""/>
    <m/>
    <s v=""/>
    <n v="30000"/>
    <s v="Contratación"/>
    <s v="Significativa"/>
    <s v="SI"/>
    <m/>
    <s v="Nuevo"/>
    <s v="SI"/>
    <m/>
    <m/>
    <s v="Dino Eduardo Aguilar Saldaña "/>
    <s v="944 209 389"/>
  </r>
  <r>
    <x v="31"/>
    <x v="0"/>
    <x v="1"/>
    <s v=""/>
    <s v="Gerencia de Administración y Logística"/>
    <s v="Seguridad"/>
    <s v=""/>
    <x v="2"/>
    <x v="29"/>
    <s v="OTROS SUMINISTROS"/>
    <x v="3"/>
    <x v="0"/>
    <m/>
    <m/>
    <m/>
    <s v="Moderada"/>
    <s v="NO"/>
    <x v="2"/>
    <s v="Junio"/>
    <s v="1"/>
    <d v="2023-06-01T00:00:00"/>
    <d v="2023-06-30T00:00:00"/>
    <s v=""/>
    <s v=""/>
    <s v=""/>
    <s v=""/>
    <s v=""/>
    <n v="7628"/>
    <s v=""/>
    <s v=""/>
    <s v=""/>
    <s v=""/>
    <s v=""/>
    <s v=""/>
    <m/>
    <n v="7628"/>
    <m/>
    <s v=""/>
    <m/>
    <s v=""/>
    <m/>
    <s v=""/>
    <n v="7628"/>
    <s v="Contratación"/>
    <s v="No Significativa"/>
    <s v="SI"/>
    <m/>
    <s v="Nuevo"/>
    <s v="SI"/>
    <m/>
    <m/>
    <s v="Dino Eduardo Aguilar Saldaña "/>
    <s v="944 209 389"/>
  </r>
  <r>
    <x v="32"/>
    <x v="0"/>
    <x v="1"/>
    <s v=""/>
    <s v="Gerencia de Administración y Logística"/>
    <s v="Seguridad"/>
    <s v=""/>
    <x v="2"/>
    <x v="30"/>
    <s v="VARIOS"/>
    <x v="2"/>
    <x v="0"/>
    <m/>
    <m/>
    <m/>
    <s v="Alta"/>
    <s v="NO"/>
    <x v="2"/>
    <s v="Enero"/>
    <s v="1"/>
    <d v="2023-01-01T00:00:00"/>
    <d v="2023-01-31T00:00:00"/>
    <n v="5835"/>
    <s v=""/>
    <s v=""/>
    <s v=""/>
    <s v=""/>
    <s v=""/>
    <s v=""/>
    <s v=""/>
    <s v=""/>
    <s v=""/>
    <s v=""/>
    <s v=""/>
    <m/>
    <n v="5835"/>
    <m/>
    <s v=""/>
    <m/>
    <s v=""/>
    <m/>
    <s v=""/>
    <n v="5835"/>
    <s v="Contratación"/>
    <s v="No Significativa"/>
    <s v="SI"/>
    <m/>
    <s v="Nuevo"/>
    <s v="SI"/>
    <m/>
    <m/>
    <s v="Dino Eduardo Aguilar Saldaña "/>
    <s v="944 209 389"/>
  </r>
  <r>
    <x v="33"/>
    <x v="0"/>
    <x v="1"/>
    <s v=""/>
    <s v="Gerencia de Administración y Logística"/>
    <s v="Seguridad"/>
    <s v=""/>
    <x v="2"/>
    <x v="31"/>
    <s v="EQUIPOS DE TRANSPORTE Y MAQUINARIAS OTRAS"/>
    <x v="3"/>
    <x v="0"/>
    <m/>
    <m/>
    <m/>
    <s v="Muy Alta"/>
    <s v="NO"/>
    <x v="0"/>
    <s v="Marzo"/>
    <n v="4"/>
    <d v="2023-04-01T00:00:00"/>
    <d v="2023-10-31T00:00:00"/>
    <s v=""/>
    <s v=""/>
    <s v=""/>
    <s v=""/>
    <s v=""/>
    <s v=""/>
    <n v="536719"/>
    <s v=""/>
    <s v=""/>
    <n v="713281"/>
    <s v=""/>
    <s v=""/>
    <m/>
    <n v="1250000"/>
    <m/>
    <s v=""/>
    <m/>
    <s v=""/>
    <m/>
    <s v=""/>
    <n v="1250000"/>
    <s v="Contratación"/>
    <s v="Significativa"/>
    <s v="SI"/>
    <m/>
    <s v="Nuevo"/>
    <s v="SI"/>
    <m/>
    <m/>
    <s v="Dino Eduardo Aguilar Saldaña "/>
    <s v="944 209 389"/>
  </r>
  <r>
    <x v="34"/>
    <x v="0"/>
    <x v="1"/>
    <s v=""/>
    <s v="Gerencia de Administración y Logística"/>
    <s v="Seguridad"/>
    <s v=""/>
    <x v="2"/>
    <x v="32"/>
    <s v="EQUIPOS DE TRANSPORTE Y MAQUINARIAS OTRAS"/>
    <x v="3"/>
    <x v="0"/>
    <m/>
    <m/>
    <m/>
    <s v="Muy Alta"/>
    <s v="NO"/>
    <x v="0"/>
    <s v="Abril"/>
    <n v="1"/>
    <d v="2023-04-01T00:00:00"/>
    <d v="2023-04-30T00:00:00"/>
    <s v=""/>
    <s v=""/>
    <s v=""/>
    <s v=""/>
    <s v=""/>
    <s v=""/>
    <n v="500000"/>
    <s v=""/>
    <s v=""/>
    <s v=""/>
    <s v=""/>
    <s v=""/>
    <m/>
    <n v="500000"/>
    <m/>
    <s v=""/>
    <m/>
    <s v=""/>
    <m/>
    <s v=""/>
    <n v="500000"/>
    <s v="Contratación"/>
    <s v="Significativa"/>
    <s v="SI"/>
    <m/>
    <s v="Nuevo"/>
    <s v="SI"/>
    <m/>
    <m/>
    <s v="Dino Eduardo Aguilar Saldaña "/>
    <s v="944 209 389"/>
  </r>
  <r>
    <x v="35"/>
    <x v="0"/>
    <x v="1"/>
    <s v=""/>
    <s v="Gerencia de Administración y Logística"/>
    <s v="Seguridad"/>
    <s v=""/>
    <x v="2"/>
    <x v="33"/>
    <s v="EQUIPOS DE TRANSPORTE Y MAQUINARIAS OTRAS"/>
    <x v="3"/>
    <x v="0"/>
    <m/>
    <m/>
    <m/>
    <s v="Muy Alta"/>
    <s v="NO"/>
    <x v="0"/>
    <s v="Abril"/>
    <n v="1"/>
    <d v="2023-04-01T00:00:00"/>
    <d v="2023-04-30T00:00:00"/>
    <s v=""/>
    <s v=""/>
    <s v=""/>
    <s v=""/>
    <s v=""/>
    <s v=""/>
    <n v="360000"/>
    <s v=""/>
    <s v=""/>
    <s v=""/>
    <s v=""/>
    <s v=""/>
    <m/>
    <n v="360000"/>
    <m/>
    <s v=""/>
    <m/>
    <s v=""/>
    <m/>
    <s v=""/>
    <n v="360000"/>
    <s v="Contratación"/>
    <s v="Significativa"/>
    <s v="SI"/>
    <m/>
    <s v="Nuevo"/>
    <s v="SI"/>
    <m/>
    <m/>
    <s v="Dino Eduardo Aguilar Saldaña "/>
    <s v="944 209 389"/>
  </r>
  <r>
    <x v="36"/>
    <x v="0"/>
    <x v="1"/>
    <s v=""/>
    <s v="Gerencia de Administración y Logística"/>
    <s v="Seguridad"/>
    <s v=""/>
    <x v="2"/>
    <x v="34"/>
    <s v="EQUIPOS DE TRANSPORTE Y MAQUINARIAS OTRAS"/>
    <x v="3"/>
    <x v="0"/>
    <m/>
    <m/>
    <m/>
    <s v="Muy Alta"/>
    <s v="NO"/>
    <x v="0"/>
    <s v="Marzo"/>
    <s v="1"/>
    <d v="2023-06-01T00:00:00"/>
    <d v="2023-06-30T00:00:00"/>
    <s v=""/>
    <s v=""/>
    <s v=""/>
    <s v=""/>
    <s v=""/>
    <n v="338983"/>
    <s v=""/>
    <s v=""/>
    <s v=""/>
    <s v=""/>
    <s v=""/>
    <s v=""/>
    <m/>
    <n v="338983"/>
    <m/>
    <s v=""/>
    <m/>
    <s v=""/>
    <m/>
    <s v=""/>
    <n v="338983"/>
    <s v="Contratación"/>
    <s v="Significativa"/>
    <s v="SI"/>
    <m/>
    <s v="Nuevo"/>
    <s v="SI"/>
    <m/>
    <m/>
    <s v="Dino Eduardo Aguilar Saldaña "/>
    <s v="944 209 389"/>
  </r>
  <r>
    <x v="37"/>
    <x v="0"/>
    <x v="1"/>
    <n v="0"/>
    <s v="Gerencia de Administración y Logística"/>
    <s v="Seguridad"/>
    <n v="0"/>
    <x v="1"/>
    <x v="14"/>
    <s v="Comisión de servicios a nivel nacional"/>
    <x v="4"/>
    <x v="0"/>
    <m/>
    <m/>
    <m/>
    <n v="0"/>
    <s v="NO"/>
    <x v="2"/>
    <n v="0"/>
    <n v="0"/>
    <d v="1899-12-30T00:00:00"/>
    <d v="1899-12-30T00:00:00"/>
    <n v="4120"/>
    <n v="4120"/>
    <n v="6080"/>
    <n v="6080"/>
    <n v="6080"/>
    <n v="6080"/>
    <s v=""/>
    <s v=""/>
    <s v=""/>
    <s v=""/>
    <s v=""/>
    <s v=""/>
    <m/>
    <n v="32560"/>
    <m/>
    <s v=""/>
    <m/>
    <s v=""/>
    <m/>
    <s v=""/>
    <n v="32560"/>
    <n v="0"/>
    <n v="0"/>
    <s v="SI"/>
    <m/>
    <n v="0"/>
    <s v="SI"/>
    <m/>
    <m/>
    <s v="Dino Eduardo Aguilar Saldaña "/>
    <s v="944 209 389"/>
  </r>
  <r>
    <x v="38"/>
    <x v="0"/>
    <x v="1"/>
    <n v="0"/>
    <s v="Gerencia de Administración y Logística"/>
    <s v="Seguridad"/>
    <n v="0"/>
    <x v="1"/>
    <x v="14"/>
    <s v="Comisión de servicios a nivel nacional"/>
    <x v="4"/>
    <x v="0"/>
    <m/>
    <m/>
    <m/>
    <n v="0"/>
    <s v="NO"/>
    <x v="2"/>
    <n v="0"/>
    <n v="0"/>
    <d v="1899-12-30T00:00:00"/>
    <d v="1899-12-30T00:00:00"/>
    <n v="3360"/>
    <n v="3360"/>
    <n v="4620"/>
    <n v="4620"/>
    <n v="4620"/>
    <n v="4620"/>
    <s v=""/>
    <s v=""/>
    <s v=""/>
    <s v=""/>
    <s v=""/>
    <s v=""/>
    <m/>
    <n v="25200"/>
    <m/>
    <s v=""/>
    <m/>
    <s v=""/>
    <m/>
    <s v=""/>
    <n v="25200"/>
    <n v="0"/>
    <n v="0"/>
    <s v="SI"/>
    <m/>
    <n v="0"/>
    <s v="SI"/>
    <m/>
    <m/>
    <s v="Dino Eduardo Aguilar Saldaña "/>
    <s v="944 209 389"/>
  </r>
  <r>
    <x v="39"/>
    <x v="0"/>
    <x v="1"/>
    <n v="0"/>
    <s v="Gerencia de Administración y Logística"/>
    <s v="Seguridad"/>
    <n v="0"/>
    <x v="1"/>
    <x v="14"/>
    <s v="Comisión de servicios a nivel nacional"/>
    <x v="4"/>
    <x v="0"/>
    <m/>
    <m/>
    <m/>
    <n v="0"/>
    <s v="NO"/>
    <x v="2"/>
    <n v="0"/>
    <n v="0"/>
    <d v="1899-12-30T00:00:00"/>
    <d v="1899-12-30T00:00:00"/>
    <n v="100"/>
    <n v="100"/>
    <n v="100"/>
    <n v="100"/>
    <n v="5000"/>
    <n v="5980"/>
    <s v=""/>
    <s v=""/>
    <s v=""/>
    <s v=""/>
    <s v=""/>
    <s v=""/>
    <m/>
    <n v="11380"/>
    <m/>
    <s v=""/>
    <m/>
    <s v=""/>
    <m/>
    <s v=""/>
    <n v="11380"/>
    <n v="0"/>
    <n v="0"/>
    <s v="SI"/>
    <m/>
    <n v="0"/>
    <s v="SI"/>
    <m/>
    <m/>
    <s v="Dino Eduardo Aguilar Saldaña "/>
    <s v="944 209 389"/>
  </r>
  <r>
    <x v="40"/>
    <x v="0"/>
    <x v="1"/>
    <n v="0"/>
    <s v="Gerencia de Administración y Logística"/>
    <s v="Seguridad"/>
    <n v="0"/>
    <x v="1"/>
    <x v="14"/>
    <s v="Comisión de servicios a nivel nacional"/>
    <x v="4"/>
    <x v="0"/>
    <m/>
    <m/>
    <m/>
    <n v="0"/>
    <s v="NO"/>
    <x v="2"/>
    <n v="0"/>
    <n v="0"/>
    <d v="1899-12-30T00:00:00"/>
    <d v="1899-12-30T00:00:00"/>
    <n v="420"/>
    <n v="420"/>
    <n v="420"/>
    <n v="420"/>
    <n v="3570"/>
    <n v="4200"/>
    <s v=""/>
    <s v=""/>
    <s v=""/>
    <s v=""/>
    <s v=""/>
    <s v=""/>
    <m/>
    <n v="9450"/>
    <m/>
    <s v=""/>
    <m/>
    <s v=""/>
    <m/>
    <s v=""/>
    <n v="9450"/>
    <n v="0"/>
    <n v="0"/>
    <s v="SI"/>
    <m/>
    <n v="0"/>
    <s v="SI"/>
    <m/>
    <m/>
    <s v="Dino Eduardo Aguilar Saldaña "/>
    <s v="944 209 389"/>
  </r>
  <r>
    <x v="41"/>
    <x v="0"/>
    <x v="1"/>
    <n v="0"/>
    <s v="Gerencia de Administración y Logística"/>
    <s v="Seguridad"/>
    <n v="0"/>
    <x v="1"/>
    <x v="14"/>
    <s v="Comisión de servicios a nivel nacional"/>
    <x v="4"/>
    <x v="0"/>
    <m/>
    <m/>
    <m/>
    <n v="0"/>
    <s v="NO"/>
    <x v="2"/>
    <n v="0"/>
    <n v="0"/>
    <d v="1899-12-30T00:00:00"/>
    <d v="1899-12-30T00:00:00"/>
    <n v="980"/>
    <n v="980"/>
    <n v="1080"/>
    <n v="1080"/>
    <n v="1080"/>
    <n v="1080"/>
    <s v=""/>
    <s v=""/>
    <s v=""/>
    <s v=""/>
    <s v=""/>
    <s v=""/>
    <m/>
    <n v="6280"/>
    <m/>
    <s v=""/>
    <m/>
    <s v=""/>
    <m/>
    <s v=""/>
    <n v="6280"/>
    <n v="0"/>
    <n v="0"/>
    <s v="SI"/>
    <m/>
    <n v="0"/>
    <s v="SI"/>
    <m/>
    <m/>
    <s v="Dino Eduardo Aguilar Saldaña "/>
    <s v="944 209 389"/>
  </r>
  <r>
    <x v="42"/>
    <x v="0"/>
    <x v="1"/>
    <n v="0"/>
    <s v="Gerencia de Administración y Logística"/>
    <s v="Seguridad"/>
    <n v="0"/>
    <x v="1"/>
    <x v="14"/>
    <s v="Comisión de servicios a nivel nacional"/>
    <x v="4"/>
    <x v="0"/>
    <m/>
    <m/>
    <m/>
    <n v="0"/>
    <s v="NO"/>
    <x v="2"/>
    <n v="0"/>
    <n v="0"/>
    <d v="1899-12-30T00:00:00"/>
    <d v="1899-12-30T00:00:00"/>
    <n v="780"/>
    <n v="780"/>
    <n v="1040"/>
    <n v="1040"/>
    <n v="1040"/>
    <n v="1040"/>
    <s v=""/>
    <s v=""/>
    <s v=""/>
    <s v=""/>
    <s v=""/>
    <s v=""/>
    <m/>
    <n v="5720"/>
    <m/>
    <s v=""/>
    <m/>
    <s v=""/>
    <m/>
    <s v=""/>
    <n v="5720"/>
    <n v="0"/>
    <n v="0"/>
    <s v="SI"/>
    <m/>
    <n v="0"/>
    <s v="SI"/>
    <m/>
    <m/>
    <s v="Dino Eduardo Aguilar Saldaña "/>
    <s v="944 209 389"/>
  </r>
  <r>
    <x v="43"/>
    <x v="0"/>
    <x v="1"/>
    <n v="0"/>
    <s v="Gerencia de Administración y Logística"/>
    <s v="Seguridad"/>
    <n v="0"/>
    <x v="1"/>
    <x v="14"/>
    <s v="Comisión de servicios a nivel nacional"/>
    <x v="4"/>
    <x v="0"/>
    <m/>
    <m/>
    <m/>
    <n v="0"/>
    <s v="NO"/>
    <x v="2"/>
    <n v="0"/>
    <n v="0"/>
    <d v="1899-12-30T00:00:00"/>
    <d v="1899-12-30T00:00:00"/>
    <n v="720"/>
    <n v="720"/>
    <n v="960"/>
    <n v="960"/>
    <n v="960"/>
    <n v="960"/>
    <s v=""/>
    <s v=""/>
    <s v=""/>
    <s v=""/>
    <s v=""/>
    <s v=""/>
    <m/>
    <n v="5280"/>
    <m/>
    <s v=""/>
    <m/>
    <s v=""/>
    <m/>
    <s v=""/>
    <n v="5280"/>
    <n v="0"/>
    <n v="0"/>
    <s v="SI"/>
    <m/>
    <n v="0"/>
    <s v="SI"/>
    <m/>
    <m/>
    <s v="Dino Eduardo Aguilar Saldaña "/>
    <s v="944 209 389"/>
  </r>
  <r>
    <x v="44"/>
    <x v="0"/>
    <x v="1"/>
    <n v="0"/>
    <s v="Gerencia de Administración y Logística"/>
    <s v="Seguridad"/>
    <n v="0"/>
    <x v="1"/>
    <x v="14"/>
    <s v="Comisión de servicios a nivel nacional"/>
    <x v="4"/>
    <x v="0"/>
    <m/>
    <m/>
    <m/>
    <n v="0"/>
    <s v="NO"/>
    <x v="2"/>
    <n v="0"/>
    <n v="0"/>
    <d v="1899-12-30T00:00:00"/>
    <d v="1899-12-30T00:00:00"/>
    <n v="120"/>
    <n v="120"/>
    <n v="120"/>
    <n v="120"/>
    <n v="720"/>
    <n v="840"/>
    <s v=""/>
    <s v=""/>
    <s v=""/>
    <s v=""/>
    <s v=""/>
    <s v=""/>
    <m/>
    <n v="2040"/>
    <m/>
    <s v=""/>
    <m/>
    <s v=""/>
    <m/>
    <s v=""/>
    <n v="2040"/>
    <n v="0"/>
    <n v="0"/>
    <s v="SI"/>
    <m/>
    <n v="0"/>
    <s v="SI"/>
    <m/>
    <m/>
    <s v="Dino Eduardo Aguilar Saldaña "/>
    <s v="944 209 389"/>
  </r>
  <r>
    <x v="45"/>
    <x v="0"/>
    <x v="1"/>
    <n v="0"/>
    <s v="Gerencia de Administración y Logística"/>
    <s v="Seguridad"/>
    <n v="0"/>
    <x v="1"/>
    <x v="14"/>
    <s v="Comisión de servicios a nivel nacional"/>
    <x v="4"/>
    <x v="0"/>
    <m/>
    <m/>
    <m/>
    <n v="0"/>
    <s v="NO"/>
    <x v="2"/>
    <n v="0"/>
    <n v="0"/>
    <d v="1899-12-30T00:00:00"/>
    <d v="1899-12-30T00:00:00"/>
    <n v="120"/>
    <n v="120"/>
    <n v="240"/>
    <n v="240"/>
    <n v="240"/>
    <n v="240"/>
    <s v=""/>
    <s v=""/>
    <s v=""/>
    <s v=""/>
    <s v=""/>
    <s v=""/>
    <m/>
    <n v="1200"/>
    <m/>
    <s v=""/>
    <m/>
    <s v=""/>
    <m/>
    <s v=""/>
    <n v="1200"/>
    <n v="0"/>
    <n v="0"/>
    <s v="SI"/>
    <m/>
    <n v="0"/>
    <s v="SI"/>
    <m/>
    <m/>
    <s v="Dino Eduardo Aguilar Saldaña "/>
    <s v="944 209 389"/>
  </r>
  <r>
    <x v="46"/>
    <x v="0"/>
    <x v="2"/>
    <s v="Control Patrimonial"/>
    <n v="0"/>
    <n v="0"/>
    <n v="0"/>
    <x v="1"/>
    <x v="35"/>
    <s v="Depreciación de edificios - utilizados por la entidad"/>
    <x v="4"/>
    <x v="0"/>
    <m/>
    <m/>
    <m/>
    <n v="0"/>
    <s v="NO"/>
    <x v="1"/>
    <n v="0"/>
    <n v="0"/>
    <d v="1899-12-30T00:00:00"/>
    <d v="1899-12-30T00:00:00"/>
    <n v="1251401"/>
    <n v="1251401"/>
    <n v="1251401"/>
    <n v="1251401"/>
    <n v="1251401"/>
    <n v="1251401"/>
    <n v="1251401"/>
    <n v="1251401"/>
    <n v="1251401"/>
    <n v="1251401"/>
    <n v="1251401"/>
    <n v="1250652"/>
    <m/>
    <n v="15016063"/>
    <m/>
    <s v=""/>
    <m/>
    <s v=""/>
    <m/>
    <s v=""/>
    <n v="15016063"/>
    <n v="0"/>
    <n v="0"/>
    <s v="SI"/>
    <m/>
    <n v="0"/>
    <n v="0"/>
    <m/>
    <m/>
    <s v="Marco Leon  Aranguren"/>
    <s v="995 478 517"/>
  </r>
  <r>
    <x v="47"/>
    <x v="0"/>
    <x v="2"/>
    <s v="Control Patrimonial"/>
    <n v="0"/>
    <n v="0"/>
    <n v="0"/>
    <x v="1"/>
    <x v="36"/>
    <s v="Depreciación de edificios - utilizados temporalmente por terceros"/>
    <x v="4"/>
    <x v="0"/>
    <m/>
    <m/>
    <m/>
    <n v="0"/>
    <s v="NO"/>
    <x v="1"/>
    <n v="0"/>
    <n v="0"/>
    <d v="1899-12-30T00:00:00"/>
    <d v="1899-12-30T00:00:00"/>
    <n v="939"/>
    <n v="939"/>
    <n v="939"/>
    <n v="939"/>
    <n v="939"/>
    <n v="939"/>
    <n v="939"/>
    <n v="939"/>
    <n v="939"/>
    <n v="939"/>
    <n v="939"/>
    <n v="934"/>
    <m/>
    <n v="11263"/>
    <m/>
    <s v=""/>
    <m/>
    <s v=""/>
    <m/>
    <s v=""/>
    <n v="11263"/>
    <n v="0"/>
    <n v="0"/>
    <s v="SI"/>
    <m/>
    <n v="0"/>
    <n v="0"/>
    <m/>
    <m/>
    <s v="Marco Leon  Aranguren"/>
    <s v="996 478 517"/>
  </r>
  <r>
    <x v="48"/>
    <x v="0"/>
    <x v="2"/>
    <s v="Control Patrimonial"/>
    <n v="0"/>
    <n v="0"/>
    <n v="0"/>
    <x v="1"/>
    <x v="37"/>
    <s v="Depreciación de instalaciones - utilizados por la entidad"/>
    <x v="4"/>
    <x v="0"/>
    <m/>
    <m/>
    <m/>
    <n v="0"/>
    <s v="NO"/>
    <x v="1"/>
    <n v="0"/>
    <n v="0"/>
    <d v="1899-12-30T00:00:00"/>
    <d v="1899-12-30T00:00:00"/>
    <n v="186652"/>
    <n v="186652"/>
    <n v="186652"/>
    <n v="186652"/>
    <n v="186652"/>
    <n v="186652"/>
    <n v="186652"/>
    <n v="186652"/>
    <n v="186652"/>
    <n v="186652"/>
    <n v="186652"/>
    <n v="187256"/>
    <m/>
    <n v="2240428"/>
    <m/>
    <s v=""/>
    <m/>
    <s v=""/>
    <m/>
    <s v=""/>
    <n v="2240428"/>
    <n v="0"/>
    <n v="0"/>
    <s v="SI"/>
    <m/>
    <n v="0"/>
    <n v="0"/>
    <m/>
    <m/>
    <s v="Marco Leon  Aranguren"/>
    <s v="997 478 517"/>
  </r>
  <r>
    <x v="49"/>
    <x v="0"/>
    <x v="2"/>
    <s v="Control Patrimonial"/>
    <n v="0"/>
    <n v="0"/>
    <n v="0"/>
    <x v="1"/>
    <x v="38"/>
    <s v="Depreciación mobiliario y equipo - mobiliario"/>
    <x v="4"/>
    <x v="0"/>
    <m/>
    <m/>
    <m/>
    <n v="0"/>
    <s v="NO"/>
    <x v="1"/>
    <n v="0"/>
    <n v="0"/>
    <d v="1899-12-30T00:00:00"/>
    <d v="1899-12-30T00:00:00"/>
    <n v="544757"/>
    <n v="544757"/>
    <n v="544757"/>
    <n v="544757"/>
    <n v="544757"/>
    <n v="544757"/>
    <n v="544757"/>
    <n v="544757"/>
    <n v="544757"/>
    <n v="544757"/>
    <n v="544757"/>
    <n v="547058"/>
    <m/>
    <n v="6539385"/>
    <m/>
    <s v=""/>
    <m/>
    <s v=""/>
    <m/>
    <s v=""/>
    <n v="6539385"/>
    <n v="0"/>
    <n v="0"/>
    <s v="SI"/>
    <m/>
    <n v="0"/>
    <n v="0"/>
    <m/>
    <m/>
    <s v="Marco Leon  Aranguren"/>
    <s v="998 478 517"/>
  </r>
  <r>
    <x v="50"/>
    <x v="0"/>
    <x v="2"/>
    <s v="Control Patrimonial"/>
    <n v="0"/>
    <n v="0"/>
    <n v="0"/>
    <x v="1"/>
    <x v="39"/>
    <s v="Depreciación mobiliario y equipo - equipo de cómputo"/>
    <x v="4"/>
    <x v="0"/>
    <m/>
    <m/>
    <m/>
    <n v="0"/>
    <s v="NO"/>
    <x v="1"/>
    <n v="0"/>
    <n v="0"/>
    <d v="1899-12-30T00:00:00"/>
    <d v="1899-12-30T00:00:00"/>
    <n v="2570741"/>
    <n v="2570741"/>
    <n v="2570741"/>
    <n v="2570741"/>
    <n v="2570741"/>
    <n v="2570741"/>
    <n v="2570741"/>
    <n v="2570741"/>
    <n v="2570741"/>
    <n v="2570741"/>
    <n v="2570741"/>
    <n v="2635963"/>
    <m/>
    <n v="30914114"/>
    <m/>
    <s v=""/>
    <m/>
    <s v=""/>
    <m/>
    <s v=""/>
    <n v="30914114"/>
    <n v="0"/>
    <n v="0"/>
    <s v="SI"/>
    <m/>
    <n v="0"/>
    <n v="0"/>
    <m/>
    <m/>
    <s v="Marco Leon  Aranguren"/>
    <s v="999 478 517"/>
  </r>
  <r>
    <x v="51"/>
    <x v="0"/>
    <x v="2"/>
    <s v="Control Patrimonial"/>
    <n v="0"/>
    <n v="0"/>
    <n v="0"/>
    <x v="1"/>
    <x v="40"/>
    <s v="Depreciación mobiliario y equipo - otros bienes y equipos de oficina"/>
    <x v="4"/>
    <x v="0"/>
    <m/>
    <m/>
    <m/>
    <n v="0"/>
    <s v="NO"/>
    <x v="1"/>
    <n v="0"/>
    <n v="0"/>
    <d v="1899-12-30T00:00:00"/>
    <d v="1899-12-30T00:00:00"/>
    <n v="140268"/>
    <n v="140268"/>
    <n v="140268"/>
    <n v="140268"/>
    <n v="140268"/>
    <n v="140268"/>
    <n v="140268"/>
    <n v="140268"/>
    <n v="140268"/>
    <n v="140268"/>
    <n v="140268"/>
    <n v="140379"/>
    <m/>
    <n v="1683327"/>
    <m/>
    <s v=""/>
    <m/>
    <s v=""/>
    <m/>
    <s v=""/>
    <n v="1683327"/>
    <n v="0"/>
    <n v="0"/>
    <s v="SI"/>
    <m/>
    <n v="0"/>
    <n v="0"/>
    <m/>
    <m/>
    <s v="Marco Leon  Aranguren"/>
    <s v="1000 478 517"/>
  </r>
  <r>
    <x v="52"/>
    <x v="0"/>
    <x v="2"/>
    <s v="Control Patrimonial"/>
    <n v="0"/>
    <n v="0"/>
    <n v="0"/>
    <x v="1"/>
    <x v="41"/>
    <s v="Depreciación vehículos - utilizados por la entidad"/>
    <x v="4"/>
    <x v="0"/>
    <m/>
    <m/>
    <m/>
    <n v="0"/>
    <s v="NO"/>
    <x v="1"/>
    <n v="0"/>
    <n v="0"/>
    <d v="1899-12-30T00:00:00"/>
    <d v="1899-12-30T00:00:00"/>
    <n v="1577"/>
    <n v="1577"/>
    <n v="1577"/>
    <n v="1577"/>
    <n v="1577"/>
    <n v="1577"/>
    <n v="1577"/>
    <n v="1577"/>
    <n v="1577"/>
    <n v="1577"/>
    <n v="1577"/>
    <n v="1274"/>
    <m/>
    <n v="18621"/>
    <m/>
    <s v=""/>
    <m/>
    <s v=""/>
    <m/>
    <s v=""/>
    <n v="18621"/>
    <n v="0"/>
    <n v="0"/>
    <s v="SI"/>
    <m/>
    <n v="0"/>
    <n v="0"/>
    <m/>
    <m/>
    <s v="Marco Leon  Aranguren"/>
    <s v="1001 478 517"/>
  </r>
  <r>
    <x v="53"/>
    <x v="0"/>
    <x v="2"/>
    <s v="Control Patrimonial"/>
    <n v="0"/>
    <n v="0"/>
    <n v="0"/>
    <x v="1"/>
    <x v="42"/>
    <s v="Depreciación maquinarias - utilizados por la entidad"/>
    <x v="4"/>
    <x v="0"/>
    <m/>
    <m/>
    <m/>
    <n v="0"/>
    <s v="NO"/>
    <x v="1"/>
    <n v="0"/>
    <n v="0"/>
    <d v="1899-12-30T00:00:00"/>
    <d v="1899-12-30T00:00:00"/>
    <n v="408516"/>
    <n v="408516"/>
    <n v="408516"/>
    <n v="408516"/>
    <n v="408516"/>
    <n v="408516"/>
    <n v="408516"/>
    <n v="408516"/>
    <n v="408516"/>
    <n v="408516"/>
    <n v="408516"/>
    <n v="407860"/>
    <m/>
    <n v="4901536"/>
    <m/>
    <s v=""/>
    <m/>
    <s v=""/>
    <m/>
    <s v=""/>
    <n v="4901536"/>
    <n v="0"/>
    <n v="0"/>
    <s v="SI"/>
    <m/>
    <n v="0"/>
    <n v="0"/>
    <m/>
    <m/>
    <s v="Marco Leon  Aranguren"/>
    <s v="1002 478 517"/>
  </r>
  <r>
    <x v="54"/>
    <x v="0"/>
    <x v="2"/>
    <s v="Control Patrimonial"/>
    <n v="0"/>
    <n v="0"/>
    <n v="0"/>
    <x v="1"/>
    <x v="43"/>
    <s v="Depreciación instalación en propiedades alquiladas"/>
    <x v="4"/>
    <x v="0"/>
    <m/>
    <m/>
    <m/>
    <n v="0"/>
    <s v="NO"/>
    <x v="1"/>
    <n v="0"/>
    <n v="0"/>
    <d v="1899-12-30T00:00:00"/>
    <d v="1899-12-30T00:00:00"/>
    <n v="97502"/>
    <n v="97502"/>
    <n v="97502"/>
    <n v="97502"/>
    <n v="97502"/>
    <n v="97502"/>
    <n v="97502"/>
    <n v="97502"/>
    <n v="97502"/>
    <n v="97502"/>
    <n v="97502"/>
    <n v="99106"/>
    <m/>
    <n v="1171628"/>
    <m/>
    <s v=""/>
    <m/>
    <s v=""/>
    <m/>
    <s v=""/>
    <n v="1171628"/>
    <n v="0"/>
    <n v="0"/>
    <s v="SI"/>
    <m/>
    <n v="0"/>
    <n v="0"/>
    <m/>
    <m/>
    <s v="Marco Leon  Aranguren"/>
    <s v="1003 478 517"/>
  </r>
  <r>
    <x v="55"/>
    <x v="0"/>
    <x v="2"/>
    <n v="0"/>
    <n v="0"/>
    <n v="0"/>
    <n v="0"/>
    <x v="1"/>
    <x v="14"/>
    <s v="Comisión de servicios a nivel nacional"/>
    <x v="4"/>
    <x v="0"/>
    <m/>
    <m/>
    <m/>
    <n v="0"/>
    <s v="NO"/>
    <x v="1"/>
    <n v="0"/>
    <n v="0"/>
    <d v="1899-12-30T00:00:00"/>
    <d v="1899-12-30T00:00:00"/>
    <n v="8557"/>
    <n v="8557"/>
    <n v="8557"/>
    <n v="8557"/>
    <n v="8557"/>
    <n v="8560"/>
    <s v=""/>
    <s v=""/>
    <s v=""/>
    <s v=""/>
    <s v=""/>
    <s v=""/>
    <m/>
    <n v="51345"/>
    <m/>
    <s v=""/>
    <m/>
    <s v=""/>
    <m/>
    <s v=""/>
    <n v="51345"/>
    <n v="0"/>
    <n v="0"/>
    <s v="SI"/>
    <m/>
    <n v="0"/>
    <n v="0"/>
    <m/>
    <m/>
    <s v="Marco Leon  Aranguren"/>
    <s v="1004 478 517"/>
  </r>
  <r>
    <x v="56"/>
    <x v="0"/>
    <x v="2"/>
    <n v="0"/>
    <n v="0"/>
    <n v="0"/>
    <n v="0"/>
    <x v="1"/>
    <x v="14"/>
    <s v="Comisión de servicios a nivel nacional"/>
    <x v="4"/>
    <x v="0"/>
    <m/>
    <m/>
    <m/>
    <n v="0"/>
    <s v="NO"/>
    <x v="1"/>
    <n v="0"/>
    <n v="0"/>
    <d v="1899-12-30T00:00:00"/>
    <d v="1899-12-30T00:00:00"/>
    <n v="3150"/>
    <n v="6300"/>
    <n v="6300"/>
    <n v="6300"/>
    <n v="6300"/>
    <n v="6300"/>
    <s v=""/>
    <s v=""/>
    <s v=""/>
    <s v=""/>
    <s v=""/>
    <s v=""/>
    <m/>
    <n v="34650"/>
    <m/>
    <s v=""/>
    <m/>
    <s v=""/>
    <m/>
    <s v=""/>
    <n v="34650"/>
    <n v="0"/>
    <n v="0"/>
    <s v="SI"/>
    <m/>
    <n v="0"/>
    <n v="0"/>
    <m/>
    <m/>
    <s v="Marco Leon  Aranguren"/>
    <s v="1005 478 517"/>
  </r>
  <r>
    <x v="57"/>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06 478 517"/>
  </r>
  <r>
    <x v="58"/>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07 478 517"/>
  </r>
  <r>
    <x v="59"/>
    <x v="0"/>
    <x v="2"/>
    <n v="0"/>
    <n v="0"/>
    <n v="0"/>
    <n v="0"/>
    <x v="1"/>
    <x v="14"/>
    <s v="Comisión de servicios a nivel nacional"/>
    <x v="4"/>
    <x v="0"/>
    <m/>
    <m/>
    <m/>
    <n v="0"/>
    <s v="NO"/>
    <x v="1"/>
    <n v="0"/>
    <n v="0"/>
    <d v="1899-12-30T00:00:00"/>
    <d v="1899-12-30T00:00:00"/>
    <n v="1220"/>
    <n v="1220"/>
    <n v="1220"/>
    <n v="1220"/>
    <n v="1220"/>
    <n v="1220"/>
    <s v=""/>
    <s v=""/>
    <s v=""/>
    <s v=""/>
    <s v=""/>
    <s v=""/>
    <m/>
    <n v="7320"/>
    <m/>
    <s v=""/>
    <m/>
    <s v=""/>
    <m/>
    <s v=""/>
    <n v="7320"/>
    <n v="0"/>
    <n v="0"/>
    <s v="SI"/>
    <m/>
    <n v="0"/>
    <n v="0"/>
    <m/>
    <m/>
    <s v="Marco Leon  Aranguren"/>
    <s v="1008 478 517"/>
  </r>
  <r>
    <x v="60"/>
    <x v="0"/>
    <x v="2"/>
    <n v="0"/>
    <n v="0"/>
    <n v="0"/>
    <n v="0"/>
    <x v="1"/>
    <x v="14"/>
    <s v="Comisión de servicios a nivel nacional"/>
    <x v="4"/>
    <x v="0"/>
    <m/>
    <m/>
    <m/>
    <n v="0"/>
    <s v="NO"/>
    <x v="1"/>
    <n v="0"/>
    <n v="0"/>
    <d v="1899-12-30T00:00:00"/>
    <d v="1899-12-30T00:00:00"/>
    <n v="360"/>
    <n v="720"/>
    <n v="720"/>
    <n v="720"/>
    <n v="720"/>
    <n v="720"/>
    <s v=""/>
    <s v=""/>
    <s v=""/>
    <s v=""/>
    <s v=""/>
    <s v=""/>
    <m/>
    <n v="3960"/>
    <m/>
    <s v=""/>
    <m/>
    <s v=""/>
    <m/>
    <s v=""/>
    <n v="3960"/>
    <n v="0"/>
    <n v="0"/>
    <s v="SI"/>
    <m/>
    <n v="0"/>
    <n v="0"/>
    <m/>
    <m/>
    <s v="Marco Leon  Aranguren"/>
    <s v="1009 478 517"/>
  </r>
  <r>
    <x v="61"/>
    <x v="0"/>
    <x v="2"/>
    <n v="0"/>
    <n v="0"/>
    <n v="0"/>
    <n v="0"/>
    <x v="1"/>
    <x v="14"/>
    <s v="Comisión de servicios a nivel nacional"/>
    <x v="4"/>
    <x v="0"/>
    <m/>
    <m/>
    <m/>
    <n v="0"/>
    <s v="NO"/>
    <x v="1"/>
    <n v="0"/>
    <n v="0"/>
    <d v="1899-12-30T00:00:00"/>
    <d v="1899-12-30T00:00:00"/>
    <n v="1050"/>
    <s v=""/>
    <s v=""/>
    <n v="840"/>
    <n v="1890"/>
    <s v=""/>
    <s v=""/>
    <s v=""/>
    <s v=""/>
    <s v=""/>
    <s v=""/>
    <s v=""/>
    <m/>
    <n v="3780"/>
    <m/>
    <s v=""/>
    <m/>
    <s v=""/>
    <m/>
    <s v=""/>
    <n v="3780"/>
    <n v="0"/>
    <n v="0"/>
    <s v="SI"/>
    <m/>
    <n v="0"/>
    <n v="0"/>
    <m/>
    <m/>
    <s v="Marco Leon  Aranguren"/>
    <s v="1010 478 517"/>
  </r>
  <r>
    <x v="62"/>
    <x v="0"/>
    <x v="2"/>
    <n v="0"/>
    <n v="0"/>
    <n v="0"/>
    <n v="0"/>
    <x v="1"/>
    <x v="14"/>
    <s v="Comisión de servicios a nivel nacional"/>
    <x v="4"/>
    <x v="0"/>
    <m/>
    <m/>
    <m/>
    <n v="0"/>
    <s v="NO"/>
    <x v="1"/>
    <n v="0"/>
    <n v="0"/>
    <d v="1899-12-30T00:00:00"/>
    <d v="1899-12-30T00:00:00"/>
    <n v="600"/>
    <s v=""/>
    <s v=""/>
    <n v="360"/>
    <n v="960"/>
    <s v=""/>
    <s v=""/>
    <s v=""/>
    <s v=""/>
    <s v=""/>
    <s v=""/>
    <s v=""/>
    <m/>
    <n v="1920"/>
    <m/>
    <s v=""/>
    <m/>
    <s v=""/>
    <m/>
    <s v=""/>
    <n v="1920"/>
    <n v="0"/>
    <n v="0"/>
    <s v="SI"/>
    <m/>
    <n v="0"/>
    <n v="0"/>
    <m/>
    <m/>
    <s v="Marco Leon  Aranguren"/>
    <s v="1011 478 517"/>
  </r>
  <r>
    <x v="63"/>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12 478 517"/>
  </r>
  <r>
    <x v="64"/>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13 478 517"/>
  </r>
  <r>
    <x v="65"/>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14 478 517"/>
  </r>
  <r>
    <x v="66"/>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15 478 517"/>
  </r>
  <r>
    <x v="67"/>
    <x v="0"/>
    <x v="2"/>
    <n v="0"/>
    <n v="0"/>
    <n v="0"/>
    <n v="0"/>
    <x v="1"/>
    <x v="44"/>
    <s v="Servicio de Transporte de Bienes del Banco de la Nación a Nivel Nacional CO  N° 027818-21, 28/06/21 al 27/06/24"/>
    <x v="4"/>
    <x v="0"/>
    <m/>
    <m/>
    <m/>
    <n v="0"/>
    <s v="NO"/>
    <x v="1"/>
    <n v="0"/>
    <n v="0"/>
    <d v="1899-12-30T00:00:00"/>
    <d v="1899-12-30T00:00:00"/>
    <n v="97001"/>
    <n v="97001"/>
    <n v="97001"/>
    <n v="97001"/>
    <n v="97001"/>
    <n v="97001"/>
    <n v="97001"/>
    <n v="62955"/>
    <s v=""/>
    <s v=""/>
    <s v=""/>
    <s v=""/>
    <m/>
    <n v="741962"/>
    <m/>
    <s v=""/>
    <m/>
    <s v=""/>
    <m/>
    <s v=""/>
    <n v="741962"/>
    <n v="0"/>
    <n v="0"/>
    <s v="SI"/>
    <m/>
    <n v="0"/>
    <n v="0"/>
    <m/>
    <m/>
    <s v="Marco Leon  Aranguren"/>
    <s v="1016 478 517"/>
  </r>
  <r>
    <x v="68"/>
    <x v="0"/>
    <x v="2"/>
    <n v="0"/>
    <n v="0"/>
    <n v="0"/>
    <n v="0"/>
    <x v="1"/>
    <x v="45"/>
    <s v="Mantenimiento áreas comunes estacionamientos sotanos 3 y 4 en el Centro de Convenciones Lima &quot;27 de Enero&quot;."/>
    <x v="4"/>
    <x v="0"/>
    <m/>
    <m/>
    <m/>
    <n v="0"/>
    <s v="NO"/>
    <x v="1"/>
    <n v="0"/>
    <n v="0"/>
    <d v="1899-12-30T00:00:00"/>
    <d v="1899-12-30T00:00:00"/>
    <n v="60250"/>
    <n v="60250"/>
    <n v="60250"/>
    <n v="60250"/>
    <n v="60250"/>
    <n v="60250"/>
    <n v="60250"/>
    <n v="60250"/>
    <n v="60250"/>
    <n v="60250"/>
    <n v="60250"/>
    <n v="60250"/>
    <m/>
    <n v="723000"/>
    <m/>
    <s v=""/>
    <m/>
    <s v=""/>
    <m/>
    <s v=""/>
    <n v="723000"/>
    <n v="0"/>
    <n v="0"/>
    <s v="SI"/>
    <m/>
    <n v="0"/>
    <n v="0"/>
    <m/>
    <m/>
    <s v="Marco Leon  Aranguren"/>
    <s v="1017 478 517"/>
  </r>
  <r>
    <x v="69"/>
    <x v="0"/>
    <x v="2"/>
    <n v="0"/>
    <n v="0"/>
    <n v="0"/>
    <n v="0"/>
    <x v="1"/>
    <x v="46"/>
    <s v="Reparación de Montacargas, Marca Toyota, Ate"/>
    <x v="4"/>
    <x v="0"/>
    <m/>
    <m/>
    <m/>
    <n v="0"/>
    <s v="NO"/>
    <x v="1"/>
    <n v="0"/>
    <n v="0"/>
    <d v="1899-12-30T00:00:00"/>
    <d v="1899-12-30T00:00:00"/>
    <s v=""/>
    <s v=""/>
    <s v=""/>
    <s v=""/>
    <n v="15000"/>
    <s v=""/>
    <s v=""/>
    <s v=""/>
    <n v="15000"/>
    <s v=""/>
    <s v=""/>
    <s v=""/>
    <m/>
    <n v="30000"/>
    <m/>
    <s v=""/>
    <m/>
    <s v=""/>
    <m/>
    <s v=""/>
    <n v="30000"/>
    <n v="0"/>
    <n v="0"/>
    <s v="SI"/>
    <m/>
    <n v="0"/>
    <n v="0"/>
    <m/>
    <m/>
    <s v="Marco Leon  Aranguren"/>
    <s v="1018 478 517"/>
  </r>
  <r>
    <x v="70"/>
    <x v="0"/>
    <x v="2"/>
    <n v="0"/>
    <n v="0"/>
    <n v="0"/>
    <n v="0"/>
    <x v="1"/>
    <x v="47"/>
    <s v="Mantenimiento de Montacargas, Marca Toyota, Elizalde"/>
    <x v="4"/>
    <x v="0"/>
    <m/>
    <m/>
    <m/>
    <n v="0"/>
    <s v="NO"/>
    <x v="1"/>
    <n v="0"/>
    <n v="0"/>
    <d v="1899-12-30T00:00:00"/>
    <d v="1899-12-30T00:00:00"/>
    <s v=""/>
    <s v=""/>
    <s v=""/>
    <s v=""/>
    <n v="15000"/>
    <s v=""/>
    <s v=""/>
    <s v=""/>
    <n v="15000"/>
    <s v=""/>
    <s v=""/>
    <s v=""/>
    <m/>
    <n v="30000"/>
    <m/>
    <s v=""/>
    <m/>
    <s v=""/>
    <m/>
    <s v=""/>
    <n v="30000"/>
    <n v="0"/>
    <n v="0"/>
    <s v="SI"/>
    <m/>
    <n v="0"/>
    <n v="0"/>
    <m/>
    <m/>
    <s v="Marco Leon  Aranguren"/>
    <s v="1019 478 517"/>
  </r>
  <r>
    <x v="71"/>
    <x v="0"/>
    <x v="2"/>
    <n v="0"/>
    <n v="0"/>
    <n v="0"/>
    <n v="0"/>
    <x v="1"/>
    <x v="48"/>
    <s v="Mantenimiento de Mäquina Ensunchandoras JK-5000, JK-5"/>
    <x v="4"/>
    <x v="0"/>
    <m/>
    <m/>
    <m/>
    <n v="0"/>
    <s v="NO"/>
    <x v="1"/>
    <n v="0"/>
    <n v="0"/>
    <d v="1899-12-30T00:00:00"/>
    <d v="1899-12-30T00:00:00"/>
    <s v=""/>
    <s v=""/>
    <s v=""/>
    <s v=""/>
    <n v="15000"/>
    <s v=""/>
    <s v=""/>
    <s v=""/>
    <n v="15000"/>
    <s v=""/>
    <s v=""/>
    <s v=""/>
    <m/>
    <n v="30000"/>
    <m/>
    <s v=""/>
    <m/>
    <s v=""/>
    <m/>
    <s v=""/>
    <n v="30000"/>
    <n v="0"/>
    <n v="0"/>
    <s v="SI"/>
    <m/>
    <n v="0"/>
    <n v="0"/>
    <m/>
    <m/>
    <s v="Marco Leon  Aranguren"/>
    <s v="1020 478 517"/>
  </r>
  <r>
    <x v="72"/>
    <x v="0"/>
    <x v="2"/>
    <n v="0"/>
    <n v="0"/>
    <n v="0"/>
    <n v="0"/>
    <x v="1"/>
    <x v="49"/>
    <s v="Mantenimiento de Apilador Electrico, Marca Crown"/>
    <x v="4"/>
    <x v="0"/>
    <m/>
    <m/>
    <m/>
    <n v="0"/>
    <s v="NO"/>
    <x v="1"/>
    <n v="0"/>
    <n v="0"/>
    <d v="1899-12-30T00:00:00"/>
    <d v="1899-12-30T00:00:00"/>
    <s v=""/>
    <s v=""/>
    <s v=""/>
    <s v=""/>
    <n v="15000"/>
    <s v=""/>
    <s v=""/>
    <s v=""/>
    <n v="15000"/>
    <s v=""/>
    <s v=""/>
    <s v=""/>
    <m/>
    <n v="30000"/>
    <m/>
    <s v=""/>
    <m/>
    <s v=""/>
    <m/>
    <s v=""/>
    <n v="30000"/>
    <n v="0"/>
    <n v="0"/>
    <s v="SI"/>
    <m/>
    <n v="0"/>
    <n v="0"/>
    <m/>
    <m/>
    <s v="Marco Leon  Aranguren"/>
    <s v="1021 478 517"/>
  </r>
  <r>
    <x v="73"/>
    <x v="0"/>
    <x v="2"/>
    <n v="0"/>
    <n v="0"/>
    <n v="0"/>
    <n v="0"/>
    <x v="1"/>
    <x v="50"/>
    <s v="Consumo de energía eléctrica para la sede principal y cajeros isla Lima Metropolitana"/>
    <x v="4"/>
    <x v="0"/>
    <m/>
    <m/>
    <m/>
    <n v="0"/>
    <s v="NO"/>
    <x v="1"/>
    <n v="0"/>
    <n v="0"/>
    <d v="1899-12-30T00:00:00"/>
    <d v="1899-12-30T00:00:00"/>
    <n v="393753"/>
    <n v="393753"/>
    <n v="393753"/>
    <n v="393753"/>
    <n v="393753"/>
    <n v="393753"/>
    <n v="393753"/>
    <n v="393753"/>
    <n v="393753"/>
    <n v="393753"/>
    <n v="393753"/>
    <n v="393754"/>
    <m/>
    <n v="4725037"/>
    <m/>
    <s v=""/>
    <m/>
    <s v=""/>
    <m/>
    <s v=""/>
    <n v="4725037"/>
    <n v="0"/>
    <n v="0"/>
    <s v="SI"/>
    <m/>
    <n v="0"/>
    <n v="0"/>
    <m/>
    <m/>
    <s v="Marco Leon  Aranguren"/>
    <s v="1022 478 517"/>
  </r>
  <r>
    <x v="74"/>
    <x v="0"/>
    <x v="2"/>
    <n v="0"/>
    <n v="0"/>
    <n v="0"/>
    <n v="0"/>
    <x v="1"/>
    <x v="51"/>
    <s v="Servicio de agua y desagüe para la sede principal y oficinas Lima"/>
    <x v="4"/>
    <x v="0"/>
    <m/>
    <m/>
    <m/>
    <n v="0"/>
    <s v="NO"/>
    <x v="1"/>
    <n v="0"/>
    <n v="0"/>
    <d v="1899-12-30T00:00:00"/>
    <d v="1899-12-30T00:00:00"/>
    <n v="20145"/>
    <n v="20145"/>
    <n v="20145"/>
    <n v="20145"/>
    <n v="20145"/>
    <n v="20145"/>
    <n v="20145"/>
    <n v="20145"/>
    <n v="20145"/>
    <n v="20145"/>
    <n v="20145"/>
    <n v="20143"/>
    <m/>
    <n v="241738"/>
    <m/>
    <s v=""/>
    <m/>
    <s v=""/>
    <m/>
    <s v=""/>
    <n v="241738"/>
    <n v="0"/>
    <n v="0"/>
    <s v="SI"/>
    <m/>
    <n v="0"/>
    <n v="0"/>
    <m/>
    <m/>
    <s v="Marco Leon  Aranguren"/>
    <s v="1023 478 517"/>
  </r>
  <r>
    <x v="75"/>
    <x v="0"/>
    <x v="2"/>
    <s v="Control Patrimonial"/>
    <n v="0"/>
    <n v="0"/>
    <n v="0"/>
    <x v="1"/>
    <x v="52"/>
    <s v="Vehículos del Banco"/>
    <x v="4"/>
    <x v="0"/>
    <m/>
    <m/>
    <m/>
    <n v="0"/>
    <s v="NO"/>
    <x v="2"/>
    <n v="0"/>
    <n v="0"/>
    <d v="1899-12-30T00:00:00"/>
    <d v="1899-12-30T00:00:00"/>
    <n v="834469"/>
    <n v="834469"/>
    <n v="834469"/>
    <n v="834469"/>
    <n v="834469"/>
    <n v="834469"/>
    <n v="834469"/>
    <n v="834469"/>
    <n v="834469"/>
    <n v="834469"/>
    <s v=""/>
    <s v=""/>
    <m/>
    <n v="8344690"/>
    <m/>
    <s v=""/>
    <m/>
    <s v=""/>
    <m/>
    <s v=""/>
    <n v="8344690"/>
    <n v="0"/>
    <n v="0"/>
    <s v="SI"/>
    <m/>
    <n v="0"/>
    <n v="0"/>
    <m/>
    <m/>
    <s v="Marco Leon  Aranguren"/>
    <s v="1024 478 517"/>
  </r>
  <r>
    <x v="76"/>
    <x v="0"/>
    <x v="2"/>
    <s v="Control Patrimonial"/>
    <n v="0"/>
    <n v="0"/>
    <n v="0"/>
    <x v="1"/>
    <x v="52"/>
    <s v="Vehículos del Banco"/>
    <x v="4"/>
    <x v="0"/>
    <m/>
    <m/>
    <m/>
    <n v="0"/>
    <s v="NO"/>
    <x v="0"/>
    <s v="Abril"/>
    <n v="0"/>
    <d v="1899-12-30T00:00:00"/>
    <d v="1899-12-30T00:00:00"/>
    <s v=""/>
    <s v=""/>
    <s v=""/>
    <s v=""/>
    <s v=""/>
    <s v=""/>
    <s v=""/>
    <s v=""/>
    <s v=""/>
    <s v=""/>
    <n v="842200"/>
    <n v="842200"/>
    <m/>
    <n v="1684400"/>
    <m/>
    <n v="8422000"/>
    <m/>
    <n v="10106400"/>
    <m/>
    <n v="8422000"/>
    <n v="28634800"/>
    <n v="0"/>
    <n v="0"/>
    <s v="SI"/>
    <m/>
    <n v="0"/>
    <n v="0"/>
    <m/>
    <m/>
    <s v="Marco Leon  Aranguren"/>
    <s v="1025 478 517"/>
  </r>
  <r>
    <x v="77"/>
    <x v="1"/>
    <x v="3"/>
    <s v=""/>
    <s v=""/>
    <s v=""/>
    <s v=""/>
    <x v="3"/>
    <x v="53"/>
    <s v=""/>
    <x v="5"/>
    <x v="0"/>
    <m/>
    <m/>
    <m/>
    <s v=""/>
    <s v=""/>
    <x v="3"/>
    <s v=""/>
    <s v=""/>
    <s v=""/>
    <s v=""/>
    <s v=""/>
    <s v=""/>
    <s v=""/>
    <s v=""/>
    <s v=""/>
    <s v=""/>
    <s v=""/>
    <s v=""/>
    <s v=""/>
    <s v=""/>
    <s v=""/>
    <s v=""/>
    <m/>
    <s v=""/>
    <m/>
    <s v=""/>
    <m/>
    <s v=""/>
    <m/>
    <s v=""/>
    <s v=""/>
    <s v=""/>
    <s v=""/>
    <s v=""/>
    <m/>
    <s v=""/>
    <s v=""/>
    <m/>
    <m/>
    <s v=""/>
    <s v=""/>
  </r>
  <r>
    <x v="78"/>
    <x v="1"/>
    <x v="3"/>
    <s v=""/>
    <s v=""/>
    <s v=""/>
    <s v=""/>
    <x v="3"/>
    <x v="53"/>
    <s v=""/>
    <x v="5"/>
    <x v="0"/>
    <m/>
    <m/>
    <m/>
    <s v=""/>
    <s v=""/>
    <x v="3"/>
    <s v=""/>
    <s v=""/>
    <s v=""/>
    <s v=""/>
    <s v=""/>
    <s v=""/>
    <s v=""/>
    <s v=""/>
    <s v=""/>
    <s v=""/>
    <s v=""/>
    <s v=""/>
    <s v=""/>
    <s v=""/>
    <s v=""/>
    <s v=""/>
    <m/>
    <s v=""/>
    <m/>
    <s v=""/>
    <m/>
    <s v=""/>
    <m/>
    <s v=""/>
    <s v=""/>
    <s v=""/>
    <s v=""/>
    <s v=""/>
    <m/>
    <s v=""/>
    <s v=""/>
    <m/>
    <m/>
    <s v=""/>
    <s v=""/>
  </r>
  <r>
    <x v="79"/>
    <x v="1"/>
    <x v="3"/>
    <s v=""/>
    <s v=""/>
    <s v=""/>
    <s v=""/>
    <x v="3"/>
    <x v="53"/>
    <s v=""/>
    <x v="5"/>
    <x v="0"/>
    <m/>
    <m/>
    <m/>
    <s v=""/>
    <s v=""/>
    <x v="3"/>
    <s v=""/>
    <s v=""/>
    <s v=""/>
    <s v=""/>
    <s v=""/>
    <s v=""/>
    <s v=""/>
    <s v=""/>
    <s v=""/>
    <s v=""/>
    <s v=""/>
    <s v=""/>
    <s v=""/>
    <s v=""/>
    <s v=""/>
    <s v=""/>
    <m/>
    <s v=""/>
    <m/>
    <s v=""/>
    <m/>
    <s v=""/>
    <m/>
    <s v=""/>
    <s v=""/>
    <s v=""/>
    <s v=""/>
    <s v=""/>
    <m/>
    <s v=""/>
    <s v=""/>
    <m/>
    <m/>
    <s v=""/>
    <s v=""/>
  </r>
  <r>
    <x v="80"/>
    <x v="1"/>
    <x v="3"/>
    <s v=""/>
    <s v=""/>
    <s v=""/>
    <s v=""/>
    <x v="3"/>
    <x v="53"/>
    <s v=""/>
    <x v="5"/>
    <x v="0"/>
    <m/>
    <m/>
    <m/>
    <s v=""/>
    <s v=""/>
    <x v="3"/>
    <s v=""/>
    <s v=""/>
    <s v=""/>
    <s v=""/>
    <s v=""/>
    <s v=""/>
    <s v=""/>
    <s v=""/>
    <s v=""/>
    <s v=""/>
    <s v=""/>
    <s v=""/>
    <s v=""/>
    <s v=""/>
    <s v=""/>
    <s v=""/>
    <m/>
    <s v=""/>
    <m/>
    <s v=""/>
    <m/>
    <s v=""/>
    <m/>
    <s v=""/>
    <s v=""/>
    <s v=""/>
    <s v=""/>
    <s v=""/>
    <m/>
    <s v=""/>
    <s v=""/>
    <m/>
    <m/>
    <s v=""/>
    <s v=""/>
  </r>
  <r>
    <x v="81"/>
    <x v="1"/>
    <x v="3"/>
    <s v=""/>
    <s v=""/>
    <s v=""/>
    <s v=""/>
    <x v="3"/>
    <x v="53"/>
    <s v=""/>
    <x v="5"/>
    <x v="0"/>
    <m/>
    <m/>
    <m/>
    <s v=""/>
    <s v=""/>
    <x v="3"/>
    <s v=""/>
    <s v=""/>
    <s v=""/>
    <s v=""/>
    <s v=""/>
    <s v=""/>
    <s v=""/>
    <s v=""/>
    <s v=""/>
    <s v=""/>
    <s v=""/>
    <s v=""/>
    <s v=""/>
    <s v=""/>
    <s v=""/>
    <s v=""/>
    <m/>
    <s v=""/>
    <m/>
    <s v=""/>
    <m/>
    <s v=""/>
    <m/>
    <s v=""/>
    <s v=""/>
    <s v=""/>
    <s v=""/>
    <s v=""/>
    <m/>
    <s v=""/>
    <s v=""/>
    <m/>
    <m/>
    <s v=""/>
    <s v=""/>
  </r>
  <r>
    <x v="82"/>
    <x v="1"/>
    <x v="3"/>
    <s v=""/>
    <s v=""/>
    <s v=""/>
    <s v=""/>
    <x v="3"/>
    <x v="53"/>
    <s v=""/>
    <x v="5"/>
    <x v="0"/>
    <m/>
    <m/>
    <m/>
    <s v=""/>
    <s v=""/>
    <x v="3"/>
    <s v=""/>
    <s v=""/>
    <s v=""/>
    <s v=""/>
    <s v=""/>
    <s v=""/>
    <s v=""/>
    <s v=""/>
    <s v=""/>
    <s v=""/>
    <s v=""/>
    <s v=""/>
    <s v=""/>
    <s v=""/>
    <s v=""/>
    <s v=""/>
    <m/>
    <s v=""/>
    <m/>
    <s v=""/>
    <m/>
    <s v=""/>
    <m/>
    <s v=""/>
    <s v=""/>
    <s v=""/>
    <s v=""/>
    <s v=""/>
    <m/>
    <s v=""/>
    <s v=""/>
    <m/>
    <m/>
    <s v=""/>
    <s v=""/>
  </r>
  <r>
    <x v="83"/>
    <x v="1"/>
    <x v="3"/>
    <s v=""/>
    <s v=""/>
    <s v=""/>
    <s v=""/>
    <x v="3"/>
    <x v="53"/>
    <s v=""/>
    <x v="5"/>
    <x v="0"/>
    <m/>
    <m/>
    <m/>
    <s v=""/>
    <s v=""/>
    <x v="3"/>
    <s v=""/>
    <s v=""/>
    <s v=""/>
    <s v=""/>
    <s v=""/>
    <s v=""/>
    <s v=""/>
    <s v=""/>
    <s v=""/>
    <s v=""/>
    <s v=""/>
    <s v=""/>
    <s v=""/>
    <s v=""/>
    <s v=""/>
    <s v=""/>
    <m/>
    <s v=""/>
    <m/>
    <s v=""/>
    <m/>
    <s v=""/>
    <m/>
    <s v=""/>
    <s v=""/>
    <s v=""/>
    <s v=""/>
    <s v=""/>
    <m/>
    <s v=""/>
    <s v=""/>
    <m/>
    <m/>
    <s v=""/>
    <s v=""/>
  </r>
  <r>
    <x v="84"/>
    <x v="1"/>
    <x v="3"/>
    <s v=""/>
    <s v=""/>
    <s v=""/>
    <s v=""/>
    <x v="3"/>
    <x v="53"/>
    <s v=""/>
    <x v="5"/>
    <x v="0"/>
    <m/>
    <m/>
    <m/>
    <s v=""/>
    <s v=""/>
    <x v="3"/>
    <s v=""/>
    <s v=""/>
    <s v=""/>
    <s v=""/>
    <s v=""/>
    <s v=""/>
    <s v=""/>
    <s v=""/>
    <s v=""/>
    <s v=""/>
    <s v=""/>
    <s v=""/>
    <s v=""/>
    <s v=""/>
    <s v=""/>
    <s v=""/>
    <m/>
    <s v=""/>
    <m/>
    <s v=""/>
    <m/>
    <s v=""/>
    <m/>
    <s v=""/>
    <s v=""/>
    <s v=""/>
    <s v=""/>
    <s v=""/>
    <m/>
    <s v=""/>
    <s v=""/>
    <m/>
    <m/>
    <s v=""/>
    <s v=""/>
  </r>
  <r>
    <x v="85"/>
    <x v="1"/>
    <x v="3"/>
    <s v=""/>
    <s v=""/>
    <s v=""/>
    <s v=""/>
    <x v="3"/>
    <x v="53"/>
    <s v=""/>
    <x v="5"/>
    <x v="0"/>
    <m/>
    <m/>
    <m/>
    <s v=""/>
    <s v=""/>
    <x v="3"/>
    <s v=""/>
    <s v=""/>
    <s v=""/>
    <s v=""/>
    <s v=""/>
    <s v=""/>
    <s v=""/>
    <s v=""/>
    <s v=""/>
    <s v=""/>
    <s v=""/>
    <s v=""/>
    <s v=""/>
    <s v=""/>
    <s v=""/>
    <s v=""/>
    <m/>
    <s v=""/>
    <m/>
    <s v=""/>
    <m/>
    <s v=""/>
    <m/>
    <s v=""/>
    <s v=""/>
    <s v=""/>
    <s v=""/>
    <s v=""/>
    <m/>
    <s v=""/>
    <s v=""/>
    <m/>
    <m/>
    <s v=""/>
    <s v=""/>
  </r>
  <r>
    <x v="86"/>
    <x v="1"/>
    <x v="3"/>
    <s v=""/>
    <s v=""/>
    <s v=""/>
    <s v=""/>
    <x v="3"/>
    <x v="53"/>
    <s v=""/>
    <x v="5"/>
    <x v="0"/>
    <m/>
    <m/>
    <m/>
    <s v=""/>
    <s v=""/>
    <x v="3"/>
    <s v=""/>
    <s v=""/>
    <s v=""/>
    <s v=""/>
    <s v=""/>
    <s v=""/>
    <s v=""/>
    <s v=""/>
    <s v=""/>
    <s v=""/>
    <s v=""/>
    <s v=""/>
    <s v=""/>
    <s v=""/>
    <s v=""/>
    <s v=""/>
    <m/>
    <s v=""/>
    <m/>
    <s v=""/>
    <m/>
    <s v=""/>
    <m/>
    <s v=""/>
    <s v=""/>
    <s v=""/>
    <s v=""/>
    <s v=""/>
    <m/>
    <s v=""/>
    <s v=""/>
    <m/>
    <m/>
    <s v=""/>
    <s v=""/>
  </r>
  <r>
    <x v="87"/>
    <x v="0"/>
    <x v="2"/>
    <n v="0"/>
    <n v="0"/>
    <n v="0"/>
    <n v="0"/>
    <x v="1"/>
    <x v="54"/>
    <s v="Útiles de escritorio distribuido por almacén  (para provincias únicamente, papel bond, sobres de manila y files)"/>
    <x v="4"/>
    <x v="0"/>
    <m/>
    <m/>
    <m/>
    <n v="0"/>
    <s v="NO"/>
    <x v="1"/>
    <n v="0"/>
    <n v="0"/>
    <d v="1899-12-30T00:00:00"/>
    <d v="1899-12-30T00:00:00"/>
    <s v=""/>
    <n v="70000"/>
    <n v="70000"/>
    <n v="70000"/>
    <n v="70000"/>
    <n v="70000"/>
    <n v="70000"/>
    <n v="70000"/>
    <n v="70000"/>
    <n v="80000"/>
    <n v="80000"/>
    <n v="80000"/>
    <m/>
    <n v="800000"/>
    <m/>
    <s v=""/>
    <m/>
    <s v=""/>
    <m/>
    <s v=""/>
    <n v="800000"/>
    <n v="0"/>
    <n v="0"/>
    <s v="SI"/>
    <m/>
    <n v="0"/>
    <n v="0"/>
    <m/>
    <m/>
    <s v="Marco Leon  Aranguren"/>
    <s v="1036 478 517"/>
  </r>
  <r>
    <x v="88"/>
    <x v="0"/>
    <x v="2"/>
    <n v="0"/>
    <n v="0"/>
    <n v="0"/>
    <n v="0"/>
    <x v="1"/>
    <x v="55"/>
    <s v="Combustible para montacarga - Sección Almacén"/>
    <x v="4"/>
    <x v="0"/>
    <m/>
    <m/>
    <m/>
    <n v="0"/>
    <s v="NO"/>
    <x v="1"/>
    <n v="0"/>
    <n v="0"/>
    <d v="1899-12-30T00:00:00"/>
    <d v="1899-12-30T00:00:00"/>
    <s v=""/>
    <s v=""/>
    <n v="300"/>
    <n v="300"/>
    <n v="300"/>
    <n v="300"/>
    <n v="300"/>
    <n v="300"/>
    <n v="300"/>
    <n v="300"/>
    <n v="300"/>
    <n v="300"/>
    <m/>
    <n v="3000"/>
    <m/>
    <s v=""/>
    <m/>
    <s v=""/>
    <m/>
    <s v=""/>
    <n v="3000"/>
    <n v="0"/>
    <n v="0"/>
    <s v="SI"/>
    <m/>
    <n v="0"/>
    <n v="0"/>
    <m/>
    <m/>
    <s v="Marco Leon  Aranguren"/>
    <s v="1037 478 517"/>
  </r>
  <r>
    <x v="89"/>
    <x v="0"/>
    <x v="2"/>
    <n v="0"/>
    <n v="0"/>
    <n v="0"/>
    <n v="0"/>
    <x v="1"/>
    <x v="56"/>
    <s v="Suministros aseo personal - distribuido por almacén Sede Principal, Elizalde y SMR Lima"/>
    <x v="4"/>
    <x v="0"/>
    <m/>
    <m/>
    <m/>
    <n v="0"/>
    <s v="NO"/>
    <x v="1"/>
    <n v="0"/>
    <n v="0"/>
    <d v="1899-12-30T00:00:00"/>
    <d v="1899-12-30T00:00:00"/>
    <s v=""/>
    <s v=""/>
    <n v="15841"/>
    <n v="15837"/>
    <n v="15837"/>
    <n v="15837"/>
    <n v="15837"/>
    <n v="15837"/>
    <n v="15837"/>
    <n v="15837"/>
    <n v="15837"/>
    <n v="15837"/>
    <m/>
    <n v="158374"/>
    <m/>
    <s v=""/>
    <m/>
    <s v=""/>
    <m/>
    <s v=""/>
    <n v="158374"/>
    <n v="0"/>
    <n v="0"/>
    <s v="SI"/>
    <m/>
    <n v="0"/>
    <n v="0"/>
    <m/>
    <m/>
    <s v="Marco Leon  Aranguren"/>
    <s v="1038 478 517"/>
  </r>
  <r>
    <x v="90"/>
    <x v="0"/>
    <x v="2"/>
    <n v="0"/>
    <n v="0"/>
    <n v="0"/>
    <n v="0"/>
    <x v="1"/>
    <x v="57"/>
    <s v="Suministros para cómputo distribuido por el almacén"/>
    <x v="4"/>
    <x v="0"/>
    <m/>
    <m/>
    <m/>
    <n v="0"/>
    <s v="NO"/>
    <x v="1"/>
    <n v="0"/>
    <n v="0"/>
    <d v="1899-12-30T00:00:00"/>
    <d v="1899-12-30T00:00:00"/>
    <s v=""/>
    <n v="50000"/>
    <n v="200000"/>
    <n v="230000"/>
    <n v="240000"/>
    <n v="240000"/>
    <n v="240000"/>
    <n v="240000"/>
    <n v="240000"/>
    <n v="240000"/>
    <n v="230000"/>
    <n v="229759"/>
    <m/>
    <n v="2379759"/>
    <m/>
    <s v=""/>
    <m/>
    <s v=""/>
    <m/>
    <s v=""/>
    <n v="2379759"/>
    <n v="0"/>
    <n v="0"/>
    <s v="SI"/>
    <m/>
    <n v="0"/>
    <n v="0"/>
    <m/>
    <m/>
    <s v="Marco Leon  Aranguren"/>
    <s v="1039 478 517"/>
  </r>
  <r>
    <x v="91"/>
    <x v="0"/>
    <x v="2"/>
    <n v="0"/>
    <n v="0"/>
    <n v="0"/>
    <n v="0"/>
    <x v="1"/>
    <x v="58"/>
    <s v="Suministros para telex y fax distribuido por el almacén"/>
    <x v="4"/>
    <x v="0"/>
    <m/>
    <m/>
    <m/>
    <n v="0"/>
    <s v="NO"/>
    <x v="1"/>
    <n v="0"/>
    <n v="0"/>
    <d v="1899-12-30T00:00:00"/>
    <d v="1899-12-30T00:00:00"/>
    <s v=""/>
    <s v=""/>
    <n v="180"/>
    <s v=""/>
    <s v=""/>
    <n v="180"/>
    <s v=""/>
    <s v=""/>
    <n v="180"/>
    <s v=""/>
    <s v=""/>
    <n v="187"/>
    <m/>
    <n v="727"/>
    <m/>
    <s v=""/>
    <m/>
    <s v=""/>
    <m/>
    <s v=""/>
    <n v="727"/>
    <n v="0"/>
    <n v="0"/>
    <s v="SI"/>
    <m/>
    <n v="0"/>
    <n v="0"/>
    <m/>
    <m/>
    <s v="Marco Leon  Aranguren"/>
    <s v="1040 478 517"/>
  </r>
  <r>
    <x v="92"/>
    <x v="0"/>
    <x v="2"/>
    <n v="0"/>
    <n v="0"/>
    <n v="0"/>
    <n v="0"/>
    <x v="1"/>
    <x v="59"/>
    <s v="Suministros para embalaje distribudio por el almacén (incluye cajas de carton) "/>
    <x v="4"/>
    <x v="0"/>
    <m/>
    <m/>
    <m/>
    <n v="0"/>
    <s v="NO"/>
    <x v="1"/>
    <n v="0"/>
    <n v="0"/>
    <d v="1899-12-30T00:00:00"/>
    <d v="1899-12-30T00:00:00"/>
    <s v=""/>
    <s v=""/>
    <n v="35000"/>
    <n v="35000"/>
    <n v="35000"/>
    <n v="35000"/>
    <n v="35000"/>
    <n v="35000"/>
    <n v="30931"/>
    <n v="15000"/>
    <n v="15000"/>
    <n v="15000"/>
    <m/>
    <n v="285931"/>
    <m/>
    <s v=""/>
    <m/>
    <s v=""/>
    <m/>
    <s v=""/>
    <n v="285931"/>
    <n v="0"/>
    <n v="0"/>
    <s v="SI"/>
    <m/>
    <n v="0"/>
    <n v="0"/>
    <m/>
    <m/>
    <s v="Marco Leon  Aranguren"/>
    <s v="1041 478 517"/>
  </r>
  <r>
    <x v="93"/>
    <x v="0"/>
    <x v="2"/>
    <n v="0"/>
    <n v="0"/>
    <n v="0"/>
    <n v="0"/>
    <x v="1"/>
    <x v="60"/>
    <s v="Banquetas, papeleras, acrílicos, detectores de billetes, ordenadores de cola y otros, distribuidos por almacén "/>
    <x v="4"/>
    <x v="0"/>
    <m/>
    <m/>
    <m/>
    <n v="0"/>
    <s v="NO"/>
    <x v="1"/>
    <n v="0"/>
    <n v="0"/>
    <d v="1899-12-30T00:00:00"/>
    <d v="1899-12-30T00:00:00"/>
    <s v=""/>
    <s v=""/>
    <n v="12000"/>
    <n v="12000"/>
    <n v="12000"/>
    <n v="12000"/>
    <n v="12000"/>
    <n v="12000"/>
    <n v="12000"/>
    <n v="12000"/>
    <n v="12000"/>
    <n v="12000"/>
    <m/>
    <n v="120000"/>
    <m/>
    <s v=""/>
    <m/>
    <s v=""/>
    <m/>
    <s v=""/>
    <n v="120000"/>
    <n v="0"/>
    <n v="0"/>
    <s v="SI"/>
    <m/>
    <n v="0"/>
    <n v="0"/>
    <m/>
    <m/>
    <s v="Marco Leon  Aranguren"/>
    <s v="1042 478 517"/>
  </r>
  <r>
    <x v="94"/>
    <x v="0"/>
    <x v="2"/>
    <n v="0"/>
    <n v="0"/>
    <n v="0"/>
    <n v="0"/>
    <x v="1"/>
    <x v="61"/>
    <s v="Suministros para cajeros automáticos -distribuido por almacén"/>
    <x v="4"/>
    <x v="0"/>
    <m/>
    <m/>
    <m/>
    <n v="0"/>
    <s v="NO"/>
    <x v="1"/>
    <n v="0"/>
    <n v="0"/>
    <d v="1899-12-30T00:00:00"/>
    <d v="1899-12-30T00:00:00"/>
    <s v=""/>
    <s v=""/>
    <n v="12481"/>
    <n v="17000"/>
    <n v="13330"/>
    <n v="12000"/>
    <n v="12000"/>
    <n v="12000"/>
    <n v="12000"/>
    <n v="12000"/>
    <n v="12000"/>
    <n v="12000"/>
    <m/>
    <n v="126811"/>
    <m/>
    <s v=""/>
    <m/>
    <s v=""/>
    <m/>
    <s v=""/>
    <n v="126811"/>
    <n v="0"/>
    <n v="0"/>
    <s v="SI"/>
    <m/>
    <n v="0"/>
    <n v="0"/>
    <m/>
    <m/>
    <s v="Marco Leon  Aranguren"/>
    <s v="1043 478 517"/>
  </r>
  <r>
    <x v="95"/>
    <x v="0"/>
    <x v="2"/>
    <n v="0"/>
    <n v="0"/>
    <n v="0"/>
    <n v="0"/>
    <x v="1"/>
    <x v="62"/>
    <s v="Suministro Gel Antibacterial - Red de Ags. SMR´sI Lima y provincias"/>
    <x v="4"/>
    <x v="0"/>
    <m/>
    <m/>
    <m/>
    <n v="0"/>
    <s v="NO"/>
    <x v="1"/>
    <n v="0"/>
    <n v="0"/>
    <d v="1899-12-30T00:00:00"/>
    <d v="1899-12-30T00:00:00"/>
    <s v=""/>
    <n v="51725"/>
    <n v="85000"/>
    <n v="85000"/>
    <n v="85000"/>
    <s v=""/>
    <s v=""/>
    <s v=""/>
    <s v=""/>
    <s v=""/>
    <s v=""/>
    <s v=""/>
    <m/>
    <n v="306725"/>
    <m/>
    <s v=""/>
    <m/>
    <s v=""/>
    <m/>
    <s v=""/>
    <n v="306725"/>
    <n v="0"/>
    <n v="0"/>
    <s v="SI"/>
    <m/>
    <n v="0"/>
    <n v="0"/>
    <m/>
    <m/>
    <s v="Marco Leon  Aranguren"/>
    <s v="1044 478 517"/>
  </r>
  <r>
    <x v="96"/>
    <x v="0"/>
    <x v="2"/>
    <n v="0"/>
    <n v="0"/>
    <n v="0"/>
    <n v="0"/>
    <x v="1"/>
    <x v="63"/>
    <s v="Gastos notariales y registrales (Sunarp y otros)"/>
    <x v="4"/>
    <x v="0"/>
    <m/>
    <m/>
    <m/>
    <n v="0"/>
    <s v="NO"/>
    <x v="1"/>
    <n v="0"/>
    <n v="0"/>
    <d v="1899-12-30T00:00:00"/>
    <d v="1899-12-30T00:00:00"/>
    <s v=""/>
    <s v=""/>
    <n v="1252"/>
    <n v="1252"/>
    <n v="1252"/>
    <n v="1252"/>
    <n v="1252"/>
    <n v="1252"/>
    <n v="1252"/>
    <n v="1252"/>
    <n v="1252"/>
    <n v="1254"/>
    <m/>
    <n v="12522"/>
    <m/>
    <s v=""/>
    <m/>
    <s v=""/>
    <m/>
    <s v=""/>
    <n v="12522"/>
    <n v="0"/>
    <n v="0"/>
    <s v="SI"/>
    <m/>
    <n v="0"/>
    <n v="0"/>
    <m/>
    <m/>
    <s v="Marco Leon  Aranguren"/>
    <s v="1045 478 517"/>
  </r>
  <r>
    <x v="97"/>
    <x v="0"/>
    <x v="2"/>
    <n v="0"/>
    <n v="0"/>
    <n v="0"/>
    <n v="0"/>
    <x v="1"/>
    <x v="14"/>
    <s v="Comisión de servicios a nivel nacional"/>
    <x v="4"/>
    <x v="0"/>
    <m/>
    <m/>
    <m/>
    <n v="0"/>
    <s v="NO"/>
    <x v="1"/>
    <n v="0"/>
    <n v="0"/>
    <d v="1899-12-30T00:00:00"/>
    <d v="1899-12-30T00:00:00"/>
    <n v="9613"/>
    <n v="9613"/>
    <n v="9613"/>
    <n v="9614"/>
    <n v="9614"/>
    <n v="5614"/>
    <s v=""/>
    <s v=""/>
    <s v=""/>
    <s v=""/>
    <s v=""/>
    <s v=""/>
    <m/>
    <n v="53681"/>
    <m/>
    <s v=""/>
    <m/>
    <s v=""/>
    <m/>
    <s v=""/>
    <n v="53681"/>
    <n v="0"/>
    <n v="0"/>
    <s v="SI"/>
    <m/>
    <n v="0"/>
    <n v="0"/>
    <m/>
    <m/>
    <s v="Marco Leon  Aranguren"/>
    <s v="1046 478 517"/>
  </r>
  <r>
    <x v="98"/>
    <x v="0"/>
    <x v="2"/>
    <n v="0"/>
    <n v="0"/>
    <n v="0"/>
    <n v="0"/>
    <x v="1"/>
    <x v="14"/>
    <s v="Comisión de servicios a nivel nacional"/>
    <x v="4"/>
    <x v="0"/>
    <m/>
    <m/>
    <m/>
    <n v="0"/>
    <s v="NO"/>
    <x v="1"/>
    <n v="0"/>
    <n v="0"/>
    <d v="1899-12-30T00:00:00"/>
    <d v="1899-12-30T00:00:00"/>
    <n v="2640"/>
    <n v="5580"/>
    <n v="4660"/>
    <n v="4750"/>
    <n v="3980"/>
    <n v="5330"/>
    <s v=""/>
    <s v=""/>
    <s v=""/>
    <s v=""/>
    <s v=""/>
    <s v=""/>
    <m/>
    <n v="26940"/>
    <m/>
    <s v=""/>
    <m/>
    <s v=""/>
    <m/>
    <s v=""/>
    <n v="26940"/>
    <n v="0"/>
    <n v="0"/>
    <s v="SI"/>
    <m/>
    <n v="0"/>
    <n v="0"/>
    <m/>
    <m/>
    <s v="Marco Leon  Aranguren"/>
    <s v="1047 478 517"/>
  </r>
  <r>
    <x v="99"/>
    <x v="0"/>
    <x v="2"/>
    <n v="0"/>
    <n v="0"/>
    <n v="0"/>
    <n v="0"/>
    <x v="1"/>
    <x v="14"/>
    <s v="Comisión de servicios a nivel nacional"/>
    <x v="4"/>
    <x v="0"/>
    <m/>
    <m/>
    <m/>
    <n v="0"/>
    <s v="NO"/>
    <x v="1"/>
    <n v="0"/>
    <n v="0"/>
    <d v="1899-12-30T00:00:00"/>
    <d v="1899-12-30T00:00:00"/>
    <n v="1200"/>
    <s v=""/>
    <s v=""/>
    <n v="2640"/>
    <n v="3840"/>
    <s v=""/>
    <s v=""/>
    <s v=""/>
    <s v=""/>
    <s v=""/>
    <s v=""/>
    <s v=""/>
    <m/>
    <n v="7680"/>
    <m/>
    <s v=""/>
    <m/>
    <s v=""/>
    <m/>
    <s v=""/>
    <n v="7680"/>
    <n v="0"/>
    <n v="0"/>
    <s v="SI"/>
    <m/>
    <n v="0"/>
    <n v="0"/>
    <m/>
    <m/>
    <s v="Marco Leon  Aranguren"/>
    <s v="1048 478 517"/>
  </r>
  <r>
    <x v="100"/>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49 478 517"/>
  </r>
  <r>
    <x v="101"/>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50 478 517"/>
  </r>
  <r>
    <x v="102"/>
    <x v="0"/>
    <x v="2"/>
    <n v="0"/>
    <n v="0"/>
    <n v="0"/>
    <n v="0"/>
    <x v="1"/>
    <x v="14"/>
    <s v="Comisión de servicios a nivel nacional"/>
    <x v="4"/>
    <x v="0"/>
    <m/>
    <m/>
    <m/>
    <n v="0"/>
    <s v="NO"/>
    <x v="1"/>
    <n v="0"/>
    <n v="0"/>
    <d v="1899-12-30T00:00:00"/>
    <d v="1899-12-30T00:00:00"/>
    <s v=""/>
    <s v=""/>
    <s v=""/>
    <s v=""/>
    <s v=""/>
    <s v=""/>
    <s v=""/>
    <s v=""/>
    <s v=""/>
    <s v=""/>
    <s v=""/>
    <s v=""/>
    <m/>
    <s v=""/>
    <m/>
    <s v=""/>
    <m/>
    <s v=""/>
    <m/>
    <s v=""/>
    <s v=""/>
    <n v="0"/>
    <n v="0"/>
    <s v="SI"/>
    <m/>
    <n v="0"/>
    <n v="0"/>
    <m/>
    <m/>
    <s v="Marco Leon  Aranguren"/>
    <s v="1051 478 517"/>
  </r>
  <r>
    <x v="103"/>
    <x v="0"/>
    <x v="2"/>
    <n v="0"/>
    <n v="0"/>
    <n v="0"/>
    <n v="0"/>
    <x v="1"/>
    <x v="64"/>
    <s v="Servicio para la Digitalización de 4´500,000 de imágenes con Valor Legal"/>
    <x v="4"/>
    <x v="0"/>
    <m/>
    <m/>
    <m/>
    <n v="0"/>
    <s v="NO"/>
    <x v="1"/>
    <n v="0"/>
    <n v="0"/>
    <d v="1899-12-30T00:00:00"/>
    <d v="1899-12-30T00:00:00"/>
    <s v=""/>
    <s v=""/>
    <s v=""/>
    <s v=""/>
    <s v=""/>
    <n v="1074"/>
    <n v="28818"/>
    <n v="28818"/>
    <s v=""/>
    <s v=""/>
    <s v=""/>
    <s v=""/>
    <m/>
    <n v="58710"/>
    <m/>
    <s v=""/>
    <m/>
    <s v=""/>
    <m/>
    <s v=""/>
    <n v="58710"/>
    <n v="0"/>
    <n v="0"/>
    <s v="SI"/>
    <m/>
    <n v="0"/>
    <n v="0"/>
    <m/>
    <m/>
    <s v="Marco Leon  Aranguren"/>
    <s v="1052 478 517"/>
  </r>
  <r>
    <x v="104"/>
    <x v="0"/>
    <x v="2"/>
    <n v="0"/>
    <n v="0"/>
    <n v="0"/>
    <n v="0"/>
    <x v="1"/>
    <x v="65"/>
    <s v="Servicio de Intermediación laboral de carga y embalaje"/>
    <x v="4"/>
    <x v="0"/>
    <m/>
    <m/>
    <m/>
    <n v="0"/>
    <s v="NO"/>
    <x v="1"/>
    <n v="0"/>
    <n v="0"/>
    <d v="1899-12-30T00:00:00"/>
    <d v="1899-12-30T00:00:00"/>
    <n v="33476"/>
    <n v="33476"/>
    <n v="33476"/>
    <n v="33476"/>
    <n v="33476"/>
    <n v="33476"/>
    <n v="33476"/>
    <n v="33476"/>
    <n v="33476"/>
    <n v="33476"/>
    <n v="33476"/>
    <n v="33477"/>
    <m/>
    <n v="401713"/>
    <m/>
    <s v=""/>
    <m/>
    <s v=""/>
    <m/>
    <s v=""/>
    <n v="401713"/>
    <n v="0"/>
    <n v="0"/>
    <s v="SI"/>
    <m/>
    <n v="0"/>
    <n v="0"/>
    <m/>
    <m/>
    <s v="Marco Leon  Aranguren"/>
    <s v="1053 478 517"/>
  </r>
  <r>
    <x v="105"/>
    <x v="1"/>
    <x v="3"/>
    <s v=""/>
    <s v=""/>
    <s v=""/>
    <s v=""/>
    <x v="3"/>
    <x v="53"/>
    <s v=""/>
    <x v="5"/>
    <x v="0"/>
    <m/>
    <m/>
    <m/>
    <s v=""/>
    <s v=""/>
    <x v="3"/>
    <s v=""/>
    <s v=""/>
    <s v=""/>
    <s v=""/>
    <s v=""/>
    <s v=""/>
    <s v=""/>
    <s v=""/>
    <s v=""/>
    <s v=""/>
    <s v=""/>
    <s v=""/>
    <s v=""/>
    <s v=""/>
    <s v=""/>
    <s v=""/>
    <m/>
    <s v=""/>
    <m/>
    <s v=""/>
    <m/>
    <s v=""/>
    <m/>
    <s v=""/>
    <s v=""/>
    <s v=""/>
    <s v=""/>
    <s v=""/>
    <m/>
    <s v=""/>
    <s v=""/>
    <m/>
    <m/>
    <s v=""/>
    <s v=""/>
  </r>
  <r>
    <x v="106"/>
    <x v="1"/>
    <x v="3"/>
    <s v=""/>
    <s v=""/>
    <s v=""/>
    <s v=""/>
    <x v="3"/>
    <x v="53"/>
    <s v=""/>
    <x v="5"/>
    <x v="0"/>
    <m/>
    <m/>
    <m/>
    <s v=""/>
    <s v=""/>
    <x v="3"/>
    <s v=""/>
    <s v=""/>
    <s v=""/>
    <s v=""/>
    <s v=""/>
    <s v=""/>
    <s v=""/>
    <s v=""/>
    <s v=""/>
    <s v=""/>
    <s v=""/>
    <s v=""/>
    <s v=""/>
    <s v=""/>
    <s v=""/>
    <s v=""/>
    <m/>
    <s v=""/>
    <m/>
    <s v=""/>
    <m/>
    <s v=""/>
    <m/>
    <s v=""/>
    <s v=""/>
    <s v=""/>
    <s v=""/>
    <s v=""/>
    <m/>
    <s v=""/>
    <s v=""/>
    <m/>
    <m/>
    <s v=""/>
    <s v=""/>
  </r>
  <r>
    <x v="107"/>
    <x v="0"/>
    <x v="2"/>
    <s v="Control Patrimonial"/>
    <n v="0"/>
    <n v="0"/>
    <n v="0"/>
    <x v="1"/>
    <x v="66"/>
    <s v="Obtención CRIs y fichas registrales de 318 inmuebles (semestral S/ 79.00 c/u)"/>
    <x v="4"/>
    <x v="0"/>
    <m/>
    <m/>
    <m/>
    <n v="0"/>
    <s v="NO"/>
    <x v="1"/>
    <n v="0"/>
    <n v="0"/>
    <d v="1899-12-30T00:00:00"/>
    <d v="1899-12-30T00:00:00"/>
    <s v=""/>
    <s v=""/>
    <n v="26000"/>
    <s v=""/>
    <s v=""/>
    <s v=""/>
    <s v=""/>
    <s v=""/>
    <s v=""/>
    <s v=""/>
    <s v=""/>
    <s v=""/>
    <m/>
    <n v="26000"/>
    <m/>
    <s v=""/>
    <m/>
    <s v=""/>
    <m/>
    <s v=""/>
    <n v="26000"/>
    <n v="0"/>
    <n v="0"/>
    <s v="SI"/>
    <m/>
    <n v="0"/>
    <n v="0"/>
    <m/>
    <m/>
    <s v="Marco Leon  Aranguren"/>
    <s v="1056 478 517"/>
  </r>
  <r>
    <x v="108"/>
    <x v="1"/>
    <x v="3"/>
    <s v=""/>
    <s v=""/>
    <s v=""/>
    <s v=""/>
    <x v="3"/>
    <x v="53"/>
    <s v=""/>
    <x v="5"/>
    <x v="0"/>
    <m/>
    <m/>
    <m/>
    <s v=""/>
    <s v=""/>
    <x v="3"/>
    <s v=""/>
    <s v=""/>
    <s v=""/>
    <s v=""/>
    <s v=""/>
    <s v=""/>
    <s v=""/>
    <s v=""/>
    <s v=""/>
    <s v=""/>
    <s v=""/>
    <s v=""/>
    <s v=""/>
    <s v=""/>
    <s v=""/>
    <s v=""/>
    <m/>
    <s v=""/>
    <m/>
    <s v=""/>
    <m/>
    <s v=""/>
    <m/>
    <s v=""/>
    <s v=""/>
    <s v=""/>
    <s v=""/>
    <s v=""/>
    <m/>
    <s v=""/>
    <s v=""/>
    <m/>
    <m/>
    <s v=""/>
    <s v=""/>
  </r>
  <r>
    <x v="109"/>
    <x v="0"/>
    <x v="2"/>
    <s v="Control Patrimonial"/>
    <n v="0"/>
    <n v="0"/>
    <n v="0"/>
    <x v="1"/>
    <x v="67"/>
    <s v="Atención de gastos y servicios menores para el Fondo Fijo de la Sección Control Patrimonial, de CRIs, partidas registrales y servicios afines de inmuebles del BN"/>
    <x v="4"/>
    <x v="0"/>
    <m/>
    <m/>
    <m/>
    <n v="0"/>
    <s v="NO"/>
    <x v="1"/>
    <n v="0"/>
    <n v="0"/>
    <d v="1899-12-30T00:00:00"/>
    <d v="1899-12-30T00:00:00"/>
    <s v=""/>
    <s v=""/>
    <n v="1440"/>
    <n v="1440"/>
    <n v="1440"/>
    <n v="1440"/>
    <n v="1440"/>
    <n v="1440"/>
    <n v="1440"/>
    <n v="1440"/>
    <n v="1440"/>
    <n v="1440"/>
    <m/>
    <n v="14400"/>
    <m/>
    <s v=""/>
    <m/>
    <s v=""/>
    <m/>
    <s v=""/>
    <n v="14400"/>
    <n v="0"/>
    <n v="0"/>
    <s v="SI"/>
    <m/>
    <n v="0"/>
    <n v="0"/>
    <m/>
    <m/>
    <s v="Marco Leon  Aranguren"/>
    <s v="1058 478 517"/>
  </r>
  <r>
    <x v="110"/>
    <x v="0"/>
    <x v="2"/>
    <s v="Trámite Documentario"/>
    <s v="Gerencia de Administración y Logística"/>
    <s v="Servicios"/>
    <s v="Trámite Documentario"/>
    <x v="0"/>
    <x v="68"/>
    <s v="Despacho de documentos urgentes a nivel nacional e internacional"/>
    <x v="2"/>
    <x v="0"/>
    <m/>
    <m/>
    <m/>
    <s v="Moderada"/>
    <s v="NO"/>
    <x v="2"/>
    <s v="Enero"/>
    <s v="12"/>
    <d v="2023-01-01T00:00:00"/>
    <d v="2023-12-31T00:00:00"/>
    <n v="1017"/>
    <n v="1017"/>
    <n v="1017"/>
    <n v="1017"/>
    <n v="1017"/>
    <n v="1017"/>
    <n v="1017"/>
    <n v="1017"/>
    <n v="1017"/>
    <n v="1017"/>
    <n v="1017"/>
    <n v="1016"/>
    <m/>
    <n v="12203"/>
    <m/>
    <s v=""/>
    <m/>
    <s v=""/>
    <m/>
    <s v=""/>
    <n v="12203"/>
    <s v="Contratación"/>
    <s v="No Significativa"/>
    <s v="SI"/>
    <m/>
    <s v="Continuidad"/>
    <s v="SI"/>
    <m/>
    <m/>
    <s v="Roberto Carlos Cuzcano Allauca"/>
    <s v="936 759 028"/>
  </r>
  <r>
    <x v="111"/>
    <x v="0"/>
    <x v="2"/>
    <s v="Trámite Documentario"/>
    <s v="Gerencia de Administración y Logística"/>
    <s v="Servicios"/>
    <s v="Trámite Documentario"/>
    <x v="0"/>
    <x v="69"/>
    <s v="Servicio de habilitación y traslado de los extractos bancarios"/>
    <x v="2"/>
    <x v="0"/>
    <m/>
    <m/>
    <m/>
    <s v="Moderada"/>
    <s v="NO"/>
    <x v="2"/>
    <n v="0"/>
    <n v="20"/>
    <d v="2022-01-08T00:00:00"/>
    <d v="2023-09-07T00:00:00"/>
    <n v="18363"/>
    <n v="18363"/>
    <n v="18363"/>
    <n v="18363"/>
    <n v="18363"/>
    <n v="18363"/>
    <n v="18363"/>
    <n v="18363"/>
    <n v="25079"/>
    <n v="27119"/>
    <n v="27119"/>
    <n v="27119"/>
    <m/>
    <n v="253340"/>
    <m/>
    <n v="325424"/>
    <m/>
    <n v="223274"/>
    <m/>
    <s v=""/>
    <n v="802038"/>
    <s v="Contratación"/>
    <s v="No Significativa"/>
    <s v="SI"/>
    <m/>
    <s v="Continuidad"/>
    <s v="SI"/>
    <m/>
    <m/>
    <s v="Roberto Carlos Cuzcano Allauca"/>
    <s v="936 759 028"/>
  </r>
  <r>
    <x v="112"/>
    <x v="0"/>
    <x v="2"/>
    <s v="Trámite Documentario"/>
    <s v="Gerencia de Administración y Logística"/>
    <s v="Servicios"/>
    <s v="Trámite Documentario"/>
    <x v="0"/>
    <x v="70"/>
    <s v="Servicio de recepción, habilitación y envío de correspondencia a las agencias de provincias"/>
    <x v="2"/>
    <x v="0"/>
    <m/>
    <m/>
    <m/>
    <s v="Moderada"/>
    <s v="NO"/>
    <x v="2"/>
    <n v="0"/>
    <s v="24"/>
    <d v="2022-10-10T00:00:00"/>
    <d v="2024-10-09T00:00:00"/>
    <n v="21864.583333333336"/>
    <n v="21864.583333333336"/>
    <n v="21864.583333333336"/>
    <n v="21864.583333333336"/>
    <n v="21864.583333333336"/>
    <n v="21864.583333333336"/>
    <n v="21864.583333333336"/>
    <n v="21864.583333333336"/>
    <n v="21864.583333333336"/>
    <n v="21864.583333333336"/>
    <n v="21863.583333333336"/>
    <n v="21863.583333333336"/>
    <m/>
    <n v="262373"/>
    <m/>
    <n v="104428"/>
    <m/>
    <s v=""/>
    <m/>
    <s v=""/>
    <n v="366801"/>
    <s v="Contratación"/>
    <s v="No Significativa"/>
    <s v="SI"/>
    <m/>
    <s v="Continuidad"/>
    <s v="SI"/>
    <m/>
    <m/>
    <s v="Roberto Carlos Cuzcano Allauca"/>
    <s v="936 759 028"/>
  </r>
  <r>
    <x v="113"/>
    <x v="0"/>
    <x v="2"/>
    <s v="Trámite Documentario"/>
    <s v="Gerencia de Administración y Logística"/>
    <s v="Servicios"/>
    <s v="Trámite Documentario"/>
    <x v="0"/>
    <x v="71"/>
    <s v="Servicio de recojo de sobres de las agencias de Lima Metropolitana y Callao"/>
    <x v="2"/>
    <x v="0"/>
    <m/>
    <m/>
    <m/>
    <s v="Moderada"/>
    <s v="NO"/>
    <x v="2"/>
    <n v="0"/>
    <s v="24"/>
    <d v="2022-04-12T00:00:00"/>
    <d v="2024-04-11T00:00:00"/>
    <n v="24864"/>
    <n v="24864"/>
    <n v="24864"/>
    <n v="24864"/>
    <n v="24864"/>
    <n v="24864"/>
    <n v="24864"/>
    <n v="24865"/>
    <n v="24865"/>
    <n v="24865"/>
    <n v="24865"/>
    <n v="24865"/>
    <m/>
    <n v="298373"/>
    <m/>
    <n v="83710"/>
    <m/>
    <s v=""/>
    <m/>
    <s v=""/>
    <n v="382083"/>
    <s v="Contratación"/>
    <s v="No Significativa"/>
    <s v="SI"/>
    <m/>
    <s v="Continuidad"/>
    <s v="SI"/>
    <m/>
    <m/>
    <s v="Roberto Carlos Cuzcano Allauca"/>
    <s v="936 759 028"/>
  </r>
  <r>
    <x v="114"/>
    <x v="0"/>
    <x v="2"/>
    <s v="Trámite Documentario"/>
    <s v="Gerencia de Administración y Logística"/>
    <s v="Servicios"/>
    <s v="Trámite Documentario"/>
    <x v="0"/>
    <x v="72"/>
    <s v="Servicio de recepción, control y mensajería a nivel local"/>
    <x v="2"/>
    <x v="0"/>
    <m/>
    <m/>
    <m/>
    <s v="Moderada"/>
    <s v="NO"/>
    <x v="2"/>
    <n v="0"/>
    <n v="20"/>
    <d v="2022-02-22T00:00:00"/>
    <d v="2023-10-21T00:00:00"/>
    <n v="15544"/>
    <n v="15544"/>
    <n v="15544"/>
    <n v="15544"/>
    <n v="15544"/>
    <n v="15544"/>
    <n v="15544"/>
    <n v="15544"/>
    <n v="15544"/>
    <n v="17409"/>
    <n v="21754"/>
    <n v="21754"/>
    <m/>
    <n v="200813"/>
    <m/>
    <n v="261051"/>
    <m/>
    <n v="261051"/>
    <m/>
    <n v="80490"/>
    <n v="803405"/>
    <s v="Contratación"/>
    <s v="No Significativa"/>
    <s v="SI"/>
    <m/>
    <s v="Continuidad"/>
    <s v="SI"/>
    <m/>
    <m/>
    <s v="Roberto Carlos Cuzcano Allauca"/>
    <s v="936 759 028"/>
  </r>
  <r>
    <x v="115"/>
    <x v="0"/>
    <x v="2"/>
    <s v="Trámite Documentario"/>
    <s v="Gerencia de Administración y Logística"/>
    <s v="Servicios"/>
    <s v="Trámite Documentario"/>
    <x v="0"/>
    <x v="73"/>
    <s v="Pago de Casilla Postal - Pago Anual"/>
    <x v="2"/>
    <x v="0"/>
    <m/>
    <m/>
    <m/>
    <s v="Moderada"/>
    <s v="NO"/>
    <x v="2"/>
    <s v="Enero"/>
    <s v="12"/>
    <d v="2023-01-01T00:00:00"/>
    <d v="2023-12-31T00:00:00"/>
    <n v="306"/>
    <s v=""/>
    <s v=""/>
    <s v=""/>
    <s v=""/>
    <s v=""/>
    <s v=""/>
    <s v=""/>
    <s v=""/>
    <s v=""/>
    <s v=""/>
    <s v=""/>
    <m/>
    <n v="306"/>
    <m/>
    <s v=""/>
    <m/>
    <s v=""/>
    <m/>
    <s v=""/>
    <n v="306"/>
    <s v="Contratación"/>
    <s v="No Significativa"/>
    <s v="SI"/>
    <m/>
    <s v="Continuidad"/>
    <s v="SI"/>
    <m/>
    <m/>
    <s v="Roberto Carlos Cuzcano Allauca"/>
    <s v="936 759 028"/>
  </r>
  <r>
    <x v="116"/>
    <x v="0"/>
    <x v="2"/>
    <s v="Trámite Documentario"/>
    <s v="Gerencia de Administración y Logística"/>
    <s v="Servicios"/>
    <s v="Trámite Documentario"/>
    <x v="0"/>
    <x v="74"/>
    <s v="Servicio Integral de Mesa de Partes"/>
    <x v="2"/>
    <x v="0"/>
    <m/>
    <m/>
    <m/>
    <s v="Moderada"/>
    <s v="NO"/>
    <x v="0"/>
    <s v="Octubre"/>
    <s v="30"/>
    <d v="2023-01-01T00:00:00"/>
    <d v="2025-06-30T00:00:00"/>
    <n v="26972.666666666668"/>
    <n v="26972.666666666668"/>
    <n v="26972.666666666668"/>
    <n v="26972.666666666668"/>
    <n v="26972.666666666668"/>
    <n v="26971.666666666668"/>
    <n v="26971.666666666668"/>
    <n v="26971.666666666668"/>
    <n v="26971.666666666668"/>
    <n v="26971.666666666668"/>
    <n v="26971.666666666668"/>
    <n v="26971.666666666668"/>
    <m/>
    <n v="323665"/>
    <m/>
    <n v="256409"/>
    <m/>
    <n v="128205"/>
    <m/>
    <s v=""/>
    <n v="708279"/>
    <s v="Contratación"/>
    <s v="No Significativa"/>
    <s v="SI"/>
    <m/>
    <s v="Nuevo"/>
    <s v="SI"/>
    <m/>
    <m/>
    <s v="Roberto Carlos Cuzcano Allauca"/>
    <s v="936 759 028"/>
  </r>
  <r>
    <x v="117"/>
    <x v="0"/>
    <x v="2"/>
    <s v="Archivo Central"/>
    <s v="Gerencia de Administración y Logística"/>
    <s v="Servicios"/>
    <s v="Archivo Central"/>
    <x v="4"/>
    <x v="75"/>
    <s v="Adquisición de 25,000 cajas archiveras por convenio marco"/>
    <x v="3"/>
    <x v="0"/>
    <m/>
    <m/>
    <m/>
    <s v="Alta"/>
    <s v="NO"/>
    <x v="0"/>
    <s v="Agosto"/>
    <s v="1"/>
    <d v="2023-08-01T00:00:00"/>
    <d v="2023-08-31T00:00:00"/>
    <s v=""/>
    <s v=""/>
    <s v=""/>
    <s v=""/>
    <s v=""/>
    <s v=""/>
    <s v=""/>
    <n v="400000"/>
    <s v=""/>
    <s v=""/>
    <s v=""/>
    <s v=""/>
    <m/>
    <n v="400000"/>
    <m/>
    <s v=""/>
    <m/>
    <s v=""/>
    <m/>
    <s v=""/>
    <n v="400000"/>
    <s v="Contratación"/>
    <s v="No Significativa"/>
    <s v="NO"/>
    <m/>
    <s v="Nuevo"/>
    <s v="NO"/>
    <m/>
    <m/>
    <s v="Elena Margarita Alarcon Ledesma"/>
    <s v="949 245 917"/>
  </r>
  <r>
    <x v="118"/>
    <x v="0"/>
    <x v="2"/>
    <s v="Archivo Central"/>
    <s v="Gerencia de Administración y Logística"/>
    <s v="Servicios"/>
    <s v="Archivo Central"/>
    <x v="4"/>
    <x v="76"/>
    <s v="Adquisición de Elevador"/>
    <x v="3"/>
    <x v="0"/>
    <m/>
    <m/>
    <m/>
    <s v="Alta"/>
    <s v="NO"/>
    <x v="0"/>
    <s v="Junio"/>
    <s v="2"/>
    <d v="2023-06-01T00:00:00"/>
    <d v="2023-08-01T00:00:00"/>
    <s v=""/>
    <s v=""/>
    <s v=""/>
    <s v=""/>
    <s v=""/>
    <s v=""/>
    <s v=""/>
    <n v="220000"/>
    <s v=""/>
    <s v=""/>
    <s v=""/>
    <s v=""/>
    <m/>
    <n v="220000"/>
    <m/>
    <s v=""/>
    <m/>
    <s v=""/>
    <m/>
    <s v=""/>
    <n v="220000"/>
    <s v="Contratación"/>
    <s v="No Significativa"/>
    <s v="NO"/>
    <m/>
    <s v="Nuevo"/>
    <s v="NO"/>
    <m/>
    <m/>
    <s v="Elena Margarita Alarcon Ledesma"/>
    <s v="949 245 917"/>
  </r>
  <r>
    <x v="119"/>
    <x v="0"/>
    <x v="2"/>
    <s v="Archivo Central"/>
    <s v="Gerencia de Administración y Logística"/>
    <s v="Servicios"/>
    <s v="Archivo Central"/>
    <x v="4"/>
    <x v="77"/>
    <s v="Servicio de digitalización de documentos con valor legal y sin valor legal"/>
    <x v="2"/>
    <x v="0"/>
    <m/>
    <m/>
    <m/>
    <s v="Alta"/>
    <s v="NO"/>
    <x v="0"/>
    <s v="Setiembre"/>
    <s v="36"/>
    <d v="2023-09-01T00:00:00"/>
    <d v="2026-08-30T00:00:00"/>
    <s v=""/>
    <s v=""/>
    <s v=""/>
    <s v=""/>
    <s v=""/>
    <s v=""/>
    <s v=""/>
    <s v=""/>
    <n v="50000"/>
    <n v="50000"/>
    <n v="50000"/>
    <n v="50000"/>
    <m/>
    <n v="200000"/>
    <m/>
    <n v="600000"/>
    <m/>
    <n v="600000"/>
    <m/>
    <n v="400000"/>
    <n v="1800000"/>
    <s v="Contratación"/>
    <s v="No Significativa"/>
    <s v="NO"/>
    <m/>
    <s v="Nuevo"/>
    <s v="NO"/>
    <m/>
    <m/>
    <s v="Elena Margarita Alarcon Ledesma"/>
    <s v="949 245 917"/>
  </r>
  <r>
    <x v="120"/>
    <x v="0"/>
    <x v="2"/>
    <s v="Archivo Central"/>
    <s v="Gerencia de Administración y Logística"/>
    <s v="Servicios"/>
    <s v="Archivo Central"/>
    <x v="2"/>
    <x v="78"/>
    <s v="Traslado de Documentos del Archivo Central al Almacén de Ate y del Almacén de Ate al Archivo Central"/>
    <x v="2"/>
    <x v="0"/>
    <m/>
    <m/>
    <m/>
    <s v="Alta"/>
    <s v="NO"/>
    <x v="0"/>
    <s v="Enero"/>
    <s v="12"/>
    <d v="2023-01-01T00:00:00"/>
    <d v="2023-12-31T00:00:00"/>
    <s v=""/>
    <s v=""/>
    <n v="15000"/>
    <s v=""/>
    <s v=""/>
    <s v=""/>
    <n v="15000"/>
    <s v=""/>
    <s v=""/>
    <s v=""/>
    <n v="8000"/>
    <s v=""/>
    <m/>
    <n v="38000"/>
    <m/>
    <s v=""/>
    <m/>
    <s v=""/>
    <m/>
    <s v=""/>
    <n v="38000"/>
    <s v="Contratación"/>
    <s v="No Significativa"/>
    <s v="NO"/>
    <m/>
    <s v="Nuevo"/>
    <s v="NO"/>
    <m/>
    <m/>
    <s v="Elena Margarita Alarcon Ledesma"/>
    <s v="949 245 917"/>
  </r>
  <r>
    <x v="121"/>
    <x v="0"/>
    <x v="2"/>
    <s v="Archivo Central"/>
    <s v="Gerencia de Administración y Logística"/>
    <s v="Servicios"/>
    <s v="Archivo Central"/>
    <x v="4"/>
    <x v="64"/>
    <s v="Servicio para la Digitalización de 4´500,000 de imágenes con Valor Legal"/>
    <x v="2"/>
    <x v="0"/>
    <m/>
    <m/>
    <m/>
    <s v="Alta"/>
    <s v="NO"/>
    <x v="2"/>
    <s v="Enero"/>
    <s v="24"/>
    <d v="2022-01-03T00:00:00"/>
    <d v="2024-01-02T00:00:00"/>
    <n v="33710.666666666664"/>
    <n v="33710.666666666664"/>
    <n v="33710.666666666664"/>
    <n v="33710.666666666664"/>
    <n v="33710.666666666664"/>
    <n v="9531.6666666666679"/>
    <n v="4892.666666666667"/>
    <n v="4892.666666666667"/>
    <s v=""/>
    <s v=""/>
    <s v=""/>
    <s v=""/>
    <m/>
    <n v="187870.33333333334"/>
    <m/>
    <s v=""/>
    <m/>
    <s v=""/>
    <m/>
    <s v=""/>
    <n v="187870.33333333334"/>
    <s v="Contratación"/>
    <s v="No Significativa"/>
    <s v="SI"/>
    <m/>
    <s v="Continuidad"/>
    <s v="NO"/>
    <m/>
    <m/>
    <s v="Elena Margarita Alarcon Ledesma"/>
    <s v="949 245 917"/>
  </r>
  <r>
    <x v="122"/>
    <x v="0"/>
    <x v="2"/>
    <s v="Archivo Central"/>
    <s v="Gerencia de Administración y Logística"/>
    <s v="Servicios"/>
    <s v="Archivo Central"/>
    <x v="4"/>
    <x v="79"/>
    <s v="Servicio de carga, traslado y embalaje de cajas con documentos"/>
    <x v="2"/>
    <x v="0"/>
    <m/>
    <m/>
    <m/>
    <s v="Alta"/>
    <s v="NO"/>
    <x v="2"/>
    <s v="Febrero"/>
    <s v="24"/>
    <d v="2022-02-21T00:00:00"/>
    <d v="2024-02-20T00:00:00"/>
    <n v="13005"/>
    <n v="13005"/>
    <n v="13005"/>
    <n v="13005"/>
    <n v="13005"/>
    <n v="13005"/>
    <n v="13005"/>
    <n v="13005"/>
    <n v="13005"/>
    <n v="13005"/>
    <n v="13005"/>
    <n v="13005"/>
    <m/>
    <n v="156060"/>
    <m/>
    <n v="26009"/>
    <m/>
    <s v=""/>
    <m/>
    <s v=""/>
    <n v="182069"/>
    <s v="Contratación"/>
    <s v="No Significativa"/>
    <s v="SI"/>
    <m/>
    <s v="Continuidad"/>
    <s v="NO"/>
    <m/>
    <m/>
    <s v="Elena Margarita Alarcon Ledesma"/>
    <s v="949 245 917"/>
  </r>
  <r>
    <x v="123"/>
    <x v="0"/>
    <x v="2"/>
    <s v="Archivo Central"/>
    <s v="Gerencia de Administración y Logística"/>
    <s v="Servicios"/>
    <s v="Archivo Central"/>
    <x v="4"/>
    <x v="80"/>
    <s v="EPP y indumentaria de trabajo"/>
    <x v="3"/>
    <x v="0"/>
    <m/>
    <m/>
    <m/>
    <s v="Alta"/>
    <s v="NO"/>
    <x v="0"/>
    <s v="Mayo"/>
    <s v="1"/>
    <d v="2023-05-01T00:00:00"/>
    <d v="2023-05-31T00:00:00"/>
    <s v=""/>
    <s v=""/>
    <s v=""/>
    <s v=""/>
    <n v="26000"/>
    <s v=""/>
    <s v=""/>
    <s v=""/>
    <s v=""/>
    <s v=""/>
    <s v=""/>
    <s v=""/>
    <m/>
    <n v="26000"/>
    <m/>
    <s v=""/>
    <m/>
    <s v=""/>
    <m/>
    <s v=""/>
    <n v="26000"/>
    <s v="Contratación"/>
    <s v="No Significativa"/>
    <s v="NO"/>
    <m/>
    <s v="Nuevo"/>
    <s v="NO"/>
    <m/>
    <m/>
    <s v="Elena Margarita Alarcon Ledesma"/>
    <s v="949 245 917"/>
  </r>
  <r>
    <x v="124"/>
    <x v="0"/>
    <x v="2"/>
    <s v="Almacén"/>
    <s v="Gerencia de Administración y Logística"/>
    <s v="Servicios"/>
    <s v="Almacén"/>
    <x v="2"/>
    <x v="81"/>
    <s v="Útiles de escritorio distribuido por almacén  (para provincias únicamente, papel bond, sobres de manila y files)"/>
    <x v="3"/>
    <x v="0"/>
    <m/>
    <m/>
    <m/>
    <s v="Moderada"/>
    <s v="NO"/>
    <x v="0"/>
    <s v="Abril"/>
    <n v="2"/>
    <d v="2023-04-01T00:00:00"/>
    <d v="2023-05-30T00:00:00"/>
    <s v=""/>
    <s v=""/>
    <s v=""/>
    <n v="240000"/>
    <n v="240000"/>
    <s v=""/>
    <s v=""/>
    <s v=""/>
    <s v=""/>
    <s v=""/>
    <s v=""/>
    <s v=""/>
    <m/>
    <n v="480000"/>
    <m/>
    <n v="501840"/>
    <m/>
    <n v="524772"/>
    <m/>
    <n v="548850"/>
    <n v="2055462"/>
    <s v="Contratación"/>
    <s v="No Significativa"/>
    <s v="SI"/>
    <m/>
    <s v="Continuidad"/>
    <s v="SI"/>
    <m/>
    <m/>
    <s v="Luis Bernardo Soto Zavala"/>
    <s v="999 631 390"/>
  </r>
  <r>
    <x v="125"/>
    <x v="0"/>
    <x v="2"/>
    <s v="Almacén"/>
    <s v="Gerencia de Administración y Logística"/>
    <s v="Servicios"/>
    <s v="Almacén"/>
    <x v="2"/>
    <x v="82"/>
    <s v="Papel Bond para Fotocopiadora 80 gr. - A4."/>
    <x v="3"/>
    <x v="0"/>
    <m/>
    <m/>
    <m/>
    <s v="Moderada"/>
    <s v="NO"/>
    <x v="0"/>
    <s v="Marzo"/>
    <n v="9"/>
    <d v="2013-03-01T00:00:00"/>
    <d v="2023-12-01T00:00:00"/>
    <s v=""/>
    <s v=""/>
    <s v=""/>
    <s v=""/>
    <n v="623000"/>
    <s v=""/>
    <s v=""/>
    <s v=""/>
    <s v=""/>
    <n v="623000"/>
    <s v=""/>
    <s v=""/>
    <m/>
    <n v="1246000"/>
    <m/>
    <n v="1246080"/>
    <m/>
    <n v="1308384"/>
    <m/>
    <n v="1373803"/>
    <n v="5174267"/>
    <s v="Contratación"/>
    <s v="No Significativa"/>
    <s v="SI"/>
    <m/>
    <s v="Continuidad"/>
    <s v="SI"/>
    <m/>
    <m/>
    <s v="Luis Bernardo Soto Zavala"/>
    <s v="999 631 390"/>
  </r>
  <r>
    <x v="126"/>
    <x v="0"/>
    <x v="2"/>
    <s v="Almacén"/>
    <s v="Gerencia de Administración y Logística"/>
    <s v="Servicios"/>
    <s v="Almacén"/>
    <x v="2"/>
    <x v="83"/>
    <s v="Materiales para embalaje"/>
    <x v="3"/>
    <x v="0"/>
    <m/>
    <m/>
    <m/>
    <s v="Moderada"/>
    <s v="NO"/>
    <x v="0"/>
    <s v="Agosto"/>
    <n v="2"/>
    <d v="2023-08-01T00:00:00"/>
    <d v="2023-09-30T00:00:00"/>
    <s v=""/>
    <s v=""/>
    <s v=""/>
    <n v="336712"/>
    <s v=""/>
    <s v=""/>
    <s v=""/>
    <s v=""/>
    <s v=""/>
    <s v=""/>
    <s v=""/>
    <s v=""/>
    <m/>
    <n v="336712"/>
    <m/>
    <n v="332547"/>
    <m/>
    <n v="349175"/>
    <m/>
    <n v="366634"/>
    <n v="1385068"/>
    <s v="Contratación"/>
    <s v="No Significativa"/>
    <s v="SI"/>
    <m/>
    <s v="Continuidad"/>
    <s v="SI"/>
    <m/>
    <m/>
    <s v="Luis Bernardo Soto Zavala"/>
    <s v="999 631 390"/>
  </r>
  <r>
    <x v="127"/>
    <x v="0"/>
    <x v="2"/>
    <s v="Almacén"/>
    <s v="Gerencia de Administración y Logística"/>
    <s v="Servicios"/>
    <s v="Almacén"/>
    <x v="2"/>
    <x v="84"/>
    <s v="Artículos de aseo Personal"/>
    <x v="3"/>
    <x v="0"/>
    <m/>
    <m/>
    <m/>
    <s v="Moderada"/>
    <s v="NO"/>
    <x v="0"/>
    <s v="Abril"/>
    <n v="2"/>
    <d v="2023-04-01T00:00:00"/>
    <d v="2023-05-30T00:00:00"/>
    <s v=""/>
    <s v=""/>
    <s v=""/>
    <n v="76250"/>
    <n v="76250"/>
    <s v=""/>
    <s v=""/>
    <s v=""/>
    <s v=""/>
    <s v=""/>
    <s v=""/>
    <s v=""/>
    <m/>
    <n v="152500"/>
    <m/>
    <n v="160125"/>
    <m/>
    <n v="168131"/>
    <m/>
    <n v="176537"/>
    <n v="657293"/>
    <s v="Contratación"/>
    <s v="No Significativa"/>
    <s v="SI"/>
    <m/>
    <s v="Continuidad"/>
    <s v="SI"/>
    <m/>
    <m/>
    <s v="Luis Bernardo Soto Zavala"/>
    <s v="999 631 390"/>
  </r>
  <r>
    <x v="128"/>
    <x v="0"/>
    <x v="2"/>
    <s v="Almacén"/>
    <s v="Gerencia de Administración y Logística"/>
    <s v="Servicios"/>
    <s v="Almacén"/>
    <x v="4"/>
    <x v="85"/>
    <s v="Servicio de Impresión de Formatos del Banco de la Nación"/>
    <x v="2"/>
    <x v="0"/>
    <m/>
    <m/>
    <m/>
    <s v="Moderada"/>
    <s v="NO"/>
    <x v="0"/>
    <s v="Noviembre"/>
    <s v="12"/>
    <d v="2023-11-15T00:00:00"/>
    <d v="2024-11-14T00:00:00"/>
    <n v="408324.33333333331"/>
    <n v="408324.33333333331"/>
    <n v="408324.33333333331"/>
    <n v="408324.33333333331"/>
    <n v="408324.33333333331"/>
    <n v="408324.33333333331"/>
    <n v="408324.33333333331"/>
    <n v="408324.33333333331"/>
    <n v="408324.33333333331"/>
    <n v="408324.33333333331"/>
    <n v="408324.33333333331"/>
    <n v="408324.33333333331"/>
    <m/>
    <n v="4899892"/>
    <m/>
    <n v="4725000"/>
    <m/>
    <n v="4961250"/>
    <m/>
    <n v="5209312"/>
    <n v="19795454"/>
    <s v="Contratación"/>
    <s v="No Significativa"/>
    <s v="SI"/>
    <m/>
    <s v="Continuidad"/>
    <s v="SI"/>
    <m/>
    <m/>
    <s v="Luis Bernardo Soto Zavala"/>
    <s v="999 631 390"/>
  </r>
  <r>
    <x v="129"/>
    <x v="0"/>
    <x v="2"/>
    <s v="Servicios Generales"/>
    <s v="Gerencia de Administración y Logística"/>
    <s v="Servicios"/>
    <s v="Servicios Generales"/>
    <x v="5"/>
    <x v="86"/>
    <s v="MANTENIMIENTO DE LA FLOTA VEHICULAR DEL BN"/>
    <x v="2"/>
    <x v="0"/>
    <m/>
    <m/>
    <m/>
    <s v="Alta"/>
    <s v="NO"/>
    <x v="0"/>
    <s v="Marzo"/>
    <s v="36"/>
    <d v="2023-06-19T00:00:00"/>
    <d v="2026-06-18T00:00:00"/>
    <s v=""/>
    <s v=""/>
    <s v=""/>
    <s v=""/>
    <s v=""/>
    <n v="5600"/>
    <n v="14000"/>
    <n v="14000"/>
    <n v="14000"/>
    <n v="14000"/>
    <n v="14000"/>
    <n v="14000"/>
    <m/>
    <n v="89600"/>
    <m/>
    <n v="168000"/>
    <m/>
    <n v="168000"/>
    <m/>
    <n v="78400"/>
    <n v="504000"/>
    <s v="Contratación"/>
    <s v="No Significativa"/>
    <s v="SI"/>
    <m/>
    <s v="Continuidad"/>
    <s v="SI"/>
    <m/>
    <m/>
    <s v="Cristian Adrian Chirinos Meza"/>
    <s v="997 465 405"/>
  </r>
  <r>
    <x v="130"/>
    <x v="0"/>
    <x v="2"/>
    <s v="Servicios Generales"/>
    <s v="Gerencia de Administración y Logística"/>
    <s v="Servicios"/>
    <s v="Servicios Generales"/>
    <x v="0"/>
    <x v="87"/>
    <s v="LIMPIEZA DE OFICINAS"/>
    <x v="2"/>
    <x v="0"/>
    <m/>
    <m/>
    <m/>
    <s v="Alta"/>
    <s v="NO"/>
    <x v="2"/>
    <s v="Marzo"/>
    <n v="36"/>
    <d v="2022-03-25T00:00:00"/>
    <d v="2025-03-24T00:00:00"/>
    <n v="432580"/>
    <n v="432580"/>
    <n v="432580"/>
    <n v="432580"/>
    <n v="432580"/>
    <n v="432580"/>
    <n v="432580"/>
    <n v="432580"/>
    <n v="432580"/>
    <n v="432580"/>
    <n v="432580"/>
    <n v="432580"/>
    <m/>
    <n v="5190960"/>
    <m/>
    <n v="5024859"/>
    <m/>
    <n v="1256215"/>
    <m/>
    <s v=""/>
    <n v="11472034"/>
    <s v="Contratación"/>
    <s v="Significativa"/>
    <s v="SI"/>
    <m/>
    <s v="Continuidad"/>
    <s v="SI"/>
    <m/>
    <m/>
    <s v="Cristian Adrian Chirinos Meza"/>
    <s v="997 465 405"/>
  </r>
  <r>
    <x v="131"/>
    <x v="0"/>
    <x v="2"/>
    <s v="Servicios Generales"/>
    <s v="Gerencia de Administración y Logística"/>
    <s v="Servicios"/>
    <s v="Servicios Generales"/>
    <x v="0"/>
    <x v="88"/>
    <s v="Telefono"/>
    <x v="2"/>
    <x v="0"/>
    <m/>
    <m/>
    <m/>
    <s v="Alta"/>
    <s v="NO"/>
    <x v="2"/>
    <s v="Sin convocatoria"/>
    <s v="12"/>
    <d v="2023-01-01T00:00:00"/>
    <d v="2023-12-31T00:00:00"/>
    <n v="313304"/>
    <n v="313304"/>
    <n v="313304"/>
    <n v="313304"/>
    <n v="313304"/>
    <n v="313304"/>
    <n v="313304"/>
    <n v="313304"/>
    <n v="313304"/>
    <n v="313304"/>
    <n v="313304"/>
    <n v="313307"/>
    <m/>
    <n v="3759651"/>
    <m/>
    <s v=""/>
    <m/>
    <s v=""/>
    <m/>
    <s v=""/>
    <n v="3759651"/>
    <s v="Contratación"/>
    <s v="Significativa"/>
    <s v="SI"/>
    <m/>
    <s v="Continuidad"/>
    <s v="SI"/>
    <m/>
    <m/>
    <s v="Cristian Adrian Chirinos Meza"/>
    <s v="997 465 405"/>
  </r>
  <r>
    <x v="132"/>
    <x v="0"/>
    <x v="2"/>
    <s v="Servicios Generales"/>
    <s v="Gerencia de Administración y Logística"/>
    <s v="Servicios"/>
    <s v="Servicios Generales"/>
    <x v="0"/>
    <x v="89"/>
    <s v="Limpieza"/>
    <x v="2"/>
    <x v="0"/>
    <m/>
    <m/>
    <m/>
    <s v="Alta"/>
    <s v="NO"/>
    <x v="2"/>
    <s v="Marzo"/>
    <s v="36"/>
    <d v="2021-11-29T00:00:00"/>
    <d v="2024-11-28T00:00:00"/>
    <n v="261245"/>
    <n v="261245"/>
    <n v="261245"/>
    <n v="261245"/>
    <n v="261245"/>
    <n v="261245"/>
    <n v="261245"/>
    <n v="261245"/>
    <n v="261245"/>
    <n v="261245"/>
    <n v="261245"/>
    <n v="261245"/>
    <m/>
    <n v="3134940"/>
    <m/>
    <n v="2873695"/>
    <m/>
    <s v=""/>
    <m/>
    <s v=""/>
    <n v="6008635"/>
    <s v="Contratación"/>
    <s v="Significativa"/>
    <s v="SI"/>
    <m/>
    <s v="Continuidad"/>
    <s v="SI"/>
    <m/>
    <m/>
    <s v="Cristian Adrian Chirinos Meza"/>
    <s v="997 465 405"/>
  </r>
  <r>
    <x v="133"/>
    <x v="0"/>
    <x v="2"/>
    <s v="Servicios Generales"/>
    <s v="Gerencia de Administración y Logística"/>
    <s v="Servicios"/>
    <s v="Servicios Generales"/>
    <x v="0"/>
    <x v="90"/>
    <s v="REPARACION Y MANTENIMIENTO DE ASCENSORES"/>
    <x v="2"/>
    <x v="0"/>
    <m/>
    <m/>
    <m/>
    <s v="Alta"/>
    <s v="NO"/>
    <x v="2"/>
    <s v="Setiembre"/>
    <s v="36"/>
    <d v="2022-12-01T00:00:00"/>
    <d v="2025-11-30T00:00:00"/>
    <n v="122250"/>
    <n v="122250"/>
    <n v="122250"/>
    <n v="122250"/>
    <n v="122250"/>
    <n v="122250"/>
    <n v="122250"/>
    <n v="122250"/>
    <n v="122250"/>
    <n v="122250"/>
    <n v="122250"/>
    <n v="122250"/>
    <m/>
    <n v="1467000"/>
    <m/>
    <n v="1467000"/>
    <m/>
    <n v="1467000"/>
    <m/>
    <s v=""/>
    <n v="4401000"/>
    <s v="Contratación"/>
    <s v="Significativa"/>
    <s v="SI"/>
    <m/>
    <s v="Continuidad"/>
    <s v="SI"/>
    <m/>
    <m/>
    <s v="Cristian Adrian Chirinos Meza"/>
    <s v="997 465 405"/>
  </r>
  <r>
    <x v="134"/>
    <x v="0"/>
    <x v="2"/>
    <s v="Servicios Generales"/>
    <s v="Gerencia de Administración y Logística"/>
    <s v="Servicios"/>
    <s v="Servicios Generales"/>
    <x v="0"/>
    <x v="91"/>
    <s v="REPARACIÓN Y MANTENIMIENTO DE AIRE ACONDICIONADO"/>
    <x v="2"/>
    <x v="0"/>
    <m/>
    <m/>
    <m/>
    <s v="Alta"/>
    <s v="NO"/>
    <x v="2"/>
    <s v="Marzo"/>
    <s v="36"/>
    <d v="2022-04-01T00:00:00"/>
    <d v="2025-03-31T00:00:00"/>
    <s v=""/>
    <s v=""/>
    <n v="341898"/>
    <s v=""/>
    <s v=""/>
    <n v="341898"/>
    <s v=""/>
    <s v=""/>
    <n v="341898"/>
    <s v=""/>
    <s v=""/>
    <n v="341898"/>
    <m/>
    <n v="1367592"/>
    <m/>
    <n v="1367592"/>
    <m/>
    <n v="341898"/>
    <m/>
    <s v=""/>
    <n v="3077082"/>
    <s v="Contratación"/>
    <s v="Significativa"/>
    <s v="SI"/>
    <m/>
    <s v="Continuidad"/>
    <s v="SI"/>
    <m/>
    <m/>
    <s v="Cristian Adrian Chirinos Meza"/>
    <s v="997 465 405"/>
  </r>
  <r>
    <x v="135"/>
    <x v="0"/>
    <x v="2"/>
    <s v="Servicios Generales"/>
    <s v="Gerencia de Administración y Logística"/>
    <s v="Servicios"/>
    <s v="Servicios Generales"/>
    <x v="0"/>
    <x v="92"/>
    <s v="REPARACIÓN Y MANTENIMIENTO DE AIRE ACONDICIONADO"/>
    <x v="2"/>
    <x v="0"/>
    <m/>
    <m/>
    <m/>
    <s v="Alta"/>
    <s v="NO"/>
    <x v="2"/>
    <s v="Mayo"/>
    <s v="36"/>
    <d v="2022-08-13T00:00:00"/>
    <d v="2025-08-12T00:00:00"/>
    <n v="99469"/>
    <s v=""/>
    <s v=""/>
    <n v="298406"/>
    <s v=""/>
    <s v=""/>
    <n v="298406"/>
    <s v=""/>
    <s v=""/>
    <n v="298406"/>
    <s v=""/>
    <n v="198937"/>
    <m/>
    <n v="1193624"/>
    <m/>
    <n v="1193624"/>
    <m/>
    <n v="795750"/>
    <m/>
    <s v=""/>
    <n v="3182998"/>
    <s v="Contratación"/>
    <s v="Significativa"/>
    <s v="SI"/>
    <m/>
    <s v="Continuidad"/>
    <s v="SI"/>
    <m/>
    <m/>
    <s v="Cristian Adrian Chirinos Meza"/>
    <s v="997 465 405"/>
  </r>
  <r>
    <x v="136"/>
    <x v="0"/>
    <x v="2"/>
    <s v="Servicios Generales"/>
    <s v="Gerencia de Administración y Logística"/>
    <s v="Servicios"/>
    <s v="Servicios Generales"/>
    <x v="0"/>
    <x v="93"/>
    <s v="REPARACIÓN Y MANTENIMIENTO DE AIRE ACONDICIONADO"/>
    <x v="2"/>
    <x v="0"/>
    <m/>
    <m/>
    <m/>
    <s v="Alta"/>
    <s v="NO"/>
    <x v="2"/>
    <s v="Enero"/>
    <s v="36"/>
    <d v="2022-04-01T00:00:00"/>
    <d v="2025-03-31T00:00:00"/>
    <s v=""/>
    <s v=""/>
    <n v="154861"/>
    <s v=""/>
    <s v=""/>
    <n v="154861"/>
    <s v=""/>
    <s v=""/>
    <n v="154860"/>
    <s v=""/>
    <s v=""/>
    <n v="154859"/>
    <m/>
    <n v="619441"/>
    <m/>
    <n v="619441"/>
    <m/>
    <n v="154861"/>
    <m/>
    <s v=""/>
    <n v="1393743"/>
    <s v="Contratación"/>
    <s v="Significativa"/>
    <s v="SI"/>
    <m/>
    <s v="Continuidad"/>
    <s v="SI"/>
    <m/>
    <m/>
    <s v="Cristian Adrian Chirinos Meza"/>
    <s v="997 465 405"/>
  </r>
  <r>
    <x v="137"/>
    <x v="0"/>
    <x v="2"/>
    <s v="Servicios Generales"/>
    <s v="Gerencia de Administración y Logística"/>
    <s v="Servicios"/>
    <s v="Servicios Generales"/>
    <x v="0"/>
    <x v="94"/>
    <s v="TELEFONOS"/>
    <x v="2"/>
    <x v="0"/>
    <m/>
    <m/>
    <m/>
    <s v="Alta"/>
    <s v="NO"/>
    <x v="0"/>
    <s v="Setiembre"/>
    <s v="36"/>
    <d v="2021-03-09T00:00:00"/>
    <d v="2024-03-08T00:00:00"/>
    <n v="38695"/>
    <n v="30549"/>
    <n v="30549"/>
    <n v="30549"/>
    <n v="30549"/>
    <n v="30549"/>
    <n v="220904"/>
    <n v="30549"/>
    <n v="30549"/>
    <n v="30549"/>
    <n v="30549"/>
    <n v="22397"/>
    <m/>
    <n v="556937"/>
    <m/>
    <n v="99793"/>
    <m/>
    <s v=""/>
    <m/>
    <s v=""/>
    <n v="656730"/>
    <s v="Contratación"/>
    <s v="Significativa"/>
    <s v="SI"/>
    <m/>
    <s v="Continuidad"/>
    <s v="SI"/>
    <m/>
    <m/>
    <s v="Cristian Adrian Chirinos Meza"/>
    <s v="997 465 405"/>
  </r>
  <r>
    <x v="138"/>
    <x v="0"/>
    <x v="2"/>
    <s v="Servicios Generales"/>
    <s v="Gerencia de Administración y Logística"/>
    <s v="Servicios"/>
    <s v="Servicios Generales"/>
    <x v="0"/>
    <x v="95"/>
    <s v="TELEFONOS"/>
    <x v="2"/>
    <x v="0"/>
    <m/>
    <m/>
    <m/>
    <s v="Alta"/>
    <s v="NO"/>
    <x v="2"/>
    <s v="Enero"/>
    <s v="12"/>
    <d v="2023-01-01T00:00:00"/>
    <d v="2023-12-31T00:00:00"/>
    <n v="41554"/>
    <n v="41554"/>
    <n v="41554"/>
    <n v="41554"/>
    <n v="41554"/>
    <n v="41554"/>
    <n v="41554"/>
    <n v="41554"/>
    <n v="41554"/>
    <n v="41554"/>
    <n v="41555"/>
    <n v="41555"/>
    <m/>
    <n v="498650"/>
    <m/>
    <s v=""/>
    <m/>
    <s v=""/>
    <m/>
    <s v=""/>
    <n v="498650"/>
    <s v="Contratación"/>
    <s v="No Significativa"/>
    <s v="SI"/>
    <m/>
    <s v="Continuidad"/>
    <s v="SI"/>
    <m/>
    <m/>
    <s v="Cristian Adrian Chirinos Meza"/>
    <s v="997 465 405"/>
  </r>
  <r>
    <x v="139"/>
    <x v="0"/>
    <x v="2"/>
    <s v="Servicios Generales"/>
    <s v="Gerencia de Administración y Logística"/>
    <s v="Servicios"/>
    <s v="Servicios Generales"/>
    <x v="0"/>
    <x v="96"/>
    <s v="SERVICIOS GENERALES  REPARACION Y MANTENIMIENTO"/>
    <x v="2"/>
    <x v="0"/>
    <m/>
    <m/>
    <m/>
    <s v="Alta"/>
    <s v="NO"/>
    <x v="2"/>
    <s v="Enero"/>
    <s v="36"/>
    <d v="2019-12-24T00:00:00"/>
    <d v="2023-02-18T00:00:00"/>
    <n v="320622"/>
    <n v="292373"/>
    <s v=""/>
    <s v=""/>
    <s v=""/>
    <s v=""/>
    <s v=""/>
    <s v=""/>
    <s v=""/>
    <s v=""/>
    <s v=""/>
    <s v=""/>
    <m/>
    <n v="1112995"/>
    <m/>
    <s v=""/>
    <m/>
    <s v=""/>
    <m/>
    <s v=""/>
    <n v="1112995"/>
    <s v="Contratación"/>
    <s v="Significativa"/>
    <s v="SI"/>
    <m/>
    <s v="Continuidad"/>
    <s v="SI"/>
    <m/>
    <m/>
    <s v="Cristian Adrian Chirinos Meza"/>
    <s v="997 465 405"/>
  </r>
  <r>
    <x v="140"/>
    <x v="0"/>
    <x v="2"/>
    <s v="Servicios Generales"/>
    <s v="Gerencia de Administración y Logística"/>
    <s v="Servicios"/>
    <s v="Servicios Generales"/>
    <x v="0"/>
    <x v="96"/>
    <s v="SERVICIOS GENERALES  REPARACION Y MANTENIMIENTO"/>
    <x v="2"/>
    <x v="0"/>
    <m/>
    <m/>
    <m/>
    <s v="Alta"/>
    <s v="NO"/>
    <x v="0"/>
    <n v="44835"/>
    <s v="36"/>
    <d v="2019-12-24T00:00:00"/>
    <d v="2023-02-18T00:00:00"/>
    <s v=""/>
    <s v=""/>
    <n v="250000"/>
    <n v="250000"/>
    <n v="646056"/>
    <n v="646056"/>
    <n v="646056"/>
    <n v="646056"/>
    <n v="646056"/>
    <n v="646056"/>
    <n v="646056"/>
    <n v="646056"/>
    <m/>
    <n v="5668448"/>
    <m/>
    <n v="7752672"/>
    <m/>
    <n v="7752672"/>
    <m/>
    <n v="969084"/>
    <n v="22142876"/>
    <s v="Contratación"/>
    <s v="Significativa"/>
    <s v="NO"/>
    <m/>
    <s v="Continuidad"/>
    <s v="SI"/>
    <m/>
    <m/>
    <s v="Cristian Adrian Chirinos Meza"/>
    <s v="997 465 405"/>
  </r>
  <r>
    <x v="141"/>
    <x v="0"/>
    <x v="2"/>
    <s v="Servicios Generales"/>
    <s v="Gerencia de Administración y Logística"/>
    <s v="Servicios"/>
    <s v="Servicios Generales"/>
    <x v="0"/>
    <x v="97"/>
    <s v="REPARACION Y MANTENIMIENTO INMUEBLES-OTROS"/>
    <x v="2"/>
    <x v="0"/>
    <m/>
    <m/>
    <m/>
    <s v="Alta"/>
    <s v="NO"/>
    <x v="2"/>
    <s v="Sin convocatoria"/>
    <s v="12"/>
    <d v="2023-01-01T00:00:00"/>
    <d v="2023-12-31T00:00:00"/>
    <n v="34246"/>
    <n v="34246"/>
    <n v="34246"/>
    <n v="34246"/>
    <n v="34246"/>
    <n v="34246"/>
    <n v="34246"/>
    <n v="34246"/>
    <n v="34246"/>
    <n v="34246"/>
    <n v="34246"/>
    <n v="34246"/>
    <m/>
    <n v="410952"/>
    <m/>
    <s v=""/>
    <m/>
    <s v=""/>
    <m/>
    <s v=""/>
    <n v="410952"/>
    <s v="Contratación"/>
    <s v="Significativa"/>
    <s v="SI"/>
    <m/>
    <s v="Continuidad"/>
    <s v="SI"/>
    <m/>
    <m/>
    <s v="Cristian Adrian Chirinos Meza"/>
    <s v="997 465 405"/>
  </r>
  <r>
    <x v="142"/>
    <x v="0"/>
    <x v="2"/>
    <s v="Servicios Generales"/>
    <s v="Gerencia de Administración y Logística"/>
    <s v="Servicios"/>
    <s v="Servicios Generales"/>
    <x v="0"/>
    <x v="98"/>
    <s v="REPARACION Y MANTENIMIENTO INMUEBLES-OTROS"/>
    <x v="2"/>
    <x v="0"/>
    <m/>
    <m/>
    <m/>
    <s v="Alta"/>
    <s v="NO"/>
    <x v="0"/>
    <s v="Setiembre"/>
    <s v="36"/>
    <d v="2021-03-31T00:00:00"/>
    <d v="2024-03-30T00:00:00"/>
    <n v="32550"/>
    <n v="32550"/>
    <n v="32550"/>
    <n v="32550"/>
    <n v="32550"/>
    <n v="32550"/>
    <n v="32550"/>
    <n v="32550"/>
    <n v="32550"/>
    <n v="32550"/>
    <n v="32550"/>
    <n v="32547"/>
    <m/>
    <n v="390597"/>
    <m/>
    <n v="488243"/>
    <m/>
    <s v=""/>
    <m/>
    <s v=""/>
    <n v="878840"/>
    <s v="Contratación"/>
    <s v="Significativa"/>
    <s v="SI"/>
    <m/>
    <s v="Continuidad"/>
    <s v="SI"/>
    <m/>
    <m/>
    <s v="Cristian Adrian Chirinos Meza"/>
    <s v="997 465 405"/>
  </r>
  <r>
    <x v="143"/>
    <x v="0"/>
    <x v="2"/>
    <s v="Servicios Generales"/>
    <s v="Gerencia de Administración y Logística"/>
    <s v="Servicios"/>
    <s v="Servicios Generales"/>
    <x v="0"/>
    <x v="99"/>
    <s v="SERVICIO OUTSOURSING INFORMÁTICOS"/>
    <x v="2"/>
    <x v="0"/>
    <m/>
    <m/>
    <m/>
    <s v="Alta"/>
    <s v="NO"/>
    <x v="0"/>
    <s v="Setiembre"/>
    <s v="36"/>
    <d v="2021-03-16T00:00:00"/>
    <d v="2024-03-15T00:00:00"/>
    <n v="27855"/>
    <n v="27855"/>
    <n v="27855"/>
    <n v="27855"/>
    <n v="27855"/>
    <n v="27855"/>
    <n v="27855"/>
    <n v="27855"/>
    <n v="27855"/>
    <n v="27855"/>
    <n v="27855"/>
    <n v="27858"/>
    <m/>
    <n v="334263"/>
    <m/>
    <n v="365000"/>
    <m/>
    <n v="106000"/>
    <m/>
    <s v=""/>
    <n v="805263"/>
    <s v="Contratación"/>
    <s v="Significativa"/>
    <s v="SI"/>
    <m/>
    <s v="Continuidad"/>
    <s v="SI"/>
    <m/>
    <m/>
    <s v="Cristian Adrian Chirinos Meza"/>
    <s v="997 465 405"/>
  </r>
  <r>
    <x v="144"/>
    <x v="0"/>
    <x v="2"/>
    <s v="Servicios Generales"/>
    <s v="Gerencia de Administración y Logística"/>
    <s v="Servicios"/>
    <s v="Servicios Generales"/>
    <x v="0"/>
    <x v="100"/>
    <s v="REPARACION Y MANTENIMIENTO GRUPOS ELECTROGENOS"/>
    <x v="2"/>
    <x v="0"/>
    <m/>
    <m/>
    <m/>
    <s v="Alta"/>
    <s v="NO"/>
    <x v="0"/>
    <s v="Julio"/>
    <s v="36"/>
    <d v="2021-01-21T00:00:00"/>
    <d v="2024-01-20T00:00:00"/>
    <n v="19665"/>
    <n v="19665"/>
    <n v="19665"/>
    <n v="19665"/>
    <n v="19665"/>
    <n v="19665"/>
    <n v="19665"/>
    <n v="19665"/>
    <n v="19665"/>
    <n v="19665"/>
    <n v="19665"/>
    <n v="19662"/>
    <m/>
    <n v="235977"/>
    <m/>
    <n v="235977"/>
    <m/>
    <n v="13765.27"/>
    <m/>
    <s v=""/>
    <n v="485719.27"/>
    <s v="Contratación"/>
    <s v="Significativa"/>
    <s v="SI"/>
    <m/>
    <s v="Continuidad"/>
    <s v="SI"/>
    <m/>
    <m/>
    <s v="Cristian Adrian Chirinos Meza"/>
    <s v="997 465 405"/>
  </r>
  <r>
    <x v="145"/>
    <x v="0"/>
    <x v="2"/>
    <s v="Servicios Generales"/>
    <s v="Gerencia de Administración y Logística"/>
    <s v="Servicios"/>
    <s v="Servicios Generales"/>
    <x v="0"/>
    <x v="101"/>
    <s v="REPARACION Y MANTENIMIENTO INMUEBLES-OTROS"/>
    <x v="2"/>
    <x v="0"/>
    <m/>
    <m/>
    <m/>
    <s v="Alta"/>
    <s v="NO"/>
    <x v="2"/>
    <s v="Enero"/>
    <s v="36"/>
    <d v="2022-04-01T00:00:00"/>
    <d v="2025-03-31T00:00:00"/>
    <n v="17776"/>
    <n v="17776"/>
    <n v="17776"/>
    <n v="17776"/>
    <n v="17776"/>
    <n v="17776"/>
    <n v="17776"/>
    <n v="17776"/>
    <n v="17775"/>
    <n v="17775"/>
    <n v="17775"/>
    <n v="17775"/>
    <m/>
    <n v="213308"/>
    <m/>
    <n v="213312"/>
    <m/>
    <n v="53328"/>
    <m/>
    <s v=""/>
    <n v="479948"/>
    <s v="Contratación"/>
    <s v="No Significativa"/>
    <s v="SI"/>
    <m/>
    <s v="Continuidad"/>
    <s v="SI"/>
    <m/>
    <m/>
    <s v="Cristian Adrian Chirinos Meza"/>
    <s v="997 465 405"/>
  </r>
  <r>
    <x v="146"/>
    <x v="0"/>
    <x v="2"/>
    <s v="Servicios Generales"/>
    <s v="Gerencia de Administración y Logística"/>
    <s v="Servicios"/>
    <s v="Servicios Generales"/>
    <x v="0"/>
    <x v="102"/>
    <s v="REPARACION Y MANTENIMIENTO INMUEBLES-OTROS"/>
    <x v="2"/>
    <x v="0"/>
    <m/>
    <m/>
    <m/>
    <s v="Alta"/>
    <s v="NO"/>
    <x v="2"/>
    <s v="Sin convocatoria"/>
    <s v="12"/>
    <d v="2023-01-01T00:00:00"/>
    <d v="2023-12-31T00:00:00"/>
    <s v=""/>
    <s v=""/>
    <n v="20000"/>
    <n v="20000"/>
    <n v="20000"/>
    <n v="20000"/>
    <n v="20000"/>
    <n v="20000"/>
    <n v="20000"/>
    <n v="20000"/>
    <n v="20000"/>
    <n v="20000"/>
    <m/>
    <n v="200000"/>
    <m/>
    <s v=""/>
    <m/>
    <s v=""/>
    <m/>
    <s v=""/>
    <n v="200000"/>
    <s v="Contratación"/>
    <s v="No Significativa"/>
    <s v="SI"/>
    <m/>
    <s v="Continuidad"/>
    <s v="SI"/>
    <m/>
    <m/>
    <s v="Cristian Adrian Chirinos Meza"/>
    <s v="997 465 405"/>
  </r>
  <r>
    <x v="147"/>
    <x v="0"/>
    <x v="2"/>
    <s v="Servicios Generales"/>
    <s v="Gerencia de Administración y Logística"/>
    <s v="Servicios"/>
    <s v="Servicios Generales"/>
    <x v="0"/>
    <x v="103"/>
    <s v="MANTENIMIENTO MUEBLES MAQUINARIA Y EQUIPO-OTROS"/>
    <x v="2"/>
    <x v="0"/>
    <m/>
    <m/>
    <m/>
    <s v="Moderada"/>
    <s v="NO"/>
    <x v="2"/>
    <s v="Sin convocatoria"/>
    <s v="12"/>
    <d v="2023-01-01T00:00:00"/>
    <d v="2023-12-31T00:00:00"/>
    <s v=""/>
    <s v=""/>
    <n v="20000"/>
    <n v="20000"/>
    <n v="20000"/>
    <n v="20000"/>
    <n v="20000"/>
    <n v="20000"/>
    <n v="20000"/>
    <n v="20000"/>
    <n v="20000"/>
    <n v="20000"/>
    <m/>
    <n v="200000"/>
    <m/>
    <s v=""/>
    <m/>
    <s v=""/>
    <m/>
    <s v=""/>
    <n v="200000"/>
    <s v="Contratación"/>
    <s v="No Significativa"/>
    <s v="SI"/>
    <m/>
    <s v="Continuidad"/>
    <s v="SI"/>
    <m/>
    <m/>
    <s v="Cristian Adrian Chirinos Meza"/>
    <s v="997 465 405"/>
  </r>
  <r>
    <x v="148"/>
    <x v="0"/>
    <x v="2"/>
    <s v="Servicios Generales"/>
    <s v="Gerencia de Administración y Logística"/>
    <s v="Servicios"/>
    <s v="Servicios Generales"/>
    <x v="0"/>
    <x v="104"/>
    <s v="SERVICIO DE OUTSOURCING - CENTRAL TELEFÓNICA"/>
    <x v="2"/>
    <x v="0"/>
    <m/>
    <m/>
    <m/>
    <s v="Moderada"/>
    <s v="NO"/>
    <x v="2"/>
    <s v="Setiembre"/>
    <s v="36"/>
    <d v="2021-11-10T00:00:00"/>
    <d v="2024-11-09T00:00:00"/>
    <n v="15896"/>
    <n v="15896"/>
    <n v="15896"/>
    <n v="15896"/>
    <n v="15896"/>
    <n v="15896"/>
    <n v="15896"/>
    <n v="15896"/>
    <n v="15896"/>
    <n v="15896"/>
    <n v="15896"/>
    <n v="15900"/>
    <m/>
    <n v="190756"/>
    <m/>
    <s v=""/>
    <m/>
    <s v=""/>
    <m/>
    <s v=""/>
    <n v="190756"/>
    <s v="Contratación"/>
    <s v="No Significativa"/>
    <s v="SI"/>
    <m/>
    <s v="Continuidad"/>
    <s v="SI"/>
    <m/>
    <m/>
    <s v="Cristian Adrian Chirinos Meza"/>
    <s v="997 465 405"/>
  </r>
  <r>
    <x v="149"/>
    <x v="0"/>
    <x v="2"/>
    <s v="Servicios Generales"/>
    <s v="Gerencia de Administración y Logística"/>
    <s v="Servicios"/>
    <s v="Servicios Generales"/>
    <x v="0"/>
    <x v="105"/>
    <s v="SERVICIO DE OUTSOURCING - CENTRAL TELEFÓNICA"/>
    <x v="2"/>
    <x v="0"/>
    <m/>
    <m/>
    <m/>
    <s v="Moderada"/>
    <s v="NO"/>
    <x v="2"/>
    <s v="Agosto"/>
    <s v="36"/>
    <d v="2021-11-10T00:00:00"/>
    <d v="2024-11-09T00:00:00"/>
    <n v="14167"/>
    <n v="14167"/>
    <n v="14167"/>
    <n v="14167"/>
    <n v="14167"/>
    <n v="14167"/>
    <n v="14167"/>
    <n v="14167"/>
    <n v="14167"/>
    <n v="14167"/>
    <n v="14167"/>
    <n v="14163"/>
    <m/>
    <n v="170000"/>
    <m/>
    <n v="155837"/>
    <m/>
    <s v=""/>
    <m/>
    <s v=""/>
    <n v="325837"/>
    <s v="Contratación"/>
    <s v="No Significativa"/>
    <s v="SI"/>
    <m/>
    <s v="Continuidad"/>
    <s v="SI"/>
    <m/>
    <m/>
    <s v="Cristian Adrian Chirinos Meza"/>
    <s v="997 465 405"/>
  </r>
  <r>
    <x v="150"/>
    <x v="0"/>
    <x v="2"/>
    <s v="Servicios Generales"/>
    <s v="Gerencia de Administración y Logística"/>
    <s v="Servicios"/>
    <s v="Servicios Generales"/>
    <x v="0"/>
    <x v="106"/>
    <s v="REPARACION Y MANTENIMIENTO GRUPOS ELECTROGENOS"/>
    <x v="2"/>
    <x v="0"/>
    <m/>
    <m/>
    <m/>
    <s v="Moderada"/>
    <s v="NO"/>
    <x v="0"/>
    <n v="44835"/>
    <s v="12"/>
    <d v="2023-01-31T00:00:00"/>
    <d v="2023-12-31T00:00:00"/>
    <s v=""/>
    <n v="70622"/>
    <n v="70622"/>
    <n v="70622"/>
    <n v="70622"/>
    <n v="70622"/>
    <n v="70622"/>
    <n v="70622"/>
    <n v="70622"/>
    <n v="70622"/>
    <n v="70622"/>
    <n v="70622"/>
    <m/>
    <n v="776842"/>
    <m/>
    <n v="847944"/>
    <m/>
    <n v="847944"/>
    <m/>
    <n v="113059.20000000001"/>
    <n v="2585789.2000000002"/>
    <s v="Contratación"/>
    <s v="No Significativa"/>
    <s v="SI"/>
    <m/>
    <s v="Continuidad"/>
    <s v="SI"/>
    <m/>
    <m/>
    <s v="Cristian Adrian Chirinos Meza"/>
    <s v="997 465 405"/>
  </r>
  <r>
    <x v="151"/>
    <x v="0"/>
    <x v="2"/>
    <s v="Servicios Generales"/>
    <s v="Gerencia de Administración y Logística"/>
    <s v="Servicios"/>
    <s v="Servicios Generales"/>
    <x v="0"/>
    <x v="107"/>
    <s v="MANTENIMIENTO MUEBLES MAQUINARIA Y EQUIPO-OTROS"/>
    <x v="2"/>
    <x v="0"/>
    <m/>
    <m/>
    <m/>
    <s v="Alta"/>
    <s v="NO"/>
    <x v="2"/>
    <s v="Agosto"/>
    <s v="36"/>
    <d v="2021-11-19T00:00:00"/>
    <d v="2024-11-18T00:00:00"/>
    <n v="11470"/>
    <n v="11470"/>
    <n v="11470"/>
    <n v="11470"/>
    <n v="11470"/>
    <n v="11470"/>
    <n v="11470"/>
    <n v="11470"/>
    <n v="11470"/>
    <n v="11470"/>
    <n v="11470"/>
    <n v="11470"/>
    <m/>
    <n v="137640"/>
    <m/>
    <n v="126170"/>
    <m/>
    <s v=""/>
    <m/>
    <s v=""/>
    <n v="263810"/>
    <s v="Contratación"/>
    <s v="No Significativa"/>
    <s v="SI"/>
    <m/>
    <s v="Continuidad"/>
    <s v="SI"/>
    <m/>
    <m/>
    <s v="Cristian Adrian Chirinos Meza"/>
    <s v="997 465 405"/>
  </r>
  <r>
    <x v="152"/>
    <x v="0"/>
    <x v="2"/>
    <s v="Servicios Generales"/>
    <s v="Gerencia de Administración y Logística"/>
    <s v="Servicios"/>
    <s v="Servicios Generales"/>
    <x v="0"/>
    <x v="108"/>
    <s v="REPARACION Y MANTENIMIENTO GRUPOS ELECTROGENOS"/>
    <x v="2"/>
    <x v="0"/>
    <m/>
    <m/>
    <m/>
    <s v="Alta"/>
    <s v="NO"/>
    <x v="2"/>
    <s v="Sin convocatoria"/>
    <s v="12"/>
    <d v="2023-01-01T00:00:00"/>
    <d v="2023-12-31T00:00:00"/>
    <n v="41988"/>
    <n v="41988"/>
    <n v="34424"/>
    <s v=""/>
    <s v=""/>
    <s v=""/>
    <s v=""/>
    <s v=""/>
    <s v=""/>
    <s v=""/>
    <s v=""/>
    <s v=""/>
    <m/>
    <n v="118400"/>
    <m/>
    <s v=""/>
    <m/>
    <s v=""/>
    <m/>
    <s v=""/>
    <n v="118400"/>
    <s v="Contratación"/>
    <s v="No Significativa"/>
    <s v="SI"/>
    <m/>
    <s v="Continuidad"/>
    <s v="SI"/>
    <m/>
    <m/>
    <s v="Cristian Adrian Chirinos Meza"/>
    <s v="997 465 405"/>
  </r>
  <r>
    <x v="153"/>
    <x v="0"/>
    <x v="2"/>
    <s v="Servicios Generales"/>
    <s v="Gerencia de Administración y Logística"/>
    <s v="Servicios"/>
    <s v="Servicios Generales"/>
    <x v="0"/>
    <x v="109"/>
    <s v="REPARACIÓN Y MANTENIMIENTO DE AIRE ACONDICIONADO"/>
    <x v="2"/>
    <x v="0"/>
    <m/>
    <m/>
    <m/>
    <s v="Alta"/>
    <s v="NO"/>
    <x v="2"/>
    <s v="Junio"/>
    <s v="36"/>
    <d v="2021-10-05T00:00:00"/>
    <d v="2024-10-04T00:00:00"/>
    <s v=""/>
    <s v=""/>
    <n v="22420"/>
    <s v=""/>
    <s v=""/>
    <n v="22420"/>
    <s v=""/>
    <s v=""/>
    <n v="22420"/>
    <s v=""/>
    <s v=""/>
    <n v="22422"/>
    <m/>
    <n v="89682"/>
    <m/>
    <n v="67260"/>
    <m/>
    <s v=""/>
    <m/>
    <s v=""/>
    <n v="156942"/>
    <s v="Contratación"/>
    <s v="No Significativa"/>
    <s v="SI"/>
    <m/>
    <s v="Continuidad"/>
    <s v="SI"/>
    <m/>
    <m/>
    <s v="Cristian Adrian Chirinos Meza"/>
    <s v="997 465 405"/>
  </r>
  <r>
    <x v="154"/>
    <x v="0"/>
    <x v="2"/>
    <s v="Servicios Generales"/>
    <s v="Gerencia de Administración y Logística"/>
    <s v="Servicios"/>
    <s v="Servicios Generales"/>
    <x v="0"/>
    <x v="110"/>
    <s v="MANTENIMIENTO VEHICULOS"/>
    <x v="2"/>
    <x v="0"/>
    <m/>
    <m/>
    <m/>
    <s v="Alta"/>
    <s v="NO"/>
    <x v="0"/>
    <s v="Febrero"/>
    <s v="12"/>
    <d v="2023-05-07T00:00:00"/>
    <d v="2023-12-31T00:00:00"/>
    <s v=""/>
    <s v=""/>
    <s v=""/>
    <s v=""/>
    <n v="11520"/>
    <n v="9412"/>
    <n v="9412"/>
    <n v="9412"/>
    <n v="9412"/>
    <n v="9412"/>
    <n v="9412"/>
    <n v="235323"/>
    <m/>
    <n v="303315"/>
    <m/>
    <n v="108000"/>
    <m/>
    <n v="108000"/>
    <m/>
    <n v="45000"/>
    <n v="564315"/>
    <s v="Contratación"/>
    <s v="No Significativa"/>
    <s v="SI"/>
    <m/>
    <s v="Continuidad"/>
    <s v="NO"/>
    <m/>
    <m/>
    <s v="Cristian Adrian Chirinos Meza"/>
    <s v="997 465 405"/>
  </r>
  <r>
    <x v="155"/>
    <x v="0"/>
    <x v="2"/>
    <s v="Servicios Generales"/>
    <s v="Gerencia de Administración y Logística"/>
    <s v="Servicios"/>
    <s v="Servicios Generales"/>
    <x v="0"/>
    <x v="111"/>
    <s v="MATERIALES - MUEBLES  MAQUINARIAS Y EQUIPOS"/>
    <x v="2"/>
    <x v="0"/>
    <m/>
    <m/>
    <m/>
    <s v="Alta"/>
    <s v="NO"/>
    <x v="2"/>
    <s v="Octubre"/>
    <s v="12"/>
    <d v="2023-01-01T00:00:00"/>
    <d v="2023-12-31T00:00:00"/>
    <s v=""/>
    <s v=""/>
    <n v="7000"/>
    <n v="7000"/>
    <n v="7000"/>
    <n v="7000"/>
    <n v="7000"/>
    <n v="7000"/>
    <n v="7000"/>
    <n v="7000"/>
    <n v="7000"/>
    <n v="7000"/>
    <m/>
    <n v="70000"/>
    <m/>
    <s v=""/>
    <m/>
    <s v=""/>
    <m/>
    <s v=""/>
    <n v="70000"/>
    <s v="Contratación"/>
    <s v="No Significativa"/>
    <s v="SI"/>
    <m/>
    <s v="Continuidad"/>
    <s v="SI"/>
    <m/>
    <m/>
    <s v="Cristian Adrian Chirinos Meza"/>
    <s v="997 465 405"/>
  </r>
  <r>
    <x v="156"/>
    <x v="0"/>
    <x v="2"/>
    <s v="Servicios Generales"/>
    <s v="Gerencia de Administración y Logística"/>
    <s v="Servicios"/>
    <s v="Servicios Generales"/>
    <x v="0"/>
    <x v="112"/>
    <s v="REPUESTOS Y MATERIALES - INMUEBLES"/>
    <x v="2"/>
    <x v="0"/>
    <m/>
    <m/>
    <m/>
    <s v="Alta"/>
    <s v="NO"/>
    <x v="2"/>
    <s v="Octubre"/>
    <s v="12"/>
    <d v="2023-01-01T00:00:00"/>
    <d v="2023-12-31T00:00:00"/>
    <s v=""/>
    <s v=""/>
    <n v="9000"/>
    <n v="9000"/>
    <n v="9000"/>
    <n v="9000"/>
    <n v="9000"/>
    <n v="9000"/>
    <n v="6000"/>
    <s v=""/>
    <s v=""/>
    <s v=""/>
    <m/>
    <n v="60000"/>
    <m/>
    <s v=""/>
    <m/>
    <s v=""/>
    <m/>
    <s v=""/>
    <n v="60000"/>
    <s v="Contratación"/>
    <s v="No Significativa"/>
    <s v="SI"/>
    <m/>
    <s v="Continuidad"/>
    <s v="SI"/>
    <m/>
    <m/>
    <s v="Cristian Adrian Chirinos Meza"/>
    <s v="997 465 405"/>
  </r>
  <r>
    <x v="157"/>
    <x v="0"/>
    <x v="2"/>
    <s v="Servicios Generales"/>
    <s v="Gerencia de Administración y Logística"/>
    <s v="Servicios"/>
    <s v="Servicios Generales"/>
    <x v="0"/>
    <x v="113"/>
    <s v="CARBURANTES Y LUBRICANTES"/>
    <x v="2"/>
    <x v="0"/>
    <m/>
    <m/>
    <m/>
    <s v="Alta"/>
    <s v="NO"/>
    <x v="2"/>
    <s v="Marzo"/>
    <s v="36"/>
    <d v="2020-05-07T00:00:00"/>
    <d v="2023-05-06T00:00:00"/>
    <n v="14260"/>
    <n v="14260"/>
    <n v="14260"/>
    <n v="14260"/>
    <n v="2852"/>
    <s v=""/>
    <s v=""/>
    <s v=""/>
    <s v=""/>
    <s v=""/>
    <s v=""/>
    <s v=""/>
    <m/>
    <n v="59892"/>
    <m/>
    <s v=""/>
    <m/>
    <s v=""/>
    <m/>
    <s v=""/>
    <n v="59892"/>
    <s v="Contratación"/>
    <s v="No Significativa"/>
    <s v="SI"/>
    <m/>
    <s v="Continuidad"/>
    <s v="SI"/>
    <m/>
    <m/>
    <s v="Cristian Adrian Chirinos Meza"/>
    <s v="997 465 405"/>
  </r>
  <r>
    <x v="158"/>
    <x v="0"/>
    <x v="2"/>
    <s v="Servicios Generales"/>
    <s v="Gerencia de Administración y Logística"/>
    <s v="Servicios"/>
    <s v="Servicios Generales"/>
    <x v="0"/>
    <x v="114"/>
    <s v="TELEFONOS"/>
    <x v="2"/>
    <x v="0"/>
    <m/>
    <m/>
    <m/>
    <s v="Alta"/>
    <s v="NO"/>
    <x v="2"/>
    <s v="Sin convocatoria"/>
    <s v="12"/>
    <d v="2023-01-01T00:00:00"/>
    <d v="2023-12-31T00:00:00"/>
    <n v="4166"/>
    <n v="4166"/>
    <n v="4166"/>
    <n v="4166"/>
    <n v="4167"/>
    <n v="4167"/>
    <n v="4167"/>
    <n v="4167"/>
    <n v="4167"/>
    <n v="4167"/>
    <n v="4167"/>
    <n v="4167"/>
    <m/>
    <n v="50000"/>
    <m/>
    <s v=""/>
    <m/>
    <s v=""/>
    <m/>
    <s v=""/>
    <n v="50000"/>
    <s v="Contratación"/>
    <s v="No Significativa"/>
    <s v="SI"/>
    <m/>
    <s v="Continuidad"/>
    <s v="SI"/>
    <m/>
    <m/>
    <s v="Cristian Adrian Chirinos Meza"/>
    <s v="997 465 405"/>
  </r>
  <r>
    <x v="159"/>
    <x v="0"/>
    <x v="2"/>
    <s v="Servicios Generales"/>
    <s v="Gerencia de Administración y Logística"/>
    <s v="Servicios"/>
    <s v="Servicios Generales"/>
    <x v="0"/>
    <x v="115"/>
    <s v="ALQUILERES OTROS"/>
    <x v="2"/>
    <x v="0"/>
    <m/>
    <m/>
    <m/>
    <s v="Alta"/>
    <s v="NO"/>
    <x v="2"/>
    <s v="Octubre"/>
    <s v="12"/>
    <d v="2023-01-01T00:00:00"/>
    <d v="2023-12-31T00:00:00"/>
    <s v=""/>
    <s v=""/>
    <n v="3400"/>
    <n v="3400"/>
    <n v="3400"/>
    <n v="3400"/>
    <n v="3400"/>
    <n v="3400"/>
    <n v="3400"/>
    <n v="3400"/>
    <n v="3400"/>
    <n v="3400"/>
    <m/>
    <n v="34000"/>
    <m/>
    <s v=""/>
    <m/>
    <s v=""/>
    <m/>
    <s v=""/>
    <n v="34000"/>
    <s v="Contratación"/>
    <s v="No Significativa"/>
    <s v="SI"/>
    <m/>
    <s v="Continuidad"/>
    <s v="SI"/>
    <m/>
    <m/>
    <s v="Cristian Adrian Chirinos Meza"/>
    <s v="997 465 405"/>
  </r>
  <r>
    <x v="160"/>
    <x v="0"/>
    <x v="2"/>
    <s v="Servicios Generales"/>
    <s v="Gerencia de Administración y Logística"/>
    <s v="Servicios"/>
    <s v="Servicios Generales"/>
    <x v="0"/>
    <x v="116"/>
    <s v="FLETES Y EMBALAJES"/>
    <x v="2"/>
    <x v="0"/>
    <m/>
    <m/>
    <m/>
    <s v="Alta"/>
    <s v="NO"/>
    <x v="2"/>
    <s v="Octubre"/>
    <s v="12"/>
    <d v="2023-01-01T00:00:00"/>
    <s v="31/21/2023"/>
    <s v=""/>
    <s v=""/>
    <n v="3000"/>
    <n v="3000"/>
    <n v="3000"/>
    <n v="3000"/>
    <n v="3000"/>
    <n v="3000"/>
    <n v="3000"/>
    <n v="3000"/>
    <n v="3000"/>
    <n v="3000"/>
    <m/>
    <n v="30000"/>
    <m/>
    <s v=""/>
    <m/>
    <s v=""/>
    <m/>
    <s v=""/>
    <n v="30000"/>
    <s v="Contratación"/>
    <s v="No Significativa"/>
    <s v="SI"/>
    <m/>
    <s v="Continuidad"/>
    <s v="SI"/>
    <m/>
    <m/>
    <s v="Cristian Adrian Chirinos Meza"/>
    <s v="997 465 405"/>
  </r>
  <r>
    <x v="161"/>
    <x v="0"/>
    <x v="2"/>
    <s v="Servicios Generales"/>
    <s v="Gerencia de Administración y Logística"/>
    <s v="Servicios"/>
    <s v="Servicios Generales"/>
    <x v="0"/>
    <x v="117"/>
    <s v="REPUESTOS Y MATERIALES VEHICULOS"/>
    <x v="2"/>
    <x v="0"/>
    <m/>
    <m/>
    <m/>
    <s v="Moderada"/>
    <s v="NO"/>
    <x v="2"/>
    <s v="Octubre"/>
    <s v="12"/>
    <d v="2023-01-01T00:00:00"/>
    <d v="2023-12-31T00:00:00"/>
    <s v=""/>
    <s v=""/>
    <n v="2810"/>
    <n v="2810"/>
    <n v="2810"/>
    <n v="2810"/>
    <n v="2810"/>
    <n v="2810"/>
    <n v="2810"/>
    <n v="2810"/>
    <n v="2810"/>
    <n v="2812"/>
    <m/>
    <n v="28102"/>
    <m/>
    <s v=""/>
    <m/>
    <s v=""/>
    <m/>
    <s v=""/>
    <n v="28102"/>
    <s v="Contratación"/>
    <s v="No Significativa"/>
    <s v="SI"/>
    <m/>
    <s v="Continuidad"/>
    <s v="SI"/>
    <m/>
    <m/>
    <s v="Cristian Adrian Chirinos Meza"/>
    <s v="997 465 405"/>
  </r>
  <r>
    <x v="162"/>
    <x v="0"/>
    <x v="2"/>
    <s v="Servicios Generales"/>
    <s v="Gerencia de Administración y Logística"/>
    <s v="Servicios"/>
    <s v="Servicios Generales"/>
    <x v="0"/>
    <x v="118"/>
    <s v="REPARACION Y MANTENIMIENTO GRUPOS ELECTROGENOS"/>
    <x v="2"/>
    <x v="0"/>
    <m/>
    <m/>
    <m/>
    <s v="Alta"/>
    <s v="NO"/>
    <x v="2"/>
    <s v="Noviembre"/>
    <s v="36"/>
    <d v="2020-01-31T00:00:00"/>
    <d v="2023-01-30T00:00:00"/>
    <n v="27796"/>
    <s v=""/>
    <s v=""/>
    <s v=""/>
    <s v=""/>
    <s v=""/>
    <s v=""/>
    <s v=""/>
    <s v=""/>
    <s v=""/>
    <s v=""/>
    <s v=""/>
    <m/>
    <n v="27796"/>
    <m/>
    <s v=""/>
    <m/>
    <s v=""/>
    <m/>
    <s v=""/>
    <n v="27796"/>
    <s v="Contratación"/>
    <s v="Significativa"/>
    <s v="SI"/>
    <m/>
    <s v="Continuidad"/>
    <s v="SI"/>
    <m/>
    <m/>
    <s v="Cristian Adrian Chirinos Meza"/>
    <s v="997 465 405"/>
  </r>
  <r>
    <x v="163"/>
    <x v="0"/>
    <x v="2"/>
    <s v="Servicios Generales"/>
    <s v="Gerencia de Administración y Logística"/>
    <s v="Servicios"/>
    <s v="Servicios Generales"/>
    <x v="0"/>
    <x v="119"/>
    <s v="CARBURANTES Y LUBRICANTES"/>
    <x v="2"/>
    <x v="0"/>
    <m/>
    <m/>
    <m/>
    <s v="Moderada"/>
    <s v="NO"/>
    <x v="2"/>
    <s v="Octubre"/>
    <s v="12"/>
    <d v="2023-01-01T00:00:00"/>
    <d v="2023-12-31T00:00:00"/>
    <s v=""/>
    <s v=""/>
    <n v="4000"/>
    <n v="4000"/>
    <n v="4000"/>
    <n v="4000"/>
    <n v="4000"/>
    <n v="1000"/>
    <n v="1000"/>
    <n v="1500"/>
    <n v="1216"/>
    <n v="2000"/>
    <m/>
    <n v="26716"/>
    <m/>
    <s v=""/>
    <m/>
    <s v=""/>
    <m/>
    <s v=""/>
    <n v="26716"/>
    <s v="Contratación"/>
    <s v="No Significativa"/>
    <s v="SI"/>
    <m/>
    <s v="Continuidad"/>
    <s v="SI"/>
    <m/>
    <m/>
    <s v="Cristian Adrian Chirinos Meza"/>
    <s v="997 465 405"/>
  </r>
  <r>
    <x v="164"/>
    <x v="0"/>
    <x v="2"/>
    <s v="Servicios Generales"/>
    <s v="Gerencia de Administración y Logística"/>
    <s v="Servicios"/>
    <s v="Servicios Generales"/>
    <x v="0"/>
    <x v="120"/>
    <s v="OTROS SERVICIOS"/>
    <x v="2"/>
    <x v="0"/>
    <m/>
    <m/>
    <m/>
    <s v="Moderada"/>
    <s v="NO"/>
    <x v="2"/>
    <s v="Octubre"/>
    <s v="12"/>
    <d v="2023-01-01T00:00:00"/>
    <d v="2023-12-31T00:00:00"/>
    <n v="1708"/>
    <n v="1708"/>
    <n v="1708"/>
    <n v="1708"/>
    <n v="1708"/>
    <n v="1708"/>
    <n v="1708"/>
    <n v="1708"/>
    <n v="1709"/>
    <n v="1709"/>
    <n v="1709"/>
    <n v="1709"/>
    <m/>
    <n v="20500"/>
    <m/>
    <s v=""/>
    <m/>
    <s v=""/>
    <m/>
    <s v=""/>
    <n v="20500"/>
    <s v="Contratación"/>
    <s v="No Significativa"/>
    <s v="SI"/>
    <m/>
    <s v="Continuidad"/>
    <s v="SI"/>
    <m/>
    <m/>
    <s v="Cristian Adrian Chirinos Meza"/>
    <s v="997 465 405"/>
  </r>
  <r>
    <x v="165"/>
    <x v="0"/>
    <x v="2"/>
    <s v="Servicios Generales"/>
    <s v="Gerencia de Administración y Logística"/>
    <s v="Servicios"/>
    <s v="Servicios Generales"/>
    <x v="0"/>
    <x v="121"/>
    <s v="MANTENIMIENTO VEHICULOS"/>
    <x v="2"/>
    <x v="0"/>
    <m/>
    <m/>
    <m/>
    <s v="Moderada"/>
    <s v="NO"/>
    <x v="2"/>
    <s v="Octubre"/>
    <s v="12"/>
    <d v="2023-01-01T00:00:00"/>
    <d v="2023-12-31T00:00:00"/>
    <s v=""/>
    <s v=""/>
    <n v="2500"/>
    <s v=""/>
    <s v=""/>
    <s v=""/>
    <s v=""/>
    <n v="5000"/>
    <s v=""/>
    <s v=""/>
    <n v="5000"/>
    <s v=""/>
    <m/>
    <n v="12500"/>
    <m/>
    <s v=""/>
    <m/>
    <s v=""/>
    <m/>
    <s v=""/>
    <n v="12500"/>
    <s v="Contratación"/>
    <s v="No Significativa"/>
    <s v="SI"/>
    <m/>
    <s v="Continuidad"/>
    <s v="SI"/>
    <m/>
    <m/>
    <s v="Cristian Adrian Chirinos Meza"/>
    <s v="997 465 405"/>
  </r>
  <r>
    <x v="166"/>
    <x v="0"/>
    <x v="2"/>
    <s v="Servicios Generales"/>
    <s v="Gerencia de Administración y Logística"/>
    <s v="Servicios"/>
    <s v="Servicios Generales"/>
    <x v="0"/>
    <x v="122"/>
    <s v="VARIOS"/>
    <x v="2"/>
    <x v="0"/>
    <m/>
    <m/>
    <m/>
    <s v="Moderada"/>
    <s v="NO"/>
    <x v="2"/>
    <s v="Octubre"/>
    <s v="12"/>
    <d v="2023-01-01T00:00:00"/>
    <d v="2023-12-31T00:00:00"/>
    <s v=""/>
    <s v=""/>
    <n v="1050"/>
    <n v="1050"/>
    <n v="185"/>
    <s v=""/>
    <s v=""/>
    <s v=""/>
    <s v=""/>
    <s v=""/>
    <s v=""/>
    <s v=""/>
    <m/>
    <n v="2285"/>
    <m/>
    <s v=""/>
    <m/>
    <s v=""/>
    <m/>
    <s v=""/>
    <n v="2285"/>
    <s v="Contratación"/>
    <s v="No Significativa"/>
    <s v="SI"/>
    <m/>
    <s v="Continuidad"/>
    <s v="NO"/>
    <m/>
    <m/>
    <s v="Cristian Adrian Chirinos Meza"/>
    <s v="997 465 405"/>
  </r>
  <r>
    <x v="167"/>
    <x v="0"/>
    <x v="2"/>
    <s v="Servicios Generales"/>
    <s v="Gerencia de Administración y Logística"/>
    <s v="Servicios"/>
    <s v="Servicios Generales"/>
    <x v="0"/>
    <x v="123"/>
    <s v="HERRAMIENTAS"/>
    <x v="2"/>
    <x v="0"/>
    <m/>
    <m/>
    <m/>
    <s v="Moderada"/>
    <s v="NO"/>
    <x v="2"/>
    <s v="Octubre"/>
    <s v="12"/>
    <d v="2023-01-01T00:00:00"/>
    <d v="2023-12-31T00:00:00"/>
    <s v=""/>
    <s v=""/>
    <n v="122"/>
    <n v="122"/>
    <n v="122"/>
    <n v="122"/>
    <n v="122"/>
    <n v="122"/>
    <n v="122"/>
    <n v="122"/>
    <n v="122"/>
    <n v="124"/>
    <m/>
    <n v="1222"/>
    <m/>
    <s v=""/>
    <m/>
    <s v=""/>
    <m/>
    <s v=""/>
    <n v="1222"/>
    <s v="Contratación"/>
    <s v="No Significativa"/>
    <s v="SI"/>
    <m/>
    <s v="Continuidad"/>
    <s v="SI"/>
    <m/>
    <m/>
    <s v="Cristian Adrian Chirinos Meza"/>
    <s v="997 465 405"/>
  </r>
  <r>
    <x v="168"/>
    <x v="0"/>
    <x v="2"/>
    <s v="Servicios Generales"/>
    <s v="Gerencia de Administración y Logística"/>
    <s v="Servicios"/>
    <s v="Servicios Generales"/>
    <x v="0"/>
    <x v="124"/>
    <s v="Adq sistema UPS para agencias la Macro Region I Piura"/>
    <x v="3"/>
    <x v="0"/>
    <m/>
    <m/>
    <m/>
    <s v="Alta"/>
    <s v="NO"/>
    <x v="2"/>
    <s v="Enero"/>
    <s v="8"/>
    <d v="2023-01-01T00:00:00"/>
    <d v="2023-08-31T00:00:00"/>
    <s v=""/>
    <s v=""/>
    <s v=""/>
    <s v=""/>
    <s v=""/>
    <n v="4800405"/>
    <s v=""/>
    <s v=""/>
    <s v=""/>
    <s v=""/>
    <s v=""/>
    <s v=""/>
    <m/>
    <n v="4800405"/>
    <m/>
    <s v=""/>
    <m/>
    <s v=""/>
    <m/>
    <s v=""/>
    <n v="4800405"/>
    <s v="Contratación"/>
    <s v="Significativa"/>
    <s v="SI"/>
    <m/>
    <s v="Nuevo"/>
    <s v="NO"/>
    <m/>
    <m/>
    <s v="Cristian Adrian Chirinos Meza"/>
    <s v="997 465 405"/>
  </r>
  <r>
    <x v="169"/>
    <x v="0"/>
    <x v="2"/>
    <s v="Servicios Generales"/>
    <s v="Gerencia de Administración y Logística"/>
    <s v="Servicios"/>
    <s v="Servicios Generales"/>
    <x v="0"/>
    <x v="125"/>
    <s v="Dispensador eléctrico"/>
    <x v="3"/>
    <x v="0"/>
    <m/>
    <m/>
    <m/>
    <s v="Moderada"/>
    <s v="NO"/>
    <x v="2"/>
    <s v="Enero"/>
    <s v="9"/>
    <d v="2023-01-01T00:00:00"/>
    <d v="2023-09-01T00:00:00"/>
    <s v=""/>
    <s v=""/>
    <s v=""/>
    <s v=""/>
    <s v=""/>
    <s v=""/>
    <n v="200000"/>
    <s v=""/>
    <s v=""/>
    <s v=""/>
    <s v=""/>
    <s v=""/>
    <m/>
    <n v="200000"/>
    <m/>
    <s v=""/>
    <m/>
    <s v=""/>
    <m/>
    <s v=""/>
    <n v="200000"/>
    <s v="Contratación"/>
    <s v="No Significativa"/>
    <s v="SI"/>
    <m/>
    <s v="Nuevo"/>
    <s v="NO"/>
    <m/>
    <m/>
    <s v="Cristian Adrian Chirinos Meza"/>
    <s v="997 465 405"/>
  </r>
  <r>
    <x v="170"/>
    <x v="0"/>
    <x v="2"/>
    <s v="Servicios Generales"/>
    <s v="Gerencia de Administración y Logística"/>
    <s v="Servicios"/>
    <s v="Servicios Generales"/>
    <x v="0"/>
    <x v="126"/>
    <s v="Mantenimiento preventivo y correctivo de servicios generales de sedes, agencias y lobbies SMR Lima. Item 1 - Zona norte"/>
    <x v="2"/>
    <x v="0"/>
    <m/>
    <m/>
    <m/>
    <s v="Alta"/>
    <s v="NO"/>
    <x v="2"/>
    <s v="Febrero"/>
    <s v="36"/>
    <d v="2022-06-08T00:00:00"/>
    <d v="2025-06-07T00:00:00"/>
    <n v="404432"/>
    <n v="404432"/>
    <n v="404432"/>
    <n v="404432"/>
    <n v="404432"/>
    <n v="404432"/>
    <n v="404432"/>
    <n v="404432"/>
    <n v="404432"/>
    <n v="404432"/>
    <n v="404432"/>
    <n v="404433"/>
    <m/>
    <n v="4853185"/>
    <m/>
    <n v="4853184"/>
    <m/>
    <n v="2426000"/>
    <m/>
    <s v=""/>
    <n v="12132369"/>
    <s v="Contratación"/>
    <s v="Significativa"/>
    <s v="SI"/>
    <m/>
    <s v="Continuidad"/>
    <s v="SI"/>
    <m/>
    <m/>
    <s v="Cristian Adrian Chirinos Meza"/>
    <s v="997 465 405"/>
  </r>
  <r>
    <x v="171"/>
    <x v="0"/>
    <x v="2"/>
    <s v="Servicios Generales"/>
    <s v="Gerencia de Administración y Logística"/>
    <s v="Servicios"/>
    <s v="Servicios Generales"/>
    <x v="0"/>
    <x v="127"/>
    <s v="Servicio de Mantenimiento Preventivo, Soporte Técnico y Atención de Emergencias para los Equipos del Sistema HVAC de la Sede Principal del Banco de la Nación"/>
    <x v="2"/>
    <x v="0"/>
    <m/>
    <m/>
    <m/>
    <s v="Alta"/>
    <s v="NO"/>
    <x v="2"/>
    <s v="Agosto"/>
    <s v="36"/>
    <d v="2022-02-10T00:00:00"/>
    <d v="2025-02-09T00:00:00"/>
    <n v="271771"/>
    <s v=""/>
    <s v=""/>
    <n v="815314"/>
    <s v=""/>
    <s v=""/>
    <n v="815314"/>
    <s v=""/>
    <s v=""/>
    <n v="815314"/>
    <s v=""/>
    <n v="543544"/>
    <m/>
    <n v="3261257"/>
    <m/>
    <n v="9783768"/>
    <m/>
    <n v="815314"/>
    <m/>
    <s v=""/>
    <n v="13860339"/>
    <s v="Contratación"/>
    <s v="Significativa"/>
    <s v="SI"/>
    <m/>
    <s v="Continuidad"/>
    <s v="SI"/>
    <m/>
    <m/>
    <s v="Cristian Adrian Chirinos Meza"/>
    <s v="997 465 405"/>
  </r>
  <r>
    <x v="172"/>
    <x v="0"/>
    <x v="2"/>
    <s v="Servicios Generales"/>
    <s v="Gerencia de Administración y Logística"/>
    <s v="Servicios"/>
    <s v="Servicios Generales"/>
    <x v="0"/>
    <x v="128"/>
    <s v="Mantenimiento de Locales"/>
    <x v="2"/>
    <x v="0"/>
    <m/>
    <m/>
    <m/>
    <s v="Alta"/>
    <s v="NO"/>
    <x v="0"/>
    <s v="Febrero"/>
    <s v="12"/>
    <d v="2023-04-01T00:00:00"/>
    <d v="2024-02-28T00:00:00"/>
    <s v=""/>
    <s v=""/>
    <s v=""/>
    <n v="29000"/>
    <n v="29000"/>
    <n v="29000"/>
    <n v="29000"/>
    <n v="29000"/>
    <n v="29000"/>
    <n v="29000"/>
    <n v="29000"/>
    <n v="29000"/>
    <m/>
    <n v="261000"/>
    <m/>
    <n v="89000"/>
    <m/>
    <s v=""/>
    <m/>
    <s v=""/>
    <n v="350000"/>
    <s v="Contratación"/>
    <s v="No Significativa"/>
    <s v="NO"/>
    <m/>
    <s v="Nuevo"/>
    <s v="NO"/>
    <m/>
    <m/>
    <s v="Cristian Adrian Chirinos Meza"/>
    <s v="997 465 405"/>
  </r>
  <r>
    <x v="173"/>
    <x v="0"/>
    <x v="2"/>
    <s v="Servicios Generales"/>
    <s v="Gerencia de Administración y Logística"/>
    <s v="Servicios"/>
    <s v="Servicios Generales"/>
    <x v="0"/>
    <x v="129"/>
    <s v="Cambio de letreros luminosos Agencias Lima Metropolitana y Lima Provincias Agencias Zona Norte"/>
    <x v="2"/>
    <x v="0"/>
    <m/>
    <m/>
    <m/>
    <s v="Moderada"/>
    <s v="NO"/>
    <x v="0"/>
    <s v="Abril"/>
    <s v="12"/>
    <d v="2023-06-01T00:00:00"/>
    <d v="2024-05-31T00:00:00"/>
    <s v=""/>
    <s v=""/>
    <s v=""/>
    <s v=""/>
    <s v=""/>
    <n v="60417"/>
    <n v="60417"/>
    <n v="60417"/>
    <n v="60417"/>
    <n v="60417"/>
    <n v="60417"/>
    <n v="60417"/>
    <m/>
    <n v="422919"/>
    <m/>
    <n v="302081"/>
    <m/>
    <s v=""/>
    <m/>
    <s v=""/>
    <n v="725000"/>
    <s v="Contratación"/>
    <s v="No Significativa"/>
    <s v="NO"/>
    <m/>
    <s v="Nuevo"/>
    <s v="NO"/>
    <m/>
    <m/>
    <s v="Cristian Adrian Chirinos Meza"/>
    <s v="997 465 405"/>
  </r>
  <r>
    <x v="174"/>
    <x v="0"/>
    <x v="2"/>
    <s v="Servicios Generales"/>
    <s v="Gerencia de Administración y Logística"/>
    <s v="Servicios"/>
    <s v="Servicios Generales"/>
    <x v="4"/>
    <x v="130"/>
    <s v="Adquisicion e instalacion de equipos UPS para Macro Regiones Trujillo_Lima_Huancayo_Arequipa_Cusco_Iquitos del BN"/>
    <x v="3"/>
    <x v="0"/>
    <m/>
    <m/>
    <m/>
    <s v="Alta"/>
    <s v="NO"/>
    <x v="0"/>
    <s v="Junio"/>
    <s v="24"/>
    <d v="2023-07-01T00:00:00"/>
    <d v="2025-06-30T00:00:00"/>
    <s v=""/>
    <s v=""/>
    <s v=""/>
    <s v=""/>
    <s v=""/>
    <s v=""/>
    <s v=""/>
    <s v=""/>
    <n v="3750000"/>
    <s v=""/>
    <s v=""/>
    <n v="3750000"/>
    <m/>
    <n v="7500000"/>
    <m/>
    <n v="7500000"/>
    <m/>
    <n v="15000000"/>
    <m/>
    <s v=""/>
    <n v="30000000"/>
    <s v="Contratación"/>
    <s v="Significativa"/>
    <s v="NO"/>
    <m/>
    <s v="Nuevo"/>
    <s v="NO"/>
    <m/>
    <m/>
    <s v="Cristian Adrian Chirinos Meza"/>
    <s v="997 465 405"/>
  </r>
  <r>
    <x v="175"/>
    <x v="0"/>
    <x v="2"/>
    <s v="Servicios Generales"/>
    <s v="Gerencia de Administración y Logística"/>
    <s v="Servicios"/>
    <s v="Servicios Generales"/>
    <x v="0"/>
    <x v="131"/>
    <s v="Servicios especiales del Edificio Sede Principal del Banco de la Nacion"/>
    <x v="2"/>
    <x v="0"/>
    <m/>
    <m/>
    <m/>
    <s v="Alta"/>
    <s v="NO"/>
    <x v="0"/>
    <s v="Julio"/>
    <s v="12"/>
    <d v="2023-06-01T00:00:00"/>
    <d v="2024-05-31T00:00:00"/>
    <s v=""/>
    <s v=""/>
    <s v=""/>
    <s v=""/>
    <s v=""/>
    <s v=""/>
    <s v=""/>
    <s v=""/>
    <s v=""/>
    <n v="1000000"/>
    <s v=""/>
    <s v=""/>
    <m/>
    <n v="1000000"/>
    <m/>
    <n v="1000000"/>
    <m/>
    <s v=""/>
    <m/>
    <s v=""/>
    <n v="2000000"/>
    <s v="Contratación"/>
    <s v="Significativa"/>
    <s v="NO"/>
    <m/>
    <s v="Nuevo"/>
    <s v="SI"/>
    <m/>
    <m/>
    <s v="Cristian Adrian Chirinos Meza"/>
    <s v="997 465 405"/>
  </r>
  <r>
    <x v="176"/>
    <x v="0"/>
    <x v="2"/>
    <s v="Control Patrimonial"/>
    <s v="Gerencia de Administración y Logística"/>
    <s v="Servicios"/>
    <s v="Control Patrimonial"/>
    <x v="4"/>
    <x v="132"/>
    <s v="TASACION COMERCIAL"/>
    <x v="2"/>
    <x v="0"/>
    <m/>
    <m/>
    <m/>
    <s v="Muy Alta"/>
    <s v="NO"/>
    <x v="0"/>
    <s v="Setiembre"/>
    <s v="4"/>
    <d v="2023-09-01T00:00:00"/>
    <d v="2023-12-31T00:00:00"/>
    <s v=""/>
    <s v=""/>
    <s v=""/>
    <s v=""/>
    <s v=""/>
    <s v=""/>
    <s v=""/>
    <s v=""/>
    <s v=""/>
    <s v=""/>
    <n v="20000"/>
    <n v="40000"/>
    <m/>
    <n v="60000"/>
    <m/>
    <s v=""/>
    <m/>
    <s v=""/>
    <m/>
    <s v=""/>
    <n v="60000"/>
    <s v="Contratación"/>
    <s v="No Significativa"/>
    <s v="NO"/>
    <m/>
    <s v="Nuevo"/>
    <s v="SI"/>
    <m/>
    <m/>
    <s v="Rigoberto Teodoro Rivas Palomino"/>
    <s v="979 277 238"/>
  </r>
  <r>
    <x v="177"/>
    <x v="0"/>
    <x v="2"/>
    <s v="Control Patrimonial"/>
    <s v="Gerencia de Administración y Logística"/>
    <s v="Servicios"/>
    <s v="Control Patrimonial"/>
    <x v="4"/>
    <x v="133"/>
    <s v="TASACION COMERCIAL"/>
    <x v="2"/>
    <x v="0"/>
    <m/>
    <m/>
    <m/>
    <s v="Muy Alta"/>
    <s v="NO"/>
    <x v="0"/>
    <s v="Abril"/>
    <s v="1"/>
    <d v="2023-04-01T00:00:00"/>
    <d v="2023-04-30T00:00:00"/>
    <n v="5835"/>
    <n v="3602"/>
    <n v="5835"/>
    <n v="18054"/>
    <n v="835"/>
    <n v="835"/>
    <n v="835"/>
    <n v="835"/>
    <n v="835"/>
    <n v="835"/>
    <n v="835"/>
    <n v="829"/>
    <m/>
    <n v="40000"/>
    <m/>
    <s v=""/>
    <m/>
    <s v=""/>
    <m/>
    <s v=""/>
    <n v="40000"/>
    <s v="Contratación"/>
    <s v="No Significativa"/>
    <s v="SI"/>
    <m/>
    <s v="Nuevo"/>
    <s v="NO"/>
    <m/>
    <m/>
    <s v="Rigoberto Teodoro Rivas Palomino"/>
    <s v="979 277 238"/>
  </r>
  <r>
    <x v="178"/>
    <x v="0"/>
    <x v="2"/>
    <s v="Control Patrimonial"/>
    <s v="Gerencia de Administración y Logística"/>
    <s v="Servicios"/>
    <s v="Control Patrimonial"/>
    <x v="4"/>
    <x v="134"/>
    <s v="TITULACION"/>
    <x v="2"/>
    <x v="0"/>
    <m/>
    <m/>
    <m/>
    <s v="Muy Alta"/>
    <s v="NO"/>
    <x v="2"/>
    <s v="Julio"/>
    <s v="6"/>
    <d v="2023-07-01T00:00:00"/>
    <d v="2023-12-31T00:00:00"/>
    <s v=""/>
    <s v=""/>
    <s v=""/>
    <s v=""/>
    <s v=""/>
    <s v=""/>
    <n v="4200"/>
    <n v="4200"/>
    <n v="4200"/>
    <n v="4200"/>
    <n v="4200"/>
    <n v="4000"/>
    <m/>
    <n v="25000"/>
    <m/>
    <s v=""/>
    <m/>
    <s v=""/>
    <m/>
    <s v=""/>
    <n v="25000"/>
    <s v="Contratación"/>
    <s v="No Significativa"/>
    <s v="NO"/>
    <m/>
    <s v="Nuevo"/>
    <s v="NO"/>
    <m/>
    <m/>
    <s v="Rigoberto Teodoro Rivas Palomino"/>
    <s v="979 277 238"/>
  </r>
  <r>
    <x v="179"/>
    <x v="0"/>
    <x v="2"/>
    <s v="Control Patrimonial"/>
    <s v="Gerencia de Administración y Logística"/>
    <s v="Servicios"/>
    <s v="Control Patrimonial"/>
    <x v="4"/>
    <x v="135"/>
    <s v="SANEAMIENTO"/>
    <x v="2"/>
    <x v="0"/>
    <m/>
    <m/>
    <m/>
    <s v="Muy Alta"/>
    <s v="NO"/>
    <x v="0"/>
    <s v="Julio"/>
    <s v="6"/>
    <d v="2023-07-01T00:00:00"/>
    <d v="2023-12-31T00:00:00"/>
    <s v=""/>
    <s v=""/>
    <s v=""/>
    <n v="45000"/>
    <s v=""/>
    <s v=""/>
    <s v=""/>
    <s v=""/>
    <n v="31000"/>
    <n v="20000"/>
    <n v="24000"/>
    <n v="20000"/>
    <m/>
    <n v="140000"/>
    <m/>
    <s v=""/>
    <m/>
    <s v=""/>
    <m/>
    <s v=""/>
    <n v="140000"/>
    <s v="Contratación"/>
    <s v="No Significativa"/>
    <s v="SI"/>
    <m/>
    <s v="Nuevo"/>
    <s v="NO"/>
    <m/>
    <m/>
    <s v="Rigoberto Teodoro Rivas Palomino"/>
    <s v="979 277 238"/>
  </r>
  <r>
    <x v="180"/>
    <x v="0"/>
    <x v="2"/>
    <s v="Control Patrimonial"/>
    <s v="Gerencia de Administración y Logística"/>
    <s v="Servicios"/>
    <s v="Control Patrimonial"/>
    <x v="4"/>
    <x v="136"/>
    <s v="SERVICO DE INFORMACION AL SINABIP"/>
    <x v="2"/>
    <x v="0"/>
    <m/>
    <m/>
    <m/>
    <s v="Muy Alta"/>
    <s v="NO"/>
    <x v="2"/>
    <s v="Marzo"/>
    <s v="1"/>
    <d v="2023-03-01T00:00:00"/>
    <d v="2023-03-31T00:00:00"/>
    <s v=""/>
    <s v=""/>
    <n v="20000"/>
    <s v=""/>
    <s v=""/>
    <s v=""/>
    <s v=""/>
    <s v=""/>
    <s v=""/>
    <s v=""/>
    <s v=""/>
    <s v=""/>
    <m/>
    <n v="20000"/>
    <m/>
    <s v=""/>
    <m/>
    <s v=""/>
    <m/>
    <s v=""/>
    <n v="20000"/>
    <s v="Contratación"/>
    <s v="No Significativa"/>
    <s v="NO"/>
    <m/>
    <s v="Nuevo"/>
    <s v="SI"/>
    <m/>
    <m/>
    <s v="Rigoberto Teodoro Rivas Palomino"/>
    <s v="979 277 238"/>
  </r>
  <r>
    <x v="181"/>
    <x v="2"/>
    <x v="4"/>
    <s v="Canales Presenciales"/>
    <s v="Gerencia de Administración y Logística"/>
    <s v="Infraestructura"/>
    <n v="0"/>
    <x v="6"/>
    <x v="137"/>
    <s v="Alquiler  espacio para Cajero OPEN PLAZA  CHICLAYO"/>
    <x v="2"/>
    <x v="0"/>
    <m/>
    <m/>
    <m/>
    <s v="Muy Alta"/>
    <s v="NO"/>
    <x v="0"/>
    <s v="Sin convocatoria"/>
    <n v="0"/>
    <d v="1899-12-30T00:00:00"/>
    <d v="1899-12-30T00:00:00"/>
    <n v="14850"/>
    <n v="14850"/>
    <n v="14850"/>
    <n v="14850"/>
    <n v="14850"/>
    <n v="14850"/>
    <n v="14850"/>
    <n v="14850"/>
    <n v="14850"/>
    <n v="14850"/>
    <n v="14850"/>
    <n v="14850"/>
    <m/>
    <n v="178200"/>
    <m/>
    <s v=""/>
    <m/>
    <s v=""/>
    <m/>
    <s v=""/>
    <n v="178200"/>
    <s v="Contratación"/>
    <s v="Significativa"/>
    <s v="SI"/>
    <m/>
    <s v="Renovacion"/>
    <s v="SI"/>
    <m/>
    <m/>
    <n v="0"/>
    <n v="0"/>
  </r>
  <r>
    <x v="182"/>
    <x v="2"/>
    <x v="4"/>
    <s v="Canales Presenciales"/>
    <s v="Gerencia de Administración y Logística"/>
    <s v="Infraestructura"/>
    <n v="0"/>
    <x v="6"/>
    <x v="138"/>
    <s v="Alquiler  espacio para Cajero TOTTUS LIMA (ZORRITOS)"/>
    <x v="2"/>
    <x v="0"/>
    <m/>
    <m/>
    <m/>
    <s v="Muy Alta"/>
    <s v="NO"/>
    <x v="0"/>
    <s v="Sin convocatoria"/>
    <n v="0"/>
    <d v="1899-12-30T00:00:00"/>
    <d v="1899-12-30T00:00:00"/>
    <s v=""/>
    <s v=""/>
    <s v=""/>
    <s v=""/>
    <s v=""/>
    <s v=""/>
    <s v=""/>
    <s v=""/>
    <n v="24750"/>
    <n v="24750"/>
    <n v="24750"/>
    <n v="24750"/>
    <m/>
    <n v="99000"/>
    <m/>
    <s v=""/>
    <m/>
    <s v=""/>
    <m/>
    <s v=""/>
    <n v="99000"/>
    <s v="Contratación"/>
    <s v="Significativa"/>
    <s v="SI"/>
    <m/>
    <s v="Renovacion"/>
    <s v="SI"/>
    <m/>
    <m/>
    <n v="0"/>
    <n v="0"/>
  </r>
  <r>
    <x v="183"/>
    <x v="2"/>
    <x v="4"/>
    <s v="Canales Presenciales"/>
    <s v="Gerencia de Administración y Logística"/>
    <s v="Infraestructura"/>
    <n v="0"/>
    <x v="6"/>
    <x v="139"/>
    <s v="Alquiler  espacio para Cajero TOTTUS LIMA (CRILLON)"/>
    <x v="2"/>
    <x v="0"/>
    <m/>
    <m/>
    <m/>
    <s v="Muy Alta"/>
    <s v="NO"/>
    <x v="2"/>
    <s v="Sin convocatoria"/>
    <n v="0"/>
    <d v="1899-12-30T00:00:00"/>
    <d v="1899-12-30T00:00:00"/>
    <n v="22500"/>
    <n v="22500"/>
    <n v="22500"/>
    <n v="22500"/>
    <n v="22500"/>
    <n v="22500"/>
    <n v="22500"/>
    <n v="22500"/>
    <s v=""/>
    <s v=""/>
    <s v=""/>
    <s v=""/>
    <m/>
    <n v="180000"/>
    <m/>
    <s v=""/>
    <m/>
    <s v=""/>
    <m/>
    <s v=""/>
    <n v="180000"/>
    <s v="Contratación"/>
    <s v="Significativa"/>
    <s v="SI"/>
    <m/>
    <s v="Continuidad"/>
    <s v="SI"/>
    <m/>
    <m/>
    <n v="0"/>
    <n v="0"/>
  </r>
  <r>
    <x v="184"/>
    <x v="2"/>
    <x v="4"/>
    <s v="Canales Presenciales"/>
    <s v="Gerencia de Administración y Logística"/>
    <s v="Infraestructura"/>
    <n v="0"/>
    <x v="6"/>
    <x v="140"/>
    <s v="Alquiler  espacio para Cajero S034 - METRO PURUCHUCO"/>
    <x v="2"/>
    <x v="0"/>
    <m/>
    <m/>
    <m/>
    <s v="Muy Alta"/>
    <s v="NO"/>
    <x v="2"/>
    <s v="Sin convocatoria"/>
    <n v="0"/>
    <d v="1899-12-30T00:00:00"/>
    <d v="1899-12-30T00:00:00"/>
    <n v="53658"/>
    <n v="53658"/>
    <n v="53658"/>
    <n v="53658"/>
    <n v="53658"/>
    <n v="53658"/>
    <n v="53658"/>
    <n v="53658"/>
    <n v="53658"/>
    <n v="53658"/>
    <n v="53658"/>
    <n v="53658"/>
    <m/>
    <n v="643896"/>
    <m/>
    <s v=""/>
    <m/>
    <s v=""/>
    <m/>
    <s v=""/>
    <n v="643896"/>
    <s v="Contratación"/>
    <s v="Significativa"/>
    <s v="SI"/>
    <m/>
    <s v="Continuidad"/>
    <s v="SI"/>
    <m/>
    <m/>
    <n v="0"/>
    <n v="0"/>
  </r>
  <r>
    <x v="185"/>
    <x v="2"/>
    <x v="4"/>
    <s v="Canales Presenciales"/>
    <s v="Gerencia de Administración y Logística"/>
    <s v="Infraestructura"/>
    <s v=""/>
    <x v="6"/>
    <x v="141"/>
    <s v="Alquiler  espacio para Cajero ATM´s Plan 150 (2021)"/>
    <x v="2"/>
    <x v="0"/>
    <m/>
    <m/>
    <m/>
    <s v="Muy Alta"/>
    <s v="NO"/>
    <x v="2"/>
    <s v="Sin convocatoria"/>
    <n v="0"/>
    <d v="1899-12-30T00:00:00"/>
    <d v="1899-12-30T00:00:00"/>
    <n v="205000"/>
    <n v="205000"/>
    <n v="205000"/>
    <n v="205000"/>
    <n v="205000"/>
    <n v="205000"/>
    <n v="205000"/>
    <n v="205000"/>
    <n v="205000"/>
    <n v="205000"/>
    <n v="205000"/>
    <n v="205000"/>
    <m/>
    <n v="2460000"/>
    <m/>
    <s v=""/>
    <m/>
    <s v=""/>
    <m/>
    <s v=""/>
    <n v="2460000"/>
    <s v="Contratación"/>
    <s v="Significativa"/>
    <s v="SI"/>
    <m/>
    <s v="Renovacion"/>
    <s v="SI"/>
    <m/>
    <m/>
    <n v="0"/>
    <n v="0"/>
  </r>
  <r>
    <x v="186"/>
    <x v="3"/>
    <x v="5"/>
    <s v=""/>
    <s v="Gerencia de Administración y Logística"/>
    <s v="Infraestructura"/>
    <s v=""/>
    <x v="2"/>
    <x v="142"/>
    <s v="Alquiler para funcionamiento de la OF. ESPECIAL 1 SAN BORJA"/>
    <x v="2"/>
    <x v="0"/>
    <m/>
    <m/>
    <m/>
    <s v="Muy Alta"/>
    <s v="NO"/>
    <x v="0"/>
    <s v="Sin convocatoria"/>
    <n v="0"/>
    <d v="1899-12-30T00:00:00"/>
    <d v="1899-12-30T00:00:00"/>
    <n v="59532"/>
    <n v="59532"/>
    <n v="59532"/>
    <n v="59532"/>
    <n v="59532"/>
    <n v="59532"/>
    <n v="59532"/>
    <n v="59532"/>
    <n v="59532"/>
    <n v="59532"/>
    <n v="59532"/>
    <n v="59532"/>
    <m/>
    <n v="714384"/>
    <m/>
    <s v=""/>
    <m/>
    <s v=""/>
    <m/>
    <s v=""/>
    <n v="714384"/>
    <s v="Contratación"/>
    <s v="Significativa"/>
    <s v="SI"/>
    <m/>
    <s v="Renovacion"/>
    <s v="SI"/>
    <m/>
    <m/>
    <n v="0"/>
    <n v="0"/>
  </r>
  <r>
    <x v="187"/>
    <x v="3"/>
    <x v="5"/>
    <s v=""/>
    <s v="Gerencia de Administración y Logística"/>
    <s v="Infraestructura"/>
    <s v=""/>
    <x v="2"/>
    <x v="143"/>
    <s v="Alquiler  Local Temporal AGENCIA 1 PIURA"/>
    <x v="2"/>
    <x v="0"/>
    <m/>
    <m/>
    <m/>
    <s v="Muy Alta"/>
    <s v="NO"/>
    <x v="2"/>
    <s v="Sin convocatoria"/>
    <n v="0"/>
    <d v="1899-12-30T00:00:00"/>
    <d v="1899-12-30T00:00:00"/>
    <n v="40522"/>
    <n v="40522"/>
    <n v="40522"/>
    <n v="40522"/>
    <n v="40522"/>
    <n v="40522"/>
    <n v="40522"/>
    <n v="40522"/>
    <n v="40522"/>
    <n v="40522"/>
    <n v="40522"/>
    <n v="40522"/>
    <m/>
    <n v="486264"/>
    <m/>
    <s v=""/>
    <m/>
    <s v=""/>
    <m/>
    <s v=""/>
    <n v="486264"/>
    <s v="Contratación"/>
    <s v="Significativa"/>
    <s v="SI"/>
    <m/>
    <s v="Renovacion"/>
    <s v="SI"/>
    <m/>
    <m/>
    <n v="0"/>
    <n v="0"/>
  </r>
  <r>
    <x v="188"/>
    <x v="3"/>
    <x v="5"/>
    <s v=""/>
    <s v="Gerencia de Administración y Logística"/>
    <s v="Infraestructura"/>
    <s v=""/>
    <x v="2"/>
    <x v="144"/>
    <s v="Alquiler para funcionamiento de la OF. ESPECIAL 1 MEGAPLAZA - INDEPENDENCIA"/>
    <x v="2"/>
    <x v="0"/>
    <m/>
    <m/>
    <m/>
    <s v="Muy Alta"/>
    <s v="NO"/>
    <x v="2"/>
    <s v="Sin convocatoria"/>
    <n v="0"/>
    <d v="1899-12-30T00:00:00"/>
    <d v="1899-12-30T00:00:00"/>
    <n v="33434"/>
    <n v="33434"/>
    <n v="33434"/>
    <n v="33434"/>
    <n v="33434"/>
    <n v="33434"/>
    <n v="33434"/>
    <n v="33434"/>
    <n v="33434"/>
    <n v="33434"/>
    <n v="33434"/>
    <n v="33434"/>
    <m/>
    <n v="401208"/>
    <m/>
    <s v=""/>
    <m/>
    <s v=""/>
    <m/>
    <s v=""/>
    <n v="401208"/>
    <s v="Contratación"/>
    <s v="Significativa"/>
    <s v="SI"/>
    <m/>
    <s v="Renovacion"/>
    <s v="SI"/>
    <m/>
    <m/>
    <n v="0"/>
    <n v="0"/>
  </r>
  <r>
    <x v="189"/>
    <x v="3"/>
    <x v="5"/>
    <s v=""/>
    <s v="Gerencia de Administración y Logística"/>
    <s v="Infraestructura"/>
    <s v=""/>
    <x v="2"/>
    <x v="145"/>
    <s v="Alquiler para funcionamiento de la AGENCIA 2 HUÁNUCO "/>
    <x v="2"/>
    <x v="0"/>
    <m/>
    <m/>
    <m/>
    <s v="Muy Alta"/>
    <s v="NO"/>
    <x v="0"/>
    <s v="Enero"/>
    <n v="0"/>
    <d v="1899-12-30T00:00:00"/>
    <d v="1899-12-30T00:00:00"/>
    <n v="31528"/>
    <n v="31528"/>
    <n v="31528"/>
    <n v="31528"/>
    <n v="31528"/>
    <n v="31528"/>
    <n v="31528"/>
    <n v="31528"/>
    <n v="31528"/>
    <n v="31528"/>
    <n v="31528"/>
    <n v="31528"/>
    <m/>
    <n v="378336"/>
    <m/>
    <s v=""/>
    <m/>
    <s v=""/>
    <m/>
    <s v=""/>
    <n v="378336"/>
    <s v="Contratación"/>
    <s v="Significativa"/>
    <s v="SI"/>
    <m/>
    <s v="Renovacion"/>
    <s v="SI"/>
    <m/>
    <m/>
    <n v="0"/>
    <n v="0"/>
  </r>
  <r>
    <x v="190"/>
    <x v="3"/>
    <x v="5"/>
    <s v=""/>
    <s v="Gerencia de Administración y Logística"/>
    <s v="Infraestructura"/>
    <s v=""/>
    <x v="2"/>
    <x v="146"/>
    <s v="Alquiler para funcionamiento de la AGENCIA 1 MIRAFLORES"/>
    <x v="2"/>
    <x v="0"/>
    <m/>
    <m/>
    <m/>
    <s v="Muy Alta"/>
    <s v="NO"/>
    <x v="0"/>
    <s v="Sin convocatoria"/>
    <n v="0"/>
    <d v="1899-12-30T00:00:00"/>
    <d v="1899-12-30T00:00:00"/>
    <n v="29352"/>
    <n v="29352"/>
    <n v="29352"/>
    <n v="29352"/>
    <n v="29352"/>
    <n v="29352"/>
    <n v="29352"/>
    <n v="29352"/>
    <n v="29352"/>
    <n v="29352"/>
    <n v="29352"/>
    <n v="29352"/>
    <m/>
    <n v="352224"/>
    <m/>
    <s v=""/>
    <m/>
    <s v=""/>
    <m/>
    <s v=""/>
    <n v="352224"/>
    <s v="Contratación"/>
    <s v="Significativa"/>
    <s v="SI"/>
    <m/>
    <s v="Renovacion"/>
    <s v="SI"/>
    <m/>
    <m/>
    <n v="0"/>
    <n v="0"/>
  </r>
  <r>
    <x v="191"/>
    <x v="3"/>
    <x v="5"/>
    <s v=""/>
    <s v="Gerencia de Administración y Logística"/>
    <s v="Infraestructura"/>
    <s v=""/>
    <x v="2"/>
    <x v="147"/>
    <s v="Alquiler para funcionamiento de la OF. ESPECIAL 1 CENTRO COMERCIAL PENTA MALL CANTO GRANDE "/>
    <x v="2"/>
    <x v="0"/>
    <m/>
    <m/>
    <m/>
    <s v="Muy Alta"/>
    <s v="NO"/>
    <x v="2"/>
    <s v="Sin convocatoria"/>
    <n v="0"/>
    <d v="1899-12-30T00:00:00"/>
    <d v="1899-12-30T00:00:00"/>
    <n v="26272"/>
    <n v="26272"/>
    <n v="26272"/>
    <n v="26272"/>
    <n v="26272"/>
    <n v="26272"/>
    <n v="26272"/>
    <n v="26272"/>
    <n v="26272"/>
    <n v="26272"/>
    <n v="26272"/>
    <n v="26272"/>
    <m/>
    <n v="315264"/>
    <m/>
    <s v=""/>
    <m/>
    <s v=""/>
    <m/>
    <s v=""/>
    <n v="315264"/>
    <s v="Contratación"/>
    <s v="Significativa"/>
    <s v="SI"/>
    <m/>
    <s v="Continuidad"/>
    <s v="SI"/>
    <m/>
    <m/>
    <n v="0"/>
    <n v="0"/>
  </r>
  <r>
    <x v="192"/>
    <x v="3"/>
    <x v="5"/>
    <s v=""/>
    <s v="Gerencia de Administración y Logística"/>
    <s v="Infraestructura"/>
    <s v=""/>
    <x v="2"/>
    <x v="148"/>
    <s v="Alquiler para funcionamiento de la AGENCIA 2 AEROPUERTO "/>
    <x v="2"/>
    <x v="0"/>
    <m/>
    <m/>
    <m/>
    <s v="Muy Alta"/>
    <s v="NO"/>
    <x v="0"/>
    <s v="Sin convocatoria"/>
    <n v="0"/>
    <d v="1899-12-30T00:00:00"/>
    <d v="1899-12-30T00:00:00"/>
    <n v="25438"/>
    <n v="25438"/>
    <n v="25438"/>
    <n v="25438"/>
    <n v="25438"/>
    <n v="25438"/>
    <n v="25438"/>
    <n v="25438"/>
    <n v="25438"/>
    <n v="25438"/>
    <n v="25438"/>
    <n v="25438"/>
    <m/>
    <n v="305256"/>
    <m/>
    <s v=""/>
    <m/>
    <s v=""/>
    <m/>
    <s v=""/>
    <n v="305256"/>
    <s v="Contratación"/>
    <s v="Significativa"/>
    <s v="SI"/>
    <m/>
    <s v="Renovacion"/>
    <s v="SI"/>
    <m/>
    <m/>
    <n v="0"/>
    <n v="0"/>
  </r>
  <r>
    <x v="193"/>
    <x v="3"/>
    <x v="5"/>
    <s v=""/>
    <s v="Gerencia de Administración y Logística"/>
    <s v="Infraestructura"/>
    <s v=""/>
    <x v="2"/>
    <x v="149"/>
    <s v="Alquiler para funcionamiento de la OF. ESPECIAL 1 CENTRO COMERCIAL OPEN PLAZA HUÁNUCO"/>
    <x v="2"/>
    <x v="0"/>
    <m/>
    <m/>
    <m/>
    <s v="Muy Alta"/>
    <s v="NO"/>
    <x v="2"/>
    <s v="Sin convocatoria"/>
    <n v="0"/>
    <d v="1899-12-30T00:00:00"/>
    <d v="1899-12-30T00:00:00"/>
    <n v="19635"/>
    <n v="19635"/>
    <n v="19635"/>
    <n v="19635"/>
    <n v="19635"/>
    <n v="19635"/>
    <n v="19635"/>
    <n v="19635"/>
    <n v="19635"/>
    <n v="19635"/>
    <n v="19635"/>
    <n v="19635"/>
    <m/>
    <n v="235620"/>
    <m/>
    <s v=""/>
    <m/>
    <s v=""/>
    <m/>
    <s v=""/>
    <n v="235620"/>
    <s v="Contratación"/>
    <s v="Significativa"/>
    <s v="SI"/>
    <m/>
    <s v="Continuidad"/>
    <s v="SI"/>
    <m/>
    <m/>
    <n v="0"/>
    <n v="0"/>
  </r>
  <r>
    <x v="194"/>
    <x v="3"/>
    <x v="5"/>
    <s v=""/>
    <s v="Gerencia de Administración y Logística"/>
    <s v="Infraestructura"/>
    <s v=""/>
    <x v="2"/>
    <x v="150"/>
    <s v="Alquiler para funcionamiento de la AGENCIA 2 ATE"/>
    <x v="2"/>
    <x v="0"/>
    <m/>
    <m/>
    <m/>
    <s v="Muy Alta"/>
    <s v="NO"/>
    <x v="2"/>
    <s v="Sin convocatoria"/>
    <n v="0"/>
    <d v="1899-12-30T00:00:00"/>
    <d v="1899-12-30T00:00:00"/>
    <n v="19270"/>
    <n v="19270"/>
    <n v="19270"/>
    <n v="19270"/>
    <n v="19270"/>
    <n v="19270"/>
    <n v="19270"/>
    <n v="19270"/>
    <n v="19270"/>
    <n v="19270"/>
    <n v="19270"/>
    <n v="19270"/>
    <m/>
    <n v="231240"/>
    <m/>
    <s v=""/>
    <m/>
    <s v=""/>
    <m/>
    <s v=""/>
    <n v="231240"/>
    <s v="Contratación"/>
    <s v="Significativa"/>
    <s v="SI"/>
    <m/>
    <s v="Continuidad"/>
    <s v="SI"/>
    <m/>
    <m/>
    <n v="0"/>
    <n v="0"/>
  </r>
  <r>
    <x v="195"/>
    <x v="3"/>
    <x v="5"/>
    <s v=""/>
    <s v="Gerencia de Administración y Logística"/>
    <s v="Infraestructura"/>
    <s v=""/>
    <x v="2"/>
    <x v="151"/>
    <s v="Alquiler para funcionamiento de la OF. ESPECIAL 1 CENTRO COMERCIAL OPEN PLAZA ANGAMOS"/>
    <x v="2"/>
    <x v="0"/>
    <m/>
    <m/>
    <m/>
    <s v="Muy Alta"/>
    <s v="NO"/>
    <x v="2"/>
    <s v="Sin convocatoria"/>
    <n v="0"/>
    <d v="1899-12-30T00:00:00"/>
    <d v="1899-12-30T00:00:00"/>
    <n v="13337"/>
    <n v="13337"/>
    <n v="13337"/>
    <n v="13337"/>
    <n v="13337"/>
    <n v="13337"/>
    <n v="13337"/>
    <n v="13337"/>
    <n v="13337"/>
    <n v="13337"/>
    <n v="13337"/>
    <n v="13337"/>
    <m/>
    <n v="160044"/>
    <m/>
    <s v=""/>
    <m/>
    <s v=""/>
    <m/>
    <s v=""/>
    <n v="160044"/>
    <s v="Contratación"/>
    <s v="Significativa"/>
    <s v="SI"/>
    <m/>
    <s v="Continuidad"/>
    <s v="SI"/>
    <m/>
    <m/>
    <n v="0"/>
    <n v="0"/>
  </r>
  <r>
    <x v="196"/>
    <x v="3"/>
    <x v="5"/>
    <s v=""/>
    <s v="Gerencia de Administración y Logística"/>
    <s v="Infraestructura"/>
    <s v=""/>
    <x v="2"/>
    <x v="152"/>
    <s v="Alquiler para funcionamiento de la AGENCIA 3 OXAPAMPA"/>
    <x v="2"/>
    <x v="0"/>
    <m/>
    <m/>
    <m/>
    <s v="Muy Alta"/>
    <s v="NO"/>
    <x v="0"/>
    <s v="Febrero"/>
    <n v="0"/>
    <d v="1899-12-30T00:00:00"/>
    <d v="1899-12-30T00:00:00"/>
    <n v="10000"/>
    <n v="10000"/>
    <n v="10000"/>
    <n v="10000"/>
    <n v="10000"/>
    <n v="10000"/>
    <n v="10000"/>
    <n v="10000"/>
    <n v="10000"/>
    <n v="10000"/>
    <n v="10000"/>
    <n v="10000"/>
    <m/>
    <n v="120000"/>
    <m/>
    <s v=""/>
    <m/>
    <s v=""/>
    <m/>
    <s v=""/>
    <n v="120000"/>
    <s v="Contratación"/>
    <s v="Significativa"/>
    <s v="SI"/>
    <m/>
    <s v="Renovacion"/>
    <s v="SI"/>
    <m/>
    <m/>
    <n v="0"/>
    <n v="0"/>
  </r>
  <r>
    <x v="197"/>
    <x v="3"/>
    <x v="5"/>
    <s v=""/>
    <s v="Gerencia de Administración y Logística"/>
    <s v="Infraestructura"/>
    <s v=""/>
    <x v="2"/>
    <x v="153"/>
    <s v="Alquiler para funcionamiento de la AGENCIA 2 JAUJA "/>
    <x v="2"/>
    <x v="0"/>
    <m/>
    <m/>
    <m/>
    <s v="Muy Alta"/>
    <s v="NO"/>
    <x v="2"/>
    <s v="Sin convocatoria"/>
    <n v="0"/>
    <d v="1899-12-30T00:00:00"/>
    <d v="1899-12-30T00:00:00"/>
    <n v="6895"/>
    <n v="6895"/>
    <n v="6895"/>
    <n v="6895"/>
    <n v="6895"/>
    <n v="6895"/>
    <n v="6895"/>
    <n v="6895"/>
    <n v="6895"/>
    <n v="6895"/>
    <n v="6895"/>
    <n v="6895"/>
    <m/>
    <n v="82740"/>
    <m/>
    <s v=""/>
    <m/>
    <s v=""/>
    <m/>
    <s v=""/>
    <n v="82740"/>
    <s v="Contratación"/>
    <s v="Significativa"/>
    <s v="SI"/>
    <m/>
    <s v="Continuidad"/>
    <s v="SI"/>
    <m/>
    <m/>
    <n v="0"/>
    <n v="0"/>
  </r>
  <r>
    <x v="198"/>
    <x v="0"/>
    <x v="6"/>
    <s v=""/>
    <s v="Gerencia de Administración y Logística"/>
    <s v="Infraestructura"/>
    <s v=""/>
    <x v="2"/>
    <x v="154"/>
    <s v="Imprevistos - Alquiler"/>
    <x v="2"/>
    <x v="0"/>
    <m/>
    <m/>
    <m/>
    <s v="Muy Alta"/>
    <s v="NO"/>
    <x v="2"/>
    <s v="Sin convocatoria"/>
    <n v="0"/>
    <d v="1899-12-30T00:00:00"/>
    <d v="1899-12-30T00:00:00"/>
    <s v=""/>
    <s v=""/>
    <s v=""/>
    <s v=""/>
    <s v=""/>
    <s v=""/>
    <s v=""/>
    <s v=""/>
    <s v=""/>
    <s v=""/>
    <n v="30000"/>
    <n v="30000"/>
    <m/>
    <n v="60000"/>
    <m/>
    <s v=""/>
    <m/>
    <s v=""/>
    <m/>
    <s v=""/>
    <n v="60000"/>
    <s v="Contratación"/>
    <s v="Significativa"/>
    <s v="SI"/>
    <m/>
    <s v="Renovacion"/>
    <s v="SI"/>
    <m/>
    <m/>
    <n v="0"/>
    <n v="0"/>
  </r>
  <r>
    <x v="199"/>
    <x v="3"/>
    <x v="5"/>
    <s v=""/>
    <s v="Gerencia de Administración y Logística"/>
    <s v="Infraestructura"/>
    <s v=""/>
    <x v="2"/>
    <x v="155"/>
    <s v="Alquiler para funcionamiento de la AGENCIA 2 HUANCABAMBA"/>
    <x v="2"/>
    <x v="0"/>
    <m/>
    <m/>
    <m/>
    <s v="Muy Alta"/>
    <s v="NO"/>
    <x v="0"/>
    <s v="Abril"/>
    <n v="0"/>
    <d v="1899-12-30T00:00:00"/>
    <d v="1899-12-30T00:00:00"/>
    <n v="3660"/>
    <n v="3660"/>
    <n v="3660"/>
    <n v="3660"/>
    <n v="3660"/>
    <n v="3660"/>
    <n v="3660"/>
    <n v="3660"/>
    <n v="3660"/>
    <n v="3660"/>
    <n v="3660"/>
    <n v="3660"/>
    <m/>
    <n v="43920"/>
    <m/>
    <s v=""/>
    <m/>
    <s v=""/>
    <m/>
    <s v=""/>
    <n v="43920"/>
    <s v="Contratación"/>
    <s v="Significativa"/>
    <s v="SI"/>
    <m/>
    <s v="Renovacion"/>
    <s v="SI"/>
    <m/>
    <m/>
    <n v="0"/>
    <n v="0"/>
  </r>
  <r>
    <x v="200"/>
    <x v="2"/>
    <x v="4"/>
    <s v="Canales Presenciales"/>
    <s v="Gerencia de Administración y Logística"/>
    <s v="Infraestructura"/>
    <s v=""/>
    <x v="6"/>
    <x v="156"/>
    <s v="Alquiler  espacio para Cajero C. C. PLAZA SAN MIGUEL"/>
    <x v="2"/>
    <x v="0"/>
    <m/>
    <m/>
    <m/>
    <s v="Muy Alta"/>
    <s v="NO"/>
    <x v="0"/>
    <s v="Marzo"/>
    <n v="0"/>
    <d v="1899-12-30T00:00:00"/>
    <d v="1899-12-30T00:00:00"/>
    <n v="3575"/>
    <n v="3575"/>
    <n v="3575"/>
    <n v="3575"/>
    <n v="3575"/>
    <n v="3575"/>
    <n v="3575"/>
    <n v="3575"/>
    <n v="3575"/>
    <n v="3575"/>
    <n v="3575"/>
    <n v="3575"/>
    <m/>
    <n v="42900"/>
    <m/>
    <s v=""/>
    <m/>
    <s v=""/>
    <m/>
    <s v=""/>
    <n v="42900"/>
    <s v="Contratación"/>
    <s v="Significativa"/>
    <s v="SI"/>
    <m/>
    <s v="Renovacion"/>
    <s v="SI"/>
    <m/>
    <m/>
    <n v="0"/>
    <n v="0"/>
  </r>
  <r>
    <x v="201"/>
    <x v="3"/>
    <x v="5"/>
    <s v=""/>
    <s v="Gerencia de Administración y Logística"/>
    <s v="Infraestructura"/>
    <s v=""/>
    <x v="2"/>
    <x v="157"/>
    <s v="Alquiler  Lactario AGENCIA 1 PIURA"/>
    <x v="2"/>
    <x v="0"/>
    <m/>
    <m/>
    <m/>
    <s v="Muy Alta"/>
    <s v="NO"/>
    <x v="2"/>
    <s v="Sin convocatoria"/>
    <n v="0"/>
    <d v="1899-12-30T00:00:00"/>
    <d v="1899-12-30T00:00:00"/>
    <n v="3356"/>
    <n v="3356"/>
    <n v="3356"/>
    <n v="3356"/>
    <n v="3356"/>
    <n v="3356"/>
    <n v="3356"/>
    <n v="3356"/>
    <n v="3356"/>
    <n v="3356"/>
    <n v="3356"/>
    <n v="3356"/>
    <m/>
    <n v="40272"/>
    <m/>
    <s v=""/>
    <m/>
    <s v=""/>
    <m/>
    <s v=""/>
    <n v="40272"/>
    <s v="Contratación"/>
    <s v="Significativa"/>
    <s v="SI"/>
    <m/>
    <s v="Renovacion"/>
    <s v="SI"/>
    <m/>
    <m/>
    <n v="0"/>
    <n v="0"/>
  </r>
  <r>
    <x v="202"/>
    <x v="2"/>
    <x v="4"/>
    <s v="Canales Presenciales"/>
    <s v="Gerencia de Administración y Logística"/>
    <s v="Infraestructura"/>
    <s v=""/>
    <x v="6"/>
    <x v="158"/>
    <s v="Alquiler  espacio para Cajero CC. PENTA MALL_x000a_TRUJILLO (MANSICHE)"/>
    <x v="2"/>
    <x v="0"/>
    <m/>
    <m/>
    <m/>
    <s v="Muy Alta"/>
    <s v="NO"/>
    <x v="2"/>
    <s v="Sin convocatoria"/>
    <n v="0"/>
    <d v="1899-12-30T00:00:00"/>
    <d v="1899-12-30T00:00:00"/>
    <n v="3157"/>
    <n v="3157"/>
    <n v="3157"/>
    <n v="3157"/>
    <n v="3157"/>
    <n v="3157"/>
    <n v="3157"/>
    <n v="3157"/>
    <n v="3157"/>
    <n v="3157"/>
    <n v="3157"/>
    <n v="3157"/>
    <m/>
    <n v="37884"/>
    <m/>
    <s v=""/>
    <m/>
    <s v=""/>
    <m/>
    <s v=""/>
    <n v="37884"/>
    <s v="Contratación"/>
    <s v="Significativa"/>
    <s v="SI"/>
    <m/>
    <s v="Renovacion"/>
    <s v="SI"/>
    <m/>
    <m/>
    <n v="0"/>
    <n v="0"/>
  </r>
  <r>
    <x v="203"/>
    <x v="2"/>
    <x v="4"/>
    <s v="Canales Presenciales"/>
    <s v="Gerencia de Administración y Logística"/>
    <s v="Infraestructura"/>
    <s v=""/>
    <x v="6"/>
    <x v="159"/>
    <s v="Alquiler  espacio para Cajero C.C. MALL AVENTURA PLAZA _x000a_BELLAVISTA "/>
    <x v="2"/>
    <x v="0"/>
    <m/>
    <m/>
    <m/>
    <s v="Muy Alta"/>
    <s v="NO"/>
    <x v="2"/>
    <s v="Sin convocatoria"/>
    <n v="0"/>
    <d v="1899-12-30T00:00:00"/>
    <d v="1899-12-30T00:00:00"/>
    <n v="2750"/>
    <n v="2750"/>
    <n v="2750"/>
    <n v="2750"/>
    <n v="2750"/>
    <n v="2750"/>
    <n v="2750"/>
    <n v="2750"/>
    <n v="2750"/>
    <n v="2750"/>
    <n v="2750"/>
    <n v="2750"/>
    <m/>
    <n v="33000"/>
    <m/>
    <s v=""/>
    <m/>
    <s v=""/>
    <m/>
    <s v=""/>
    <n v="33000"/>
    <s v="Contratación"/>
    <s v="Significativa"/>
    <s v="SI"/>
    <m/>
    <s v="Renovacion"/>
    <s v="SI"/>
    <m/>
    <m/>
    <n v="0"/>
    <n v="0"/>
  </r>
  <r>
    <x v="204"/>
    <x v="2"/>
    <x v="4"/>
    <s v="Canales Presenciales"/>
    <s v="Gerencia de Administración y Logística"/>
    <s v="Infraestructura"/>
    <s v=""/>
    <x v="6"/>
    <x v="160"/>
    <s v="Alquiler  espacio para Cajero C.C. MALL AVENTURA PLAZA _x000a_SANTA ANITA"/>
    <x v="2"/>
    <x v="0"/>
    <m/>
    <m/>
    <m/>
    <s v="Muy Alta"/>
    <s v="NO"/>
    <x v="2"/>
    <s v="Sin convocatoria"/>
    <n v="0"/>
    <d v="1899-12-30T00:00:00"/>
    <d v="1899-12-30T00:00:00"/>
    <n v="2750"/>
    <n v="2750"/>
    <n v="2750"/>
    <n v="2750"/>
    <n v="2750"/>
    <n v="2750"/>
    <n v="2750"/>
    <n v="2750"/>
    <n v="2750"/>
    <n v="2750"/>
    <n v="2750"/>
    <n v="2750"/>
    <m/>
    <n v="33000"/>
    <m/>
    <s v=""/>
    <m/>
    <s v=""/>
    <m/>
    <s v=""/>
    <n v="33000"/>
    <s v="Contratación"/>
    <s v="Significativa"/>
    <s v="SI"/>
    <m/>
    <s v="Renovacion"/>
    <s v="SI"/>
    <m/>
    <m/>
    <n v="0"/>
    <n v="0"/>
  </r>
  <r>
    <x v="205"/>
    <x v="2"/>
    <x v="4"/>
    <s v="Canales Presenciales"/>
    <s v="Gerencia de Administración y Logística"/>
    <s v="Infraestructura"/>
    <s v=""/>
    <x v="6"/>
    <x v="161"/>
    <s v="Alquiler  espacio para Cajero C.C. MALL AVENTURA PLAZA _x000a_PAUCARPATA - AREQUIPA"/>
    <x v="2"/>
    <x v="0"/>
    <m/>
    <m/>
    <m/>
    <s v="Muy Alta"/>
    <s v="NO"/>
    <x v="2"/>
    <s v="Sin convocatoria"/>
    <n v="0"/>
    <d v="1899-12-30T00:00:00"/>
    <d v="1899-12-30T00:00:00"/>
    <n v="2750"/>
    <n v="2750"/>
    <n v="2750"/>
    <n v="2750"/>
    <n v="2750"/>
    <n v="2750"/>
    <n v="2750"/>
    <n v="2750"/>
    <n v="2750"/>
    <n v="2750"/>
    <n v="2750"/>
    <n v="2750"/>
    <m/>
    <n v="33000"/>
    <m/>
    <s v=""/>
    <m/>
    <s v=""/>
    <m/>
    <s v=""/>
    <n v="33000"/>
    <s v="Contratación"/>
    <s v="Significativa"/>
    <s v="SI"/>
    <m/>
    <s v="Renovacion"/>
    <s v="SI"/>
    <m/>
    <m/>
    <n v="0"/>
    <n v="0"/>
  </r>
  <r>
    <x v="206"/>
    <x v="2"/>
    <x v="4"/>
    <s v="Canales Presenciales"/>
    <s v="Gerencia de Administración y Logística"/>
    <s v="Infraestructura"/>
    <n v="0"/>
    <x v="6"/>
    <x v="162"/>
    <s v="Alquiler  espacio para Cajero CAJEROS OPEN PLAZA      _x000a_ATOCONGO"/>
    <x v="2"/>
    <x v="0"/>
    <m/>
    <m/>
    <m/>
    <s v="Muy Alta"/>
    <s v="NO"/>
    <x v="2"/>
    <s v="Sin convocatoria"/>
    <n v="0"/>
    <d v="1899-12-30T00:00:00"/>
    <d v="1899-12-30T00:00:00"/>
    <n v="2530"/>
    <n v="2530"/>
    <n v="2530"/>
    <n v="2530"/>
    <n v="2530"/>
    <n v="2530"/>
    <n v="2530"/>
    <n v="2530"/>
    <n v="2530"/>
    <n v="2530"/>
    <n v="2530"/>
    <n v="2530"/>
    <m/>
    <n v="30360"/>
    <m/>
    <s v=""/>
    <m/>
    <s v=""/>
    <m/>
    <s v=""/>
    <n v="30360"/>
    <s v="Contratación"/>
    <s v="Significativa"/>
    <s v="SI"/>
    <m/>
    <s v="Renovacion"/>
    <s v="SI"/>
    <m/>
    <m/>
    <n v="0"/>
    <n v="0"/>
  </r>
  <r>
    <x v="207"/>
    <x v="2"/>
    <x v="4"/>
    <s v="Canales Presenciales"/>
    <s v="Gerencia de Administración y Logística"/>
    <s v="Infraestructura"/>
    <n v="0"/>
    <x v="6"/>
    <x v="163"/>
    <s v="Alquiler  espacio para Cajero CAJEROS OPEN PLAZA PUCALLPA"/>
    <x v="2"/>
    <x v="0"/>
    <m/>
    <m/>
    <m/>
    <s v="Muy Alta"/>
    <s v="NO"/>
    <x v="2"/>
    <s v="Sin convocatoria"/>
    <n v="0"/>
    <d v="1899-12-30T00:00:00"/>
    <d v="1899-12-30T00:00:00"/>
    <n v="2530"/>
    <n v="2530"/>
    <n v="2530"/>
    <n v="2530"/>
    <n v="2530"/>
    <n v="2530"/>
    <n v="2530"/>
    <n v="2530"/>
    <n v="2530"/>
    <n v="2530"/>
    <n v="2530"/>
    <n v="2530"/>
    <m/>
    <n v="30360"/>
    <m/>
    <s v=""/>
    <m/>
    <s v=""/>
    <m/>
    <s v=""/>
    <n v="30360"/>
    <s v="Contratación"/>
    <s v="Significativa"/>
    <s v="SI"/>
    <m/>
    <s v="Renovacion"/>
    <s v="SI"/>
    <m/>
    <m/>
    <n v="0"/>
    <n v="0"/>
  </r>
  <r>
    <x v="208"/>
    <x v="2"/>
    <x v="4"/>
    <s v="Canales Presenciales"/>
    <s v="Gerencia de Administración y Logística"/>
    <s v="Infraestructura"/>
    <n v="0"/>
    <x v="6"/>
    <x v="164"/>
    <s v="Alquiler  espacio para Cajero C.C. SUPER MERCADO CANDY"/>
    <x v="2"/>
    <x v="0"/>
    <m/>
    <m/>
    <m/>
    <s v="Muy Alta"/>
    <s v="NO"/>
    <x v="2"/>
    <s v="Sin convocatoria"/>
    <n v="0"/>
    <d v="1899-12-30T00:00:00"/>
    <d v="1899-12-30T00:00:00"/>
    <n v="2370"/>
    <n v="2370"/>
    <n v="2370"/>
    <n v="2370"/>
    <n v="2370"/>
    <n v="2370"/>
    <n v="2370"/>
    <n v="2370"/>
    <n v="2370"/>
    <n v="2370"/>
    <n v="2370"/>
    <n v="2370"/>
    <m/>
    <n v="28440"/>
    <m/>
    <s v=""/>
    <m/>
    <s v=""/>
    <m/>
    <s v=""/>
    <n v="28440"/>
    <s v="Contratación"/>
    <s v="Significativa"/>
    <s v="SI"/>
    <m/>
    <s v="Renovacion"/>
    <s v="SI"/>
    <m/>
    <m/>
    <n v="0"/>
    <n v="0"/>
  </r>
  <r>
    <x v="209"/>
    <x v="2"/>
    <x v="4"/>
    <s v="Canales Presenciales"/>
    <s v="Gerencia de Administración y Logística"/>
    <s v="Infraestructura"/>
    <n v="0"/>
    <x v="6"/>
    <x v="165"/>
    <s v="Alquiler  espacio para Cajero TOTTUS SAN BORJA (SAN LUIS)"/>
    <x v="2"/>
    <x v="0"/>
    <m/>
    <m/>
    <m/>
    <s v="Muy Alta"/>
    <s v="NO"/>
    <x v="2"/>
    <s v="Sin convocatoria"/>
    <n v="0"/>
    <d v="1899-12-30T00:00:00"/>
    <d v="1899-12-30T00:00:00"/>
    <n v="2250"/>
    <n v="2250"/>
    <n v="2250"/>
    <n v="2250"/>
    <n v="2250"/>
    <n v="2250"/>
    <n v="2250"/>
    <n v="2250"/>
    <n v="2250"/>
    <n v="2250"/>
    <n v="2250"/>
    <n v="2250"/>
    <m/>
    <n v="27000"/>
    <m/>
    <s v=""/>
    <m/>
    <s v=""/>
    <m/>
    <s v=""/>
    <n v="27000"/>
    <s v="Contratación"/>
    <s v="Significativa"/>
    <s v="SI"/>
    <m/>
    <s v="Continuidad"/>
    <s v="SI"/>
    <m/>
    <m/>
    <n v="0"/>
    <n v="0"/>
  </r>
  <r>
    <x v="210"/>
    <x v="2"/>
    <x v="4"/>
    <s v="Canales Presenciales"/>
    <s v="Gerencia de Administración y Logística"/>
    <s v="Infraestructura"/>
    <n v="0"/>
    <x v="6"/>
    <x v="166"/>
    <s v="Alquiler  espacio para Cajero TOTTUS CHICLAYO"/>
    <x v="2"/>
    <x v="0"/>
    <m/>
    <m/>
    <m/>
    <s v="Muy Alta"/>
    <s v="NO"/>
    <x v="2"/>
    <s v="Sin convocatoria"/>
    <n v="0"/>
    <d v="1899-12-30T00:00:00"/>
    <d v="1899-12-30T00:00:00"/>
    <n v="2250"/>
    <n v="2250"/>
    <n v="2250"/>
    <n v="2250"/>
    <n v="2250"/>
    <n v="2250"/>
    <n v="2250"/>
    <n v="2250"/>
    <n v="2250"/>
    <n v="2250"/>
    <n v="2250"/>
    <n v="2250"/>
    <m/>
    <n v="27000"/>
    <m/>
    <s v=""/>
    <m/>
    <s v=""/>
    <m/>
    <s v=""/>
    <n v="27000"/>
    <s v="Contratación"/>
    <s v="Significativa"/>
    <s v="SI"/>
    <m/>
    <s v="Continuidad"/>
    <s v="SI"/>
    <m/>
    <m/>
    <n v="0"/>
    <n v="0"/>
  </r>
  <r>
    <x v="211"/>
    <x v="2"/>
    <x v="4"/>
    <s v="Canales Presenciales"/>
    <s v="Gerencia de Administración y Logística"/>
    <s v="Infraestructura"/>
    <n v="0"/>
    <x v="6"/>
    <x v="167"/>
    <s v="Alquiler  espacio para Cajero TOTTUS CAÑETE"/>
    <x v="2"/>
    <x v="0"/>
    <m/>
    <m/>
    <m/>
    <s v="Muy Alta"/>
    <s v="NO"/>
    <x v="2"/>
    <s v="Sin convocatoria"/>
    <n v="0"/>
    <d v="1899-12-30T00:00:00"/>
    <d v="1899-12-30T00:00:00"/>
    <n v="2250"/>
    <n v="2250"/>
    <n v="2250"/>
    <n v="2250"/>
    <n v="2250"/>
    <n v="2250"/>
    <n v="2250"/>
    <n v="2250"/>
    <n v="2250"/>
    <n v="2250"/>
    <n v="2250"/>
    <n v="2250"/>
    <m/>
    <n v="27000"/>
    <m/>
    <s v=""/>
    <m/>
    <s v=""/>
    <m/>
    <s v=""/>
    <n v="27000"/>
    <s v="Contratación"/>
    <s v="Significativa"/>
    <s v="SI"/>
    <m/>
    <s v="Continuidad"/>
    <s v="SI"/>
    <m/>
    <m/>
    <n v="0"/>
    <n v="0"/>
  </r>
  <r>
    <x v="212"/>
    <x v="2"/>
    <x v="4"/>
    <s v="Canales Presenciales"/>
    <s v="Gerencia de Administración y Logística"/>
    <s v="Infraestructura"/>
    <n v="0"/>
    <x v="6"/>
    <x v="168"/>
    <s v="Alquiler  espacio para Cajero TOTTUS LA MOLINA (FONTANA)"/>
    <x v="2"/>
    <x v="0"/>
    <m/>
    <m/>
    <m/>
    <s v="Muy Alta"/>
    <s v="NO"/>
    <x v="2"/>
    <s v="Sin convocatoria"/>
    <n v="0"/>
    <d v="1899-12-30T00:00:00"/>
    <d v="1899-12-30T00:00:00"/>
    <n v="2250"/>
    <n v="2250"/>
    <n v="2250"/>
    <n v="2250"/>
    <n v="2250"/>
    <n v="2250"/>
    <n v="2250"/>
    <n v="2250"/>
    <n v="2250"/>
    <n v="2250"/>
    <n v="2250"/>
    <n v="2250"/>
    <m/>
    <n v="27000"/>
    <m/>
    <s v=""/>
    <m/>
    <s v=""/>
    <m/>
    <s v=""/>
    <n v="27000"/>
    <s v="Contratación"/>
    <s v="Significativa"/>
    <s v="SI"/>
    <m/>
    <s v="Continuidad"/>
    <s v="SI"/>
    <m/>
    <m/>
    <n v="0"/>
    <n v="0"/>
  </r>
  <r>
    <x v="213"/>
    <x v="2"/>
    <x v="4"/>
    <s v="Canales Presenciales"/>
    <s v="Gerencia de Administración y Logística"/>
    <s v="Infraestructura"/>
    <n v="0"/>
    <x v="6"/>
    <x v="169"/>
    <s v="Alquiler  espacio para Cajero TOTTUS SULLANA"/>
    <x v="2"/>
    <x v="0"/>
    <m/>
    <m/>
    <m/>
    <s v="Muy Alta"/>
    <s v="NO"/>
    <x v="2"/>
    <s v="Sin convocatoria"/>
    <n v="0"/>
    <d v="1899-12-30T00:00:00"/>
    <d v="1899-12-30T00:00:00"/>
    <n v="2250"/>
    <n v="2250"/>
    <n v="2250"/>
    <n v="2250"/>
    <n v="2250"/>
    <n v="2250"/>
    <n v="2250"/>
    <n v="2250"/>
    <n v="2250"/>
    <n v="2250"/>
    <n v="2250"/>
    <n v="2250"/>
    <m/>
    <n v="27000"/>
    <m/>
    <s v=""/>
    <m/>
    <s v=""/>
    <m/>
    <s v=""/>
    <n v="27000"/>
    <s v="Contratación"/>
    <s v="Significativa"/>
    <s v="SI"/>
    <m/>
    <s v="Continuidad"/>
    <s v="SI"/>
    <m/>
    <m/>
    <n v="0"/>
    <n v="0"/>
  </r>
  <r>
    <x v="214"/>
    <x v="2"/>
    <x v="4"/>
    <s v="Canales Presenciales"/>
    <s v="Gerencia de Administración y Logística"/>
    <s v="Infraestructura"/>
    <n v="0"/>
    <x v="6"/>
    <x v="170"/>
    <s v="Alquiler  espacio para Cajero TOTTUS SAN ISIDRO (BEGONIAS)"/>
    <x v="2"/>
    <x v="0"/>
    <m/>
    <m/>
    <m/>
    <s v="Muy Alta"/>
    <s v="NO"/>
    <x v="2"/>
    <s v="Sin convocatoria"/>
    <n v="0"/>
    <d v="1899-12-30T00:00:00"/>
    <d v="1899-12-30T00:00:00"/>
    <n v="2250"/>
    <n v="2250"/>
    <n v="2250"/>
    <n v="2250"/>
    <n v="2250"/>
    <n v="2250"/>
    <n v="2250"/>
    <n v="2250"/>
    <n v="2250"/>
    <n v="2250"/>
    <n v="2250"/>
    <n v="2250"/>
    <m/>
    <n v="27000"/>
    <m/>
    <s v=""/>
    <m/>
    <s v=""/>
    <m/>
    <s v=""/>
    <n v="27000"/>
    <s v="Contratación"/>
    <s v="Significativa"/>
    <s v="SI"/>
    <m/>
    <s v="Continuidad"/>
    <s v="SI"/>
    <m/>
    <m/>
    <n v="0"/>
    <n v="0"/>
  </r>
  <r>
    <x v="215"/>
    <x v="2"/>
    <x v="4"/>
    <s v="Canales Presenciales"/>
    <s v="Gerencia de Administración y Logística"/>
    <s v="Infraestructura"/>
    <n v="0"/>
    <x v="6"/>
    <x v="171"/>
    <s v="Alquiler  espacio para Cajero TOTTUS AREQUIPA"/>
    <x v="2"/>
    <x v="0"/>
    <m/>
    <m/>
    <m/>
    <s v="Muy Alta"/>
    <s v="NO"/>
    <x v="2"/>
    <s v="Sin convocatoria"/>
    <n v="0"/>
    <d v="1899-12-30T00:00:00"/>
    <d v="1899-12-30T00:00:00"/>
    <n v="2250"/>
    <n v="2250"/>
    <n v="2250"/>
    <n v="2250"/>
    <n v="2250"/>
    <n v="2250"/>
    <n v="2250"/>
    <n v="2250"/>
    <n v="2250"/>
    <n v="2250"/>
    <n v="2250"/>
    <n v="2250"/>
    <m/>
    <n v="27000"/>
    <m/>
    <s v=""/>
    <m/>
    <s v=""/>
    <m/>
    <s v=""/>
    <n v="27000"/>
    <s v="Contratación"/>
    <s v="Significativa"/>
    <s v="SI"/>
    <m/>
    <s v="Continuidad"/>
    <s v="SI"/>
    <m/>
    <m/>
    <n v="0"/>
    <n v="0"/>
  </r>
  <r>
    <x v="216"/>
    <x v="2"/>
    <x v="4"/>
    <s v="Canales Presenciales"/>
    <s v="Gerencia de Administración y Logística"/>
    <s v="Infraestructura"/>
    <n v="0"/>
    <x v="6"/>
    <x v="172"/>
    <s v="Alquiler  espacio para Cajero HOSPITAL SAN BARTOLOMÉ"/>
    <x v="2"/>
    <x v="0"/>
    <m/>
    <m/>
    <m/>
    <s v="Muy Alta"/>
    <s v="NO"/>
    <x v="2"/>
    <s v="Sin convocatoria"/>
    <n v="0"/>
    <d v="1899-12-30T00:00:00"/>
    <d v="1899-12-30T00:00:00"/>
    <n v="2238"/>
    <n v="2238"/>
    <n v="2238"/>
    <n v="2238"/>
    <n v="2238"/>
    <n v="2238"/>
    <n v="2238"/>
    <n v="2238"/>
    <n v="2238"/>
    <n v="2238"/>
    <n v="2238"/>
    <n v="2238"/>
    <m/>
    <n v="26856"/>
    <m/>
    <s v=""/>
    <m/>
    <s v=""/>
    <m/>
    <s v=""/>
    <n v="26856"/>
    <s v="Contratación"/>
    <s v="Significativa"/>
    <s v="SI"/>
    <m/>
    <s v="Renovacion"/>
    <s v="SI"/>
    <m/>
    <m/>
    <n v="0"/>
    <n v="0"/>
  </r>
  <r>
    <x v="217"/>
    <x v="2"/>
    <x v="4"/>
    <s v="Canales Presenciales"/>
    <s v="Gerencia de Administración y Logística"/>
    <s v="Infraestructura"/>
    <n v="0"/>
    <x v="6"/>
    <x v="173"/>
    <s v="Alquiler  espacio para Cajero AV. J.C. TELLO 823 - LINCE"/>
    <x v="2"/>
    <x v="0"/>
    <m/>
    <m/>
    <m/>
    <s v="Muy Alta"/>
    <s v="NO"/>
    <x v="2"/>
    <s v="Sin convocatoria"/>
    <n v="0"/>
    <d v="1899-12-30T00:00:00"/>
    <d v="1899-12-30T00:00:00"/>
    <n v="533"/>
    <n v="2281"/>
    <n v="2281"/>
    <n v="2281"/>
    <n v="2281"/>
    <n v="2281"/>
    <n v="2281"/>
    <n v="2281"/>
    <n v="2281"/>
    <n v="2281"/>
    <n v="2281"/>
    <n v="2281"/>
    <m/>
    <n v="25624"/>
    <m/>
    <s v=""/>
    <m/>
    <s v=""/>
    <m/>
    <s v=""/>
    <n v="25624"/>
    <s v="Contratación"/>
    <s v="Significativa"/>
    <s v="SI"/>
    <m/>
    <s v="Renovacion"/>
    <s v="SI"/>
    <m/>
    <m/>
    <n v="0"/>
    <n v="0"/>
  </r>
  <r>
    <x v="218"/>
    <x v="2"/>
    <x v="4"/>
    <s v="Canales Presenciales"/>
    <s v="Gerencia de Administración y Logística"/>
    <s v="Infraestructura"/>
    <n v="0"/>
    <x v="6"/>
    <x v="174"/>
    <s v="Alquiler  espacio para Cajero C.C. LIMA PLAZA NORTE"/>
    <x v="2"/>
    <x v="0"/>
    <m/>
    <m/>
    <m/>
    <s v="Muy Alta"/>
    <s v="NO"/>
    <x v="2"/>
    <s v="Sin convocatoria"/>
    <n v="0"/>
    <d v="1899-12-30T00:00:00"/>
    <d v="1899-12-30T00:00:00"/>
    <n v="2127"/>
    <n v="2127"/>
    <n v="2127"/>
    <n v="2127"/>
    <n v="2127"/>
    <n v="2127"/>
    <n v="2127"/>
    <n v="2127"/>
    <n v="2127"/>
    <n v="2127"/>
    <n v="2127"/>
    <n v="2127"/>
    <m/>
    <n v="25524"/>
    <m/>
    <s v=""/>
    <m/>
    <s v=""/>
    <m/>
    <s v=""/>
    <n v="25524"/>
    <s v="Contratación"/>
    <s v="Significativa"/>
    <s v="SI"/>
    <m/>
    <s v="Renovacion"/>
    <s v="SI"/>
    <m/>
    <m/>
    <n v="0"/>
    <n v="0"/>
  </r>
  <r>
    <x v="219"/>
    <x v="2"/>
    <x v="4"/>
    <s v="Canales Presenciales"/>
    <s v="Gerencia de Administración y Logística"/>
    <s v="Infraestructura"/>
    <n v="0"/>
    <x v="6"/>
    <x v="175"/>
    <s v="Alquiler  espacio para Cajero C.C. MALL DEL SUR"/>
    <x v="2"/>
    <x v="0"/>
    <m/>
    <m/>
    <m/>
    <s v="Muy Alta"/>
    <s v="NO"/>
    <x v="2"/>
    <s v="Sin convocatoria"/>
    <n v="0"/>
    <d v="1899-12-30T00:00:00"/>
    <d v="1899-12-30T00:00:00"/>
    <n v="2026"/>
    <n v="2026"/>
    <n v="2026"/>
    <n v="2026"/>
    <n v="2026"/>
    <n v="2026"/>
    <n v="2026"/>
    <n v="2026"/>
    <n v="2026"/>
    <n v="2026"/>
    <n v="2026"/>
    <n v="2026"/>
    <m/>
    <n v="24312"/>
    <m/>
    <s v=""/>
    <m/>
    <s v=""/>
    <m/>
    <s v=""/>
    <n v="24312"/>
    <s v="Contratación"/>
    <s v="Significativa"/>
    <s v="SI"/>
    <m/>
    <s v="Renovacion"/>
    <s v="SI"/>
    <m/>
    <m/>
    <n v="0"/>
    <n v="0"/>
  </r>
  <r>
    <x v="220"/>
    <x v="2"/>
    <x v="4"/>
    <s v="Canales Presenciales"/>
    <s v="Gerencia de Administración y Logística"/>
    <s v="Infraestructura"/>
    <n v="0"/>
    <x v="6"/>
    <x v="176"/>
    <s v="Alquiler  espacio para Cajero LOBBY PIURA"/>
    <x v="2"/>
    <x v="0"/>
    <m/>
    <m/>
    <m/>
    <s v="Muy Alta"/>
    <s v="NO"/>
    <x v="2"/>
    <s v="Sin convocatoria"/>
    <n v="0"/>
    <d v="1899-12-30T00:00:00"/>
    <d v="1899-12-30T00:00:00"/>
    <n v="1969"/>
    <n v="1969"/>
    <n v="1969"/>
    <n v="1969"/>
    <n v="1969"/>
    <n v="1969"/>
    <n v="1969"/>
    <n v="1969"/>
    <n v="1969"/>
    <n v="1969"/>
    <n v="1969"/>
    <n v="1969"/>
    <m/>
    <n v="23628"/>
    <m/>
    <s v=""/>
    <m/>
    <s v=""/>
    <m/>
    <s v=""/>
    <n v="23628"/>
    <s v="Contratación"/>
    <s v="Significativa"/>
    <s v="SI"/>
    <m/>
    <s v="Renovacion"/>
    <s v="SI"/>
    <m/>
    <m/>
    <n v="0"/>
    <n v="0"/>
  </r>
  <r>
    <x v="221"/>
    <x v="2"/>
    <x v="4"/>
    <s v="Canales Presenciales"/>
    <s v="Gerencia de Administración y Logística"/>
    <s v="Infraestructura"/>
    <n v="0"/>
    <x v="6"/>
    <x v="177"/>
    <s v="Alquiler  espacio para Cajero OPEN PLAZA - HUANCAYO"/>
    <x v="2"/>
    <x v="0"/>
    <m/>
    <m/>
    <m/>
    <s v="Muy Alta"/>
    <s v="NO"/>
    <x v="2"/>
    <s v="Sin convocatoria"/>
    <n v="0"/>
    <d v="1899-12-30T00:00:00"/>
    <d v="1899-12-30T00:00:00"/>
    <s v=""/>
    <s v=""/>
    <n v="1119"/>
    <n v="2238"/>
    <n v="2238"/>
    <n v="2238"/>
    <n v="2238"/>
    <n v="2238"/>
    <n v="2238"/>
    <n v="2238"/>
    <n v="2238"/>
    <n v="2238"/>
    <m/>
    <n v="21261"/>
    <m/>
    <s v=""/>
    <m/>
    <s v=""/>
    <m/>
    <s v=""/>
    <n v="21261"/>
    <s v="Contratación"/>
    <s v="Significativa"/>
    <s v="SI"/>
    <m/>
    <s v="Renovacion"/>
    <s v="SI"/>
    <m/>
    <m/>
    <n v="0"/>
    <n v="0"/>
  </r>
  <r>
    <x v="222"/>
    <x v="2"/>
    <x v="4"/>
    <s v="Canales Presenciales"/>
    <s v="Gerencia de Administración y Logística"/>
    <s v="Infraestructura"/>
    <n v="0"/>
    <x v="6"/>
    <x v="178"/>
    <s v="Alquiler  espacio para Cajero ROYAL PLAZA INDEPENDENCIA"/>
    <x v="2"/>
    <x v="0"/>
    <m/>
    <m/>
    <m/>
    <s v="Muy Alta"/>
    <s v="NO"/>
    <x v="2"/>
    <s v="Sin convocatoria"/>
    <n v="0"/>
    <d v="1899-12-30T00:00:00"/>
    <d v="1899-12-30T00:00:00"/>
    <n v="1291"/>
    <n v="1760"/>
    <n v="1760"/>
    <n v="1760"/>
    <n v="1760"/>
    <n v="1760"/>
    <n v="1760"/>
    <n v="1760"/>
    <n v="1760"/>
    <n v="1760"/>
    <n v="1760"/>
    <n v="1760"/>
    <m/>
    <n v="20651"/>
    <m/>
    <s v=""/>
    <m/>
    <s v=""/>
    <m/>
    <s v=""/>
    <n v="20651"/>
    <s v="Contratación"/>
    <s v="Significativa"/>
    <s v="SI"/>
    <m/>
    <s v="Renovacion"/>
    <s v="SI"/>
    <m/>
    <m/>
    <n v="0"/>
    <n v="0"/>
  </r>
  <r>
    <x v="223"/>
    <x v="3"/>
    <x v="5"/>
    <n v="0"/>
    <s v="Gerencia de Administración y Logística"/>
    <s v="Infraestructura"/>
    <n v="0"/>
    <x v="2"/>
    <x v="179"/>
    <s v="Alquiler para funcionamiento de la AGENCIA 3 MATUCANA"/>
    <x v="2"/>
    <x v="0"/>
    <m/>
    <m/>
    <m/>
    <s v="Muy Alta"/>
    <s v="NO"/>
    <x v="2"/>
    <s v="Sin convocatoria"/>
    <n v="0"/>
    <d v="1899-12-30T00:00:00"/>
    <d v="1899-12-30T00:00:00"/>
    <n v="1700"/>
    <n v="1700"/>
    <n v="1700"/>
    <n v="1700"/>
    <n v="1700"/>
    <n v="1700"/>
    <n v="1700"/>
    <n v="1700"/>
    <n v="1700"/>
    <n v="1700"/>
    <n v="1700"/>
    <n v="1700"/>
    <m/>
    <n v="20400"/>
    <m/>
    <s v=""/>
    <m/>
    <s v=""/>
    <m/>
    <s v=""/>
    <n v="20400"/>
    <s v="Contratación"/>
    <s v="Significativa"/>
    <s v="SI"/>
    <m/>
    <s v="Continuidad"/>
    <s v="SI"/>
    <m/>
    <m/>
    <n v="0"/>
    <n v="0"/>
  </r>
  <r>
    <x v="224"/>
    <x v="2"/>
    <x v="4"/>
    <s v="Canales Presenciales"/>
    <s v="Gerencia de Administración y Logística"/>
    <s v="Infraestructura"/>
    <n v="0"/>
    <x v="6"/>
    <x v="180"/>
    <s v="Alquiler  espacio para Cajero C.C. PENTA MALL _x000a_VIÑEDOS"/>
    <x v="2"/>
    <x v="0"/>
    <m/>
    <m/>
    <m/>
    <s v="Muy Alta"/>
    <s v="NO"/>
    <x v="2"/>
    <s v="Sin convocatoria"/>
    <n v="0"/>
    <d v="1899-12-30T00:00:00"/>
    <d v="1899-12-30T00:00:00"/>
    <s v=""/>
    <n v="1683"/>
    <n v="1870"/>
    <n v="1870"/>
    <n v="1870"/>
    <n v="1870"/>
    <n v="1870"/>
    <n v="1870"/>
    <n v="1870"/>
    <n v="1870"/>
    <n v="1870"/>
    <n v="1870"/>
    <m/>
    <n v="20383"/>
    <m/>
    <s v=""/>
    <m/>
    <s v=""/>
    <m/>
    <s v=""/>
    <n v="20383"/>
    <s v="Contratación"/>
    <s v="Significativa"/>
    <s v="SI"/>
    <m/>
    <s v="Renovacion"/>
    <s v="SI"/>
    <m/>
    <m/>
    <n v="0"/>
    <n v="0"/>
  </r>
  <r>
    <x v="225"/>
    <x v="3"/>
    <x v="5"/>
    <n v="0"/>
    <s v="Gerencia de Administración y Logística"/>
    <s v="Infraestructura"/>
    <n v="0"/>
    <x v="2"/>
    <x v="181"/>
    <s v="Alquiler para funcionamiento de la OF. ESPECIAL 2 SERPOST MIRAFLORES"/>
    <x v="2"/>
    <x v="0"/>
    <m/>
    <m/>
    <m/>
    <s v="Muy Alta"/>
    <s v="NO"/>
    <x v="2"/>
    <s v="Sin convocatoria"/>
    <n v="0"/>
    <d v="1899-12-30T00:00:00"/>
    <d v="1899-12-30T00:00:00"/>
    <n v="1697"/>
    <n v="1697"/>
    <n v="1697"/>
    <n v="1697"/>
    <n v="1697"/>
    <n v="1697"/>
    <n v="1697"/>
    <n v="1697"/>
    <n v="1697"/>
    <n v="1697"/>
    <n v="1697"/>
    <n v="1697"/>
    <m/>
    <n v="20364"/>
    <m/>
    <s v=""/>
    <m/>
    <s v=""/>
    <m/>
    <s v=""/>
    <n v="20364"/>
    <s v="Contratación"/>
    <s v="Significativa"/>
    <s v="SI"/>
    <m/>
    <s v="Renovacion"/>
    <s v="SI"/>
    <m/>
    <m/>
    <n v="0"/>
    <n v="0"/>
  </r>
  <r>
    <x v="226"/>
    <x v="2"/>
    <x v="4"/>
    <s v="Canales Presenciales"/>
    <s v="Gerencia de Administración y Logística"/>
    <s v="Infraestructura"/>
    <n v="0"/>
    <x v="6"/>
    <x v="182"/>
    <s v="Alquiler  espacio para Cajero PLAZA VEA MOQUEGUA"/>
    <x v="2"/>
    <x v="0"/>
    <m/>
    <m/>
    <m/>
    <s v="Muy Alta"/>
    <s v="NO"/>
    <x v="2"/>
    <s v="Sin convocatoria"/>
    <n v="0"/>
    <d v="1899-12-30T00:00:00"/>
    <d v="1899-12-30T00:00:00"/>
    <n v="1678"/>
    <n v="1678"/>
    <n v="1678"/>
    <n v="1678"/>
    <n v="1678"/>
    <n v="1678"/>
    <n v="1678"/>
    <n v="1678"/>
    <n v="1678"/>
    <n v="1678"/>
    <n v="1678"/>
    <n v="1678"/>
    <m/>
    <n v="20136"/>
    <m/>
    <s v=""/>
    <m/>
    <s v=""/>
    <m/>
    <s v=""/>
    <n v="20136"/>
    <s v="Contratación"/>
    <s v="Significativa"/>
    <s v="SI"/>
    <m/>
    <s v="Renovacion"/>
    <s v="SI"/>
    <m/>
    <m/>
    <n v="0"/>
    <n v="0"/>
  </r>
  <r>
    <x v="227"/>
    <x v="2"/>
    <x v="4"/>
    <s v="Canales Presenciales"/>
    <s v="Gerencia de Administración y Logística"/>
    <s v="Infraestructura"/>
    <n v="0"/>
    <x v="6"/>
    <x v="183"/>
    <s v="Alquiler  espacio para Cajero PLAZA VEA BOLICHERA"/>
    <x v="2"/>
    <x v="0"/>
    <m/>
    <m/>
    <m/>
    <s v="Muy Alta"/>
    <s v="NO"/>
    <x v="2"/>
    <s v="Sin convocatoria"/>
    <n v="0"/>
    <d v="1899-12-30T00:00:00"/>
    <d v="1899-12-30T00:00:00"/>
    <n v="1678"/>
    <n v="1678"/>
    <n v="1678"/>
    <n v="1678"/>
    <n v="1678"/>
    <n v="1678"/>
    <n v="1678"/>
    <n v="1678"/>
    <n v="1678"/>
    <n v="1678"/>
    <n v="1678"/>
    <n v="1678"/>
    <m/>
    <n v="20136"/>
    <m/>
    <s v=""/>
    <m/>
    <s v=""/>
    <m/>
    <s v=""/>
    <n v="20136"/>
    <s v="Contratación"/>
    <s v="Significativa"/>
    <s v="SI"/>
    <m/>
    <s v="Renovacion"/>
    <s v="SI"/>
    <m/>
    <m/>
    <n v="0"/>
    <n v="0"/>
  </r>
  <r>
    <x v="228"/>
    <x v="2"/>
    <x v="4"/>
    <s v="Canales Presenciales"/>
    <s v="Gerencia de Administración y Logística"/>
    <s v="Infraestructura"/>
    <n v="0"/>
    <x v="6"/>
    <x v="184"/>
    <s v="Alquiler  espacio para Cajero C. C. MRBT SAN MIGUEL"/>
    <x v="2"/>
    <x v="0"/>
    <m/>
    <m/>
    <m/>
    <s v="Muy Alta"/>
    <s v="NO"/>
    <x v="2"/>
    <s v="Sin convocatoria"/>
    <n v="0"/>
    <d v="1899-12-30T00:00:00"/>
    <d v="1899-12-30T00:00:00"/>
    <n v="1678"/>
    <n v="1678"/>
    <n v="1678"/>
    <n v="1678"/>
    <n v="1678"/>
    <n v="1678"/>
    <n v="1678"/>
    <n v="1678"/>
    <n v="1678"/>
    <n v="1678"/>
    <n v="1678"/>
    <n v="1678"/>
    <m/>
    <n v="20136"/>
    <m/>
    <s v=""/>
    <m/>
    <s v=""/>
    <m/>
    <s v=""/>
    <n v="20136"/>
    <s v="Contratación"/>
    <s v="Significativa"/>
    <s v="SI"/>
    <m/>
    <s v="Renovacion"/>
    <s v="SI"/>
    <m/>
    <m/>
    <n v="0"/>
    <n v="0"/>
  </r>
  <r>
    <x v="229"/>
    <x v="2"/>
    <x v="4"/>
    <s v="Canales Presenciales"/>
    <s v="Gerencia de Administración y Logística"/>
    <s v="Infraestructura"/>
    <n v="0"/>
    <x v="6"/>
    <x v="185"/>
    <s v="Alquiler  espacio para Cajero PLAZA VEA VENTANILLA"/>
    <x v="2"/>
    <x v="0"/>
    <m/>
    <m/>
    <m/>
    <s v="Muy Alta"/>
    <s v="NO"/>
    <x v="2"/>
    <s v="Sin convocatoria"/>
    <n v="0"/>
    <d v="1899-12-30T00:00:00"/>
    <d v="1899-12-30T00:00:00"/>
    <n v="1678"/>
    <n v="1678"/>
    <n v="1678"/>
    <n v="1678"/>
    <n v="1678"/>
    <n v="1678"/>
    <n v="1678"/>
    <n v="1678"/>
    <n v="1678"/>
    <n v="1678"/>
    <n v="1678"/>
    <n v="1678"/>
    <m/>
    <n v="20136"/>
    <m/>
    <s v=""/>
    <m/>
    <s v=""/>
    <m/>
    <s v=""/>
    <n v="20136"/>
    <s v="Contratación"/>
    <s v="Significativa"/>
    <s v="SI"/>
    <m/>
    <s v="Renovacion"/>
    <s v="SI"/>
    <m/>
    <m/>
    <n v="0"/>
    <n v="0"/>
  </r>
  <r>
    <x v="230"/>
    <x v="2"/>
    <x v="4"/>
    <s v="Canales Presenciales"/>
    <s v="Gerencia de Administración y Logística"/>
    <s v="Infraestructura"/>
    <n v="0"/>
    <x v="6"/>
    <x v="186"/>
    <s v="Alquiler  espacio para Cajero PLAZA VEA PLAZA UGARTE"/>
    <x v="2"/>
    <x v="0"/>
    <m/>
    <m/>
    <m/>
    <s v="Muy Alta"/>
    <s v="NO"/>
    <x v="2"/>
    <s v="Sin convocatoria"/>
    <n v="0"/>
    <d v="1899-12-30T00:00:00"/>
    <d v="1899-12-30T00:00:00"/>
    <n v="1678"/>
    <n v="1678"/>
    <n v="1678"/>
    <n v="1678"/>
    <n v="1678"/>
    <n v="1678"/>
    <n v="1678"/>
    <n v="1678"/>
    <n v="1678"/>
    <n v="1678"/>
    <n v="1678"/>
    <n v="1678"/>
    <m/>
    <n v="20136"/>
    <m/>
    <s v=""/>
    <m/>
    <s v=""/>
    <m/>
    <s v=""/>
    <n v="20136"/>
    <s v="Contratación"/>
    <s v="Significativa"/>
    <s v="SI"/>
    <m/>
    <s v="Renovacion"/>
    <s v="SI"/>
    <m/>
    <m/>
    <n v="0"/>
    <n v="0"/>
  </r>
  <r>
    <x v="231"/>
    <x v="2"/>
    <x v="4"/>
    <s v="Canales Presenciales"/>
    <s v="Gerencia de Administración y Logística"/>
    <s v="Infraestructura"/>
    <n v="0"/>
    <x v="6"/>
    <x v="187"/>
    <s v="Alquiler  espacio para Cajero PLAZA VEA PUNO"/>
    <x v="2"/>
    <x v="0"/>
    <m/>
    <m/>
    <m/>
    <s v="Muy Alta"/>
    <s v="NO"/>
    <x v="2"/>
    <s v="Sin convocatoria"/>
    <n v="0"/>
    <d v="1899-12-30T00:00:00"/>
    <d v="1899-12-30T00:00:00"/>
    <n v="1678"/>
    <n v="1678"/>
    <n v="1678"/>
    <n v="1678"/>
    <n v="1678"/>
    <n v="1678"/>
    <n v="1678"/>
    <n v="1678"/>
    <n v="1678"/>
    <n v="1678"/>
    <n v="1678"/>
    <n v="1678"/>
    <m/>
    <n v="20136"/>
    <m/>
    <s v=""/>
    <m/>
    <s v=""/>
    <m/>
    <s v=""/>
    <n v="20136"/>
    <s v="Contratación"/>
    <s v="Significativa"/>
    <s v="SI"/>
    <m/>
    <s v="Renovacion"/>
    <s v="SI"/>
    <m/>
    <m/>
    <n v="0"/>
    <n v="0"/>
  </r>
  <r>
    <x v="232"/>
    <x v="3"/>
    <x v="5"/>
    <n v="0"/>
    <s v="Gerencia de Administración y Logística"/>
    <s v="Infraestructura"/>
    <n v="0"/>
    <x v="2"/>
    <x v="188"/>
    <s v="Alquiler para funcionamiento de la AGENCIA 3 ACOBAMBA"/>
    <x v="2"/>
    <x v="0"/>
    <m/>
    <m/>
    <m/>
    <s v="Muy Alta"/>
    <s v="NO"/>
    <x v="2"/>
    <s v="Sin convocatoria"/>
    <n v="0"/>
    <d v="1899-12-30T00:00:00"/>
    <d v="1899-12-30T00:00:00"/>
    <n v="1650"/>
    <n v="1650"/>
    <n v="1650"/>
    <n v="1650"/>
    <n v="1650"/>
    <n v="1650"/>
    <n v="1650"/>
    <n v="1650"/>
    <n v="1650"/>
    <n v="1650"/>
    <n v="1650"/>
    <n v="1650"/>
    <m/>
    <n v="19800"/>
    <m/>
    <s v=""/>
    <m/>
    <s v=""/>
    <m/>
    <s v=""/>
    <n v="19800"/>
    <s v="Contratación"/>
    <s v="Significativa"/>
    <s v="SI"/>
    <m/>
    <s v="Renovacion"/>
    <s v="SI"/>
    <m/>
    <m/>
    <n v="0"/>
    <n v="0"/>
  </r>
  <r>
    <x v="233"/>
    <x v="2"/>
    <x v="4"/>
    <s v="Canales Presenciales"/>
    <s v="Gerencia de Administración y Logística"/>
    <s v="Infraestructura"/>
    <n v="0"/>
    <x v="6"/>
    <x v="189"/>
    <s v="Alquiler  espacio para Cajero AV. CANADA - SAN LUIS"/>
    <x v="2"/>
    <x v="0"/>
    <m/>
    <m/>
    <m/>
    <s v="Muy Alta"/>
    <s v="NO"/>
    <x v="2"/>
    <s v="Sin convocatoria"/>
    <n v="0"/>
    <d v="1899-12-30T00:00:00"/>
    <d v="1899-12-30T00:00:00"/>
    <n v="2948"/>
    <n v="2948"/>
    <n v="2948"/>
    <n v="2948"/>
    <n v="2948"/>
    <n v="2948"/>
    <n v="2064"/>
    <s v=""/>
    <s v=""/>
    <s v=""/>
    <s v=""/>
    <s v=""/>
    <m/>
    <n v="19752"/>
    <m/>
    <s v=""/>
    <m/>
    <s v=""/>
    <m/>
    <s v=""/>
    <n v="19752"/>
    <s v="Contratación"/>
    <s v="Significativa"/>
    <s v="SI"/>
    <m/>
    <s v="Continuidad"/>
    <s v="SI"/>
    <m/>
    <m/>
    <n v="0"/>
    <n v="0"/>
  </r>
  <r>
    <x v="234"/>
    <x v="2"/>
    <x v="4"/>
    <s v="Canales Presenciales"/>
    <s v="Gerencia de Administración y Logística"/>
    <s v="Infraestructura"/>
    <n v="0"/>
    <x v="6"/>
    <x v="190"/>
    <s v="Alquiler  espacio para Cajero CENCOSUD SJL  ATM-1576"/>
    <x v="2"/>
    <x v="0"/>
    <m/>
    <m/>
    <m/>
    <s v="Muy Alta"/>
    <s v="NO"/>
    <x v="2"/>
    <s v="Sin convocatoria"/>
    <n v="0"/>
    <d v="1899-12-30T00:00:00"/>
    <d v="1899-12-30T00:00:00"/>
    <n v="1626"/>
    <n v="1626"/>
    <n v="1626"/>
    <n v="1626"/>
    <n v="1626"/>
    <n v="1626"/>
    <n v="1626"/>
    <n v="1626"/>
    <n v="1626"/>
    <n v="1626"/>
    <n v="1626"/>
    <n v="1626"/>
    <m/>
    <n v="19512"/>
    <m/>
    <s v=""/>
    <m/>
    <s v=""/>
    <m/>
    <s v=""/>
    <n v="19512"/>
    <s v="Contratación"/>
    <s v="Significativa"/>
    <s v="SI"/>
    <m/>
    <s v="Continuidad"/>
    <s v="SI"/>
    <m/>
    <m/>
    <n v="0"/>
    <n v="0"/>
  </r>
  <r>
    <x v="235"/>
    <x v="2"/>
    <x v="4"/>
    <s v="Canales Presenciales"/>
    <s v="Gerencia de Administración y Logística"/>
    <s v="Infraestructura"/>
    <n v="0"/>
    <x v="6"/>
    <x v="191"/>
    <s v="Alquiler  espacio para Cajero LC CA04-2 PLAZA LIMA SUR"/>
    <x v="2"/>
    <x v="0"/>
    <m/>
    <m/>
    <m/>
    <s v="Muy Alta"/>
    <s v="NO"/>
    <x v="2"/>
    <s v="Sin convocatoria"/>
    <n v="0"/>
    <d v="1899-12-30T00:00:00"/>
    <d v="1899-12-30T00:00:00"/>
    <n v="1626"/>
    <n v="1626"/>
    <n v="1626"/>
    <n v="1626"/>
    <n v="1626"/>
    <n v="1626"/>
    <n v="1626"/>
    <n v="1626"/>
    <n v="1626"/>
    <n v="1626"/>
    <n v="1626"/>
    <n v="1626"/>
    <m/>
    <n v="19512"/>
    <m/>
    <s v=""/>
    <m/>
    <s v=""/>
    <m/>
    <s v=""/>
    <n v="19512"/>
    <s v="Contratación"/>
    <s v="Significativa"/>
    <s v="SI"/>
    <m/>
    <s v="Continuidad"/>
    <s v="SI"/>
    <m/>
    <m/>
    <n v="0"/>
    <n v="0"/>
  </r>
  <r>
    <x v="236"/>
    <x v="2"/>
    <x v="4"/>
    <s v="Canales Presenciales"/>
    <s v="Gerencia de Administración y Logística"/>
    <s v="Infraestructura"/>
    <n v="0"/>
    <x v="6"/>
    <x v="192"/>
    <s v="Alquiler  espacio para Cajero LC CA02-2 PLAZA LIMA SUR"/>
    <x v="2"/>
    <x v="0"/>
    <m/>
    <m/>
    <m/>
    <s v="Muy Alta"/>
    <s v="NO"/>
    <x v="2"/>
    <s v="Sin convocatoria"/>
    <n v="0"/>
    <d v="1899-12-30T00:00:00"/>
    <d v="1899-12-30T00:00:00"/>
    <n v="1626"/>
    <n v="1626"/>
    <n v="1626"/>
    <n v="1626"/>
    <n v="1626"/>
    <n v="1626"/>
    <n v="1626"/>
    <n v="1626"/>
    <n v="1626"/>
    <n v="1626"/>
    <n v="1626"/>
    <n v="1626"/>
    <m/>
    <n v="19512"/>
    <m/>
    <s v=""/>
    <m/>
    <s v=""/>
    <m/>
    <s v=""/>
    <n v="19512"/>
    <s v="Contratación"/>
    <s v="Significativa"/>
    <s v="SI"/>
    <m/>
    <s v="Continuidad"/>
    <s v="SI"/>
    <m/>
    <m/>
    <n v="0"/>
    <n v="0"/>
  </r>
  <r>
    <x v="237"/>
    <x v="2"/>
    <x v="4"/>
    <s v="Canales Presenciales"/>
    <s v="Gerencia de Administración y Logística"/>
    <s v="Infraestructura"/>
    <n v="0"/>
    <x v="6"/>
    <x v="193"/>
    <s v="Alquiler  espacio para Cajero LC 6356 PLAZA LIMA SUR"/>
    <x v="2"/>
    <x v="0"/>
    <m/>
    <m/>
    <m/>
    <s v="Muy Alta"/>
    <s v="NO"/>
    <x v="2"/>
    <s v="Sin convocatoria"/>
    <n v="0"/>
    <d v="1899-12-30T00:00:00"/>
    <d v="1899-12-30T00:00:00"/>
    <n v="1626"/>
    <n v="1626"/>
    <n v="1626"/>
    <n v="1626"/>
    <n v="1626"/>
    <n v="1626"/>
    <n v="1626"/>
    <n v="1626"/>
    <n v="1626"/>
    <n v="1626"/>
    <n v="1626"/>
    <n v="1626"/>
    <m/>
    <n v="19512"/>
    <m/>
    <s v=""/>
    <m/>
    <s v=""/>
    <m/>
    <s v=""/>
    <n v="19512"/>
    <s v="Contratación"/>
    <s v="Significativa"/>
    <s v="SI"/>
    <m/>
    <s v="Continuidad"/>
    <s v="SI"/>
    <m/>
    <m/>
    <n v="0"/>
    <n v="0"/>
  </r>
  <r>
    <x v="238"/>
    <x v="2"/>
    <x v="4"/>
    <s v="Canales Presenciales"/>
    <s v="Gerencia de Administración y Logística"/>
    <s v="Infraestructura"/>
    <n v="0"/>
    <x v="6"/>
    <x v="194"/>
    <s v="Alquiler  espacio para Cajero CENCOSUD SJL  ATM-1288"/>
    <x v="2"/>
    <x v="0"/>
    <m/>
    <m/>
    <m/>
    <s v="Muy Alta"/>
    <s v="NO"/>
    <x v="2"/>
    <s v="Sin convocatoria"/>
    <n v="0"/>
    <d v="1899-12-30T00:00:00"/>
    <d v="1899-12-30T00:00:00"/>
    <n v="1626"/>
    <n v="1626"/>
    <n v="1626"/>
    <n v="1626"/>
    <n v="1626"/>
    <n v="1626"/>
    <n v="1626"/>
    <n v="1626"/>
    <n v="1626"/>
    <n v="1626"/>
    <n v="1626"/>
    <n v="1626"/>
    <m/>
    <n v="19512"/>
    <m/>
    <s v=""/>
    <m/>
    <s v=""/>
    <m/>
    <s v=""/>
    <n v="19512"/>
    <s v="Contratación"/>
    <s v="Significativa"/>
    <s v="SI"/>
    <m/>
    <s v="Continuidad"/>
    <s v="SI"/>
    <m/>
    <m/>
    <n v="0"/>
    <n v="0"/>
  </r>
  <r>
    <x v="239"/>
    <x v="2"/>
    <x v="4"/>
    <s v="Canales Presenciales"/>
    <s v="Gerencia de Administración y Logística"/>
    <s v="Infraestructura"/>
    <n v="0"/>
    <x v="6"/>
    <x v="195"/>
    <s v="Alquiler  espacio para Cajero C.C. REAL PLAZA _x000a_CUSCO"/>
    <x v="2"/>
    <x v="0"/>
    <m/>
    <m/>
    <m/>
    <s v="Muy Alta"/>
    <s v="NO"/>
    <x v="2"/>
    <s v="Sin convocatoria"/>
    <n v="0"/>
    <d v="1899-12-30T00:00:00"/>
    <d v="1899-12-30T00:00:00"/>
    <s v=""/>
    <s v=""/>
    <s v=""/>
    <n v="2134"/>
    <n v="2134"/>
    <n v="2134"/>
    <n v="2134"/>
    <n v="2134"/>
    <n v="2134"/>
    <n v="2134"/>
    <n v="2134"/>
    <n v="2134"/>
    <m/>
    <n v="19206"/>
    <m/>
    <s v=""/>
    <m/>
    <s v=""/>
    <m/>
    <s v=""/>
    <n v="19206"/>
    <s v="Contratación"/>
    <s v="Significativa"/>
    <s v="SI"/>
    <m/>
    <s v="Renovacion"/>
    <s v="SI"/>
    <m/>
    <m/>
    <n v="0"/>
    <n v="0"/>
  </r>
  <r>
    <x v="240"/>
    <x v="2"/>
    <x v="4"/>
    <s v="Canales Presenciales"/>
    <s v="Gerencia de Administración y Logística"/>
    <s v="Infraestructura"/>
    <n v="0"/>
    <x v="6"/>
    <x v="196"/>
    <s v="Alquiler  espacio para Cajero C.C. REAL PLAZA CENTRO CÍVICO"/>
    <x v="2"/>
    <x v="0"/>
    <m/>
    <m/>
    <m/>
    <s v="Muy Alta"/>
    <s v="NO"/>
    <x v="2"/>
    <s v="Sin convocatoria"/>
    <n v="0"/>
    <d v="1899-12-30T00:00:00"/>
    <d v="1899-12-30T00:00:00"/>
    <s v=""/>
    <s v=""/>
    <s v=""/>
    <n v="2134"/>
    <n v="2134"/>
    <n v="2134"/>
    <n v="2134"/>
    <n v="2134"/>
    <n v="2134"/>
    <n v="2134"/>
    <n v="2134"/>
    <n v="2134"/>
    <m/>
    <n v="19206"/>
    <m/>
    <s v=""/>
    <m/>
    <s v=""/>
    <m/>
    <s v=""/>
    <n v="19206"/>
    <s v="Contratación"/>
    <s v="Significativa"/>
    <s v="SI"/>
    <m/>
    <s v="Renovacion"/>
    <s v="SI"/>
    <m/>
    <m/>
    <n v="0"/>
    <n v="0"/>
  </r>
  <r>
    <x v="241"/>
    <x v="2"/>
    <x v="4"/>
    <s v="Canales Presenciales"/>
    <s v="Gerencia de Administración y Logística"/>
    <s v="Infraestructura"/>
    <n v="0"/>
    <x v="6"/>
    <x v="197"/>
    <s v="Alquiler  espacio para Cajero C.C. REAL PLAZA AREQUIPA"/>
    <x v="2"/>
    <x v="0"/>
    <m/>
    <m/>
    <m/>
    <s v="Muy Alta"/>
    <s v="NO"/>
    <x v="2"/>
    <s v="Sin convocatoria"/>
    <n v="0"/>
    <d v="1899-12-30T00:00:00"/>
    <d v="1899-12-30T00:00:00"/>
    <s v=""/>
    <s v=""/>
    <s v=""/>
    <n v="2134"/>
    <n v="2134"/>
    <n v="2134"/>
    <n v="2134"/>
    <n v="2134"/>
    <n v="2134"/>
    <n v="2134"/>
    <n v="2134"/>
    <n v="2134"/>
    <m/>
    <n v="19206"/>
    <m/>
    <s v=""/>
    <m/>
    <s v=""/>
    <m/>
    <s v=""/>
    <n v="19206"/>
    <s v="Contratación"/>
    <s v="Significativa"/>
    <s v="SI"/>
    <m/>
    <s v="Renovacion"/>
    <s v="SI"/>
    <m/>
    <m/>
    <n v="0"/>
    <n v="0"/>
  </r>
  <r>
    <x v="242"/>
    <x v="2"/>
    <x v="4"/>
    <s v="Canales Presenciales"/>
    <s v="Gerencia de Administración y Logística"/>
    <s v="Infraestructura"/>
    <n v="0"/>
    <x v="6"/>
    <x v="198"/>
    <s v="Alquiler  espacio para Cajero C.C. REAL PLAZA CHICLAYO"/>
    <x v="2"/>
    <x v="0"/>
    <m/>
    <m/>
    <m/>
    <s v="Muy Alta"/>
    <s v="NO"/>
    <x v="2"/>
    <s v="Sin convocatoria"/>
    <n v="0"/>
    <d v="1899-12-30T00:00:00"/>
    <d v="1899-12-30T00:00:00"/>
    <s v=""/>
    <s v=""/>
    <s v=""/>
    <n v="2134"/>
    <n v="2134"/>
    <n v="2134"/>
    <n v="2134"/>
    <n v="2134"/>
    <n v="2134"/>
    <n v="2134"/>
    <n v="2134"/>
    <n v="2134"/>
    <m/>
    <n v="19206"/>
    <m/>
    <s v=""/>
    <m/>
    <s v=""/>
    <m/>
    <s v=""/>
    <n v="19206"/>
    <s v="Contratación"/>
    <s v="Significativa"/>
    <s v="SI"/>
    <m/>
    <s v="Renovacion"/>
    <s v="SI"/>
    <m/>
    <m/>
    <n v="0"/>
    <n v="0"/>
  </r>
  <r>
    <x v="243"/>
    <x v="2"/>
    <x v="4"/>
    <s v="Canales Presenciales"/>
    <s v="Gerencia de Administración y Logística"/>
    <s v="Infraestructura"/>
    <n v="0"/>
    <x v="6"/>
    <x v="199"/>
    <s v="Alquiler  espacio para Cajero C.C. REAL PLAZA PRO"/>
    <x v="2"/>
    <x v="0"/>
    <m/>
    <m/>
    <m/>
    <s v="Muy Alta"/>
    <s v="NO"/>
    <x v="2"/>
    <s v="Sin convocatoria"/>
    <n v="0"/>
    <d v="1899-12-30T00:00:00"/>
    <d v="1899-12-30T00:00:00"/>
    <s v=""/>
    <s v=""/>
    <s v=""/>
    <n v="2134"/>
    <n v="2134"/>
    <n v="2134"/>
    <n v="2134"/>
    <n v="2134"/>
    <n v="2134"/>
    <n v="2134"/>
    <n v="2134"/>
    <n v="2134"/>
    <m/>
    <n v="19206"/>
    <m/>
    <s v=""/>
    <m/>
    <s v=""/>
    <m/>
    <s v=""/>
    <n v="19206"/>
    <s v="Contratación"/>
    <s v="Significativa"/>
    <s v="SI"/>
    <m/>
    <s v="Renovacion"/>
    <s v="SI"/>
    <m/>
    <m/>
    <n v="0"/>
    <n v="0"/>
  </r>
  <r>
    <x v="244"/>
    <x v="2"/>
    <x v="4"/>
    <s v="Canales Presenciales"/>
    <s v="Gerencia de Administración y Logística"/>
    <s v="Infraestructura"/>
    <n v="0"/>
    <x v="6"/>
    <x v="200"/>
    <s v="Alquiler  espacio para Cajero C.C. REAL PLAZA SALAVERRY"/>
    <x v="2"/>
    <x v="0"/>
    <m/>
    <m/>
    <m/>
    <s v="Muy Alta"/>
    <s v="NO"/>
    <x v="2"/>
    <s v="Sin convocatoria"/>
    <n v="0"/>
    <d v="1899-12-30T00:00:00"/>
    <d v="1899-12-30T00:00:00"/>
    <s v=""/>
    <s v=""/>
    <s v=""/>
    <n v="2134"/>
    <n v="2134"/>
    <n v="2134"/>
    <n v="2134"/>
    <n v="2134"/>
    <n v="2134"/>
    <n v="2134"/>
    <n v="2134"/>
    <n v="2134"/>
    <m/>
    <n v="19206"/>
    <m/>
    <s v=""/>
    <m/>
    <s v=""/>
    <m/>
    <s v=""/>
    <n v="19206"/>
    <s v="Contratación"/>
    <s v="Significativa"/>
    <s v="SI"/>
    <m/>
    <s v="Renovacion"/>
    <s v="SI"/>
    <m/>
    <m/>
    <n v="0"/>
    <n v="0"/>
  </r>
  <r>
    <x v="245"/>
    <x v="2"/>
    <x v="4"/>
    <s v="Canales Presenciales"/>
    <s v="Gerencia de Administración y Logística"/>
    <s v="Infraestructura"/>
    <n v="0"/>
    <x v="6"/>
    <x v="201"/>
    <s v="Alquiler  espacio para Cajero C.C. REAL PLAZA HUANCAYO"/>
    <x v="2"/>
    <x v="0"/>
    <m/>
    <m/>
    <m/>
    <s v="Muy Alta"/>
    <s v="NO"/>
    <x v="2"/>
    <s v="Sin convocatoria"/>
    <n v="0"/>
    <d v="1899-12-30T00:00:00"/>
    <d v="1899-12-30T00:00:00"/>
    <s v=""/>
    <s v=""/>
    <s v=""/>
    <n v="2134"/>
    <n v="2134"/>
    <n v="2134"/>
    <n v="2134"/>
    <n v="2134"/>
    <n v="2134"/>
    <n v="2134"/>
    <n v="2134"/>
    <n v="2134"/>
    <m/>
    <n v="19206"/>
    <m/>
    <s v=""/>
    <m/>
    <s v=""/>
    <m/>
    <s v=""/>
    <n v="19206"/>
    <s v="Contratación"/>
    <s v="Significativa"/>
    <s v="SI"/>
    <m/>
    <s v="Renovacion"/>
    <s v="SI"/>
    <m/>
    <m/>
    <n v="0"/>
    <n v="0"/>
  </r>
  <r>
    <x v="246"/>
    <x v="3"/>
    <x v="5"/>
    <n v="0"/>
    <s v="Gerencia de Administración y Logística"/>
    <s v="Infraestructura"/>
    <n v="0"/>
    <x v="2"/>
    <x v="202"/>
    <s v="Alquiler Archivo AGENCIA 2 HUÁNUCO (3er piso)"/>
    <x v="2"/>
    <x v="0"/>
    <m/>
    <m/>
    <m/>
    <s v="Muy Alta"/>
    <s v="NO"/>
    <x v="2"/>
    <s v="Sin convocatoria"/>
    <n v="0"/>
    <d v="1899-12-30T00:00:00"/>
    <d v="1899-12-30T00:00:00"/>
    <n v="2386"/>
    <n v="2386"/>
    <n v="2386"/>
    <n v="2386"/>
    <n v="2386"/>
    <n v="2386"/>
    <n v="2386"/>
    <n v="2386"/>
    <s v=""/>
    <s v=""/>
    <s v=""/>
    <s v=""/>
    <m/>
    <n v="19088"/>
    <m/>
    <s v=""/>
    <m/>
    <s v=""/>
    <m/>
    <s v=""/>
    <n v="19088"/>
    <s v="Contratación"/>
    <s v="Significativa"/>
    <s v="SI"/>
    <m/>
    <s v="Renovacion"/>
    <s v="SI"/>
    <m/>
    <m/>
    <n v="0"/>
    <n v="0"/>
  </r>
  <r>
    <x v="247"/>
    <x v="2"/>
    <x v="4"/>
    <s v="Canales Presenciales"/>
    <s v="Gerencia de Administración y Logística"/>
    <s v="Infraestructura"/>
    <n v="0"/>
    <x v="6"/>
    <x v="203"/>
    <s v="Alquiler  espacio para Cajero BOTICAS PERU - VILLA EL SALVADOR"/>
    <x v="2"/>
    <x v="0"/>
    <m/>
    <m/>
    <m/>
    <s v="Muy Alta"/>
    <s v="NO"/>
    <x v="2"/>
    <s v="Sin convocatoria"/>
    <n v="0"/>
    <d v="1899-12-30T00:00:00"/>
    <d v="1899-12-30T00:00:00"/>
    <n v="1585"/>
    <n v="1585"/>
    <n v="1585"/>
    <n v="1585"/>
    <n v="1585"/>
    <n v="1585"/>
    <n v="1585"/>
    <n v="1585"/>
    <n v="1585"/>
    <n v="1585"/>
    <n v="1585"/>
    <n v="1585"/>
    <m/>
    <n v="19020"/>
    <m/>
    <s v=""/>
    <m/>
    <s v=""/>
    <m/>
    <s v=""/>
    <n v="19020"/>
    <s v="Contratación"/>
    <s v="Significativa"/>
    <s v="SI"/>
    <m/>
    <s v="Renovacion"/>
    <s v="SI"/>
    <m/>
    <m/>
    <n v="0"/>
    <n v="0"/>
  </r>
  <r>
    <x v="248"/>
    <x v="2"/>
    <x v="4"/>
    <s v="Canales Presenciales"/>
    <s v="Gerencia de Administración y Logística"/>
    <s v="Infraestructura"/>
    <n v="0"/>
    <x v="6"/>
    <x v="204"/>
    <s v="Alquiler  espacio para Cajero BOTICAS PERU - LINCE"/>
    <x v="2"/>
    <x v="0"/>
    <m/>
    <m/>
    <m/>
    <s v="Muy Alta"/>
    <s v="NO"/>
    <x v="2"/>
    <s v="Sin convocatoria"/>
    <n v="0"/>
    <d v="1899-12-30T00:00:00"/>
    <d v="1899-12-30T00:00:00"/>
    <n v="1585"/>
    <n v="1585"/>
    <n v="1585"/>
    <n v="1585"/>
    <n v="1585"/>
    <n v="1585"/>
    <n v="1585"/>
    <n v="1585"/>
    <n v="1585"/>
    <n v="1585"/>
    <n v="1585"/>
    <n v="1585"/>
    <m/>
    <n v="19020"/>
    <m/>
    <s v=""/>
    <m/>
    <s v=""/>
    <m/>
    <s v=""/>
    <n v="19020"/>
    <s v="Contratación"/>
    <s v="Significativa"/>
    <s v="SI"/>
    <m/>
    <s v="Renovacion"/>
    <s v="SI"/>
    <m/>
    <m/>
    <n v="0"/>
    <n v="0"/>
  </r>
  <r>
    <x v="249"/>
    <x v="2"/>
    <x v="4"/>
    <s v="Canales Presenciales"/>
    <s v="Gerencia de Administración y Logística"/>
    <s v="Infraestructura"/>
    <n v="0"/>
    <x v="6"/>
    <x v="205"/>
    <s v="Alquiler  espacio para Cajero OPEN PLAZA - PIURA"/>
    <x v="2"/>
    <x v="0"/>
    <m/>
    <m/>
    <m/>
    <s v="Muy Alta"/>
    <s v="NO"/>
    <x v="2"/>
    <s v="Sin convocatoria"/>
    <n v="0"/>
    <d v="1899-12-30T00:00:00"/>
    <d v="1899-12-30T00:00:00"/>
    <s v=""/>
    <s v=""/>
    <s v=""/>
    <n v="523"/>
    <n v="2238"/>
    <n v="2238"/>
    <n v="2238"/>
    <n v="2238"/>
    <n v="2238"/>
    <n v="2238"/>
    <n v="2238"/>
    <n v="2238"/>
    <m/>
    <n v="18427"/>
    <m/>
    <s v=""/>
    <m/>
    <s v=""/>
    <m/>
    <s v=""/>
    <n v="18427"/>
    <s v="Contratación"/>
    <s v="Significativa"/>
    <s v="SI"/>
    <m/>
    <s v="Renovacion"/>
    <s v="SI"/>
    <m/>
    <m/>
    <n v="0"/>
    <n v="0"/>
  </r>
  <r>
    <x v="250"/>
    <x v="2"/>
    <x v="4"/>
    <s v="Canales Presenciales"/>
    <s v="Gerencia de Administración y Logística"/>
    <s v="Infraestructura"/>
    <n v="0"/>
    <x v="6"/>
    <x v="206"/>
    <s v="Alquiler  espacio para Cajero C.C. REAL PLAZA _x000a_CENTRO CÍVICO"/>
    <x v="2"/>
    <x v="0"/>
    <m/>
    <m/>
    <m/>
    <s v="Muy Alta"/>
    <s v="NO"/>
    <x v="2"/>
    <s v="Sin convocatoria"/>
    <n v="0"/>
    <d v="1899-12-30T00:00:00"/>
    <d v="1899-12-30T00:00:00"/>
    <s v=""/>
    <s v=""/>
    <s v=""/>
    <n v="2034"/>
    <n v="2034"/>
    <n v="2034"/>
    <n v="2034"/>
    <n v="2034"/>
    <n v="2034"/>
    <n v="2034"/>
    <n v="2034"/>
    <n v="2034"/>
    <m/>
    <n v="18306"/>
    <m/>
    <s v=""/>
    <m/>
    <s v=""/>
    <m/>
    <s v=""/>
    <n v="18306"/>
    <s v="Contratación"/>
    <s v="Significativa"/>
    <s v="SI"/>
    <m/>
    <s v="Renovacion"/>
    <s v="SI"/>
    <m/>
    <m/>
    <n v="0"/>
    <n v="0"/>
  </r>
  <r>
    <x v="251"/>
    <x v="2"/>
    <x v="4"/>
    <s v="Canales Presenciales"/>
    <s v="Gerencia de Administración y Logística"/>
    <s v="Infraestructura"/>
    <n v="0"/>
    <x v="6"/>
    <x v="207"/>
    <s v="Alquiler  espacio para Cajero C.C. REAL PLAZA _x000a_PRIMAVERA"/>
    <x v="2"/>
    <x v="0"/>
    <m/>
    <m/>
    <m/>
    <s v="Muy Alta"/>
    <s v="NO"/>
    <x v="2"/>
    <s v="Sin convocatoria"/>
    <n v="0"/>
    <d v="1899-12-30T00:00:00"/>
    <d v="1899-12-30T00:00:00"/>
    <s v=""/>
    <s v=""/>
    <s v=""/>
    <n v="2034"/>
    <n v="2034"/>
    <n v="2034"/>
    <n v="2034"/>
    <n v="2034"/>
    <n v="2034"/>
    <n v="2034"/>
    <n v="2034"/>
    <n v="2034"/>
    <m/>
    <n v="18306"/>
    <m/>
    <s v=""/>
    <m/>
    <s v=""/>
    <m/>
    <s v=""/>
    <n v="18306"/>
    <s v="Contratación"/>
    <s v="Significativa"/>
    <s v="SI"/>
    <m/>
    <s v="Renovacion"/>
    <s v="SI"/>
    <m/>
    <m/>
    <n v="0"/>
    <n v="0"/>
  </r>
  <r>
    <x v="252"/>
    <x v="3"/>
    <x v="5"/>
    <n v="0"/>
    <s v="Gerencia de Administración y Logística"/>
    <s v="Infraestructura"/>
    <n v="0"/>
    <x v="2"/>
    <x v="208"/>
    <s v="Alquiler para funcionamiento de la OF. ESPECIAL 2  SERPOST TRUJILLO "/>
    <x v="2"/>
    <x v="0"/>
    <m/>
    <m/>
    <m/>
    <s v="Muy Alta"/>
    <s v="NO"/>
    <x v="2"/>
    <s v="Sin convocatoria"/>
    <n v="0"/>
    <d v="1899-12-30T00:00:00"/>
    <d v="1899-12-30T00:00:00"/>
    <n v="1448"/>
    <n v="1448"/>
    <n v="1448"/>
    <n v="1448"/>
    <n v="1448"/>
    <n v="1448"/>
    <n v="1448"/>
    <n v="1448"/>
    <n v="1448"/>
    <n v="1448"/>
    <n v="1448"/>
    <n v="1448"/>
    <m/>
    <n v="17376"/>
    <m/>
    <s v=""/>
    <m/>
    <s v=""/>
    <m/>
    <s v=""/>
    <n v="17376"/>
    <s v="Contratación"/>
    <s v="Significativa"/>
    <s v="SI"/>
    <m/>
    <s v="Renovacion"/>
    <s v="SI"/>
    <m/>
    <m/>
    <n v="0"/>
    <n v="0"/>
  </r>
  <r>
    <x v="253"/>
    <x v="2"/>
    <x v="4"/>
    <s v="Canales Presenciales"/>
    <s v="Gerencia de Administración y Logística"/>
    <s v="Infraestructura"/>
    <n v="0"/>
    <x v="6"/>
    <x v="209"/>
    <s v="Alquiler  espacio para Cajero PAGOS AL DIA"/>
    <x v="2"/>
    <x v="0"/>
    <m/>
    <m/>
    <m/>
    <s v="Muy Alta"/>
    <s v="NO"/>
    <x v="2"/>
    <s v="Sin convocatoria"/>
    <n v="0"/>
    <d v="1899-12-30T00:00:00"/>
    <d v="1899-12-30T00:00:00"/>
    <n v="1435"/>
    <n v="1435"/>
    <n v="1435"/>
    <n v="1435"/>
    <n v="1435"/>
    <n v="1435"/>
    <n v="1435"/>
    <n v="1435"/>
    <n v="1435"/>
    <n v="1435"/>
    <n v="1435"/>
    <n v="1435"/>
    <m/>
    <n v="17220"/>
    <m/>
    <s v=""/>
    <m/>
    <s v=""/>
    <m/>
    <s v=""/>
    <n v="17220"/>
    <s v="Contratación"/>
    <s v="Significativa"/>
    <s v="SI"/>
    <m/>
    <s v="Continuidad"/>
    <s v="SI"/>
    <m/>
    <m/>
    <n v="0"/>
    <n v="0"/>
  </r>
  <r>
    <x v="254"/>
    <x v="2"/>
    <x v="4"/>
    <s v="Canales Presenciales"/>
    <s v="Gerencia de Administración y Logística"/>
    <s v="Infraestructura"/>
    <n v="0"/>
    <x v="6"/>
    <x v="189"/>
    <s v="Alquiler  espacio para Cajero AV. CANADA - SAN LUIS"/>
    <x v="2"/>
    <x v="0"/>
    <m/>
    <m/>
    <m/>
    <s v="Muy Alta"/>
    <s v="NO"/>
    <x v="2"/>
    <s v="Sin convocatoria"/>
    <n v="0"/>
    <d v="1899-12-30T00:00:00"/>
    <d v="1899-12-30T00:00:00"/>
    <s v=""/>
    <s v=""/>
    <s v=""/>
    <s v=""/>
    <s v=""/>
    <s v=""/>
    <n v="973"/>
    <n v="3243"/>
    <n v="3243"/>
    <n v="3243"/>
    <n v="3243"/>
    <n v="3243"/>
    <m/>
    <n v="17188"/>
    <m/>
    <s v=""/>
    <m/>
    <s v=""/>
    <m/>
    <s v=""/>
    <n v="17188"/>
    <s v="Contratación"/>
    <s v="Significativa"/>
    <s v="SI"/>
    <m/>
    <s v="Renovacion"/>
    <s v="SI"/>
    <m/>
    <m/>
    <n v="0"/>
    <n v="0"/>
  </r>
  <r>
    <x v="255"/>
    <x v="3"/>
    <x v="5"/>
    <n v="0"/>
    <s v="Gerencia de Administración y Logística"/>
    <s v="Infraestructura"/>
    <n v="0"/>
    <x v="2"/>
    <x v="210"/>
    <s v="Alquiler para funcionamiento de la AGENCIA 3 SAN MATEO"/>
    <x v="2"/>
    <x v="0"/>
    <m/>
    <m/>
    <m/>
    <s v="Muy Alta"/>
    <s v="NO"/>
    <x v="2"/>
    <s v="Sin convocatoria"/>
    <n v="0"/>
    <d v="1899-12-30T00:00:00"/>
    <d v="1899-12-30T00:00:00"/>
    <s v=""/>
    <n v="1540"/>
    <n v="1540"/>
    <n v="1540"/>
    <n v="1540"/>
    <n v="1540"/>
    <n v="1540"/>
    <n v="1540"/>
    <n v="1540"/>
    <n v="1540"/>
    <n v="1540"/>
    <n v="1540"/>
    <m/>
    <n v="16940"/>
    <m/>
    <s v=""/>
    <m/>
    <s v=""/>
    <m/>
    <s v=""/>
    <n v="16940"/>
    <s v="Contratación"/>
    <s v="Significativa"/>
    <s v="SI"/>
    <m/>
    <s v="Renovacion"/>
    <s v="SI"/>
    <m/>
    <m/>
    <n v="0"/>
    <n v="0"/>
  </r>
  <r>
    <x v="256"/>
    <x v="3"/>
    <x v="5"/>
    <n v="0"/>
    <s v="Gerencia de Administración y Logística"/>
    <s v="Infraestructura"/>
    <n v="0"/>
    <x v="2"/>
    <x v="211"/>
    <s v="Alquiler para funcionamiento de la AGENCIA 3 PATIVILCA"/>
    <x v="2"/>
    <x v="0"/>
    <m/>
    <m/>
    <m/>
    <s v="Muy Alta"/>
    <s v="NO"/>
    <x v="2"/>
    <s v="Sin convocatoria"/>
    <n v="0"/>
    <d v="1899-12-30T00:00:00"/>
    <d v="1899-12-30T00:00:00"/>
    <n v="1411"/>
    <n v="1411"/>
    <n v="1411"/>
    <n v="1411"/>
    <n v="1411"/>
    <n v="1411"/>
    <n v="1411"/>
    <n v="1411"/>
    <n v="1411"/>
    <n v="1411"/>
    <n v="1411"/>
    <n v="1411"/>
    <m/>
    <n v="16932"/>
    <m/>
    <s v=""/>
    <m/>
    <s v=""/>
    <m/>
    <s v=""/>
    <n v="16932"/>
    <s v="Contratación"/>
    <s v="Significativa"/>
    <s v="SI"/>
    <m/>
    <s v="Continuidad"/>
    <s v="SI"/>
    <m/>
    <m/>
    <n v="0"/>
    <n v="0"/>
  </r>
  <r>
    <x v="257"/>
    <x v="2"/>
    <x v="4"/>
    <s v="Canales Presenciales"/>
    <s v="Gerencia de Administración y Logística"/>
    <s v="Infraestructura"/>
    <n v="0"/>
    <x v="6"/>
    <x v="212"/>
    <s v="Alquiler  espacio para Cajero C. H. LA MERCED-FEBAN"/>
    <x v="2"/>
    <x v="0"/>
    <m/>
    <m/>
    <m/>
    <s v="Muy Alta"/>
    <s v="NO"/>
    <x v="2"/>
    <s v="Sin convocatoria"/>
    <n v="0"/>
    <d v="1899-12-30T00:00:00"/>
    <d v="1899-12-30T00:00:00"/>
    <n v="1353"/>
    <n v="1353"/>
    <n v="1353"/>
    <n v="1353"/>
    <n v="1353"/>
    <n v="1353"/>
    <n v="1353"/>
    <n v="1353"/>
    <n v="1353"/>
    <n v="1353"/>
    <n v="1353"/>
    <n v="1353"/>
    <m/>
    <n v="16236"/>
    <m/>
    <s v=""/>
    <m/>
    <s v=""/>
    <m/>
    <s v=""/>
    <n v="16236"/>
    <s v="Contratación"/>
    <s v="Significativa"/>
    <s v="SI"/>
    <m/>
    <s v="Renovacion"/>
    <s v="SI"/>
    <m/>
    <m/>
    <n v="0"/>
    <n v="0"/>
  </r>
  <r>
    <x v="258"/>
    <x v="2"/>
    <x v="4"/>
    <s v="Canales Presenciales"/>
    <s v="Gerencia de Administración y Logística"/>
    <s v="Infraestructura"/>
    <n v="0"/>
    <x v="6"/>
    <x v="213"/>
    <s v="Alquiler  espacio para Cajero PLAZA VEA COMAS"/>
    <x v="2"/>
    <x v="0"/>
    <m/>
    <m/>
    <m/>
    <s v="Muy Alta"/>
    <s v="NO"/>
    <x v="2"/>
    <s v="Sin convocatoria"/>
    <n v="0"/>
    <d v="1899-12-30T00:00:00"/>
    <d v="1899-12-30T00:00:00"/>
    <s v=""/>
    <s v=""/>
    <n v="523"/>
    <n v="1742"/>
    <n v="1742"/>
    <n v="1742"/>
    <n v="1742"/>
    <n v="1742"/>
    <n v="1742"/>
    <n v="1742"/>
    <n v="1742"/>
    <n v="1742"/>
    <m/>
    <n v="16201"/>
    <m/>
    <s v=""/>
    <m/>
    <s v=""/>
    <m/>
    <s v=""/>
    <n v="16201"/>
    <s v="Contratación"/>
    <s v="Significativa"/>
    <s v="SI"/>
    <m/>
    <s v="Renovacion"/>
    <s v="SI"/>
    <m/>
    <m/>
    <n v="0"/>
    <n v="0"/>
  </r>
  <r>
    <x v="259"/>
    <x v="2"/>
    <x v="4"/>
    <s v="Canales Presenciales"/>
    <s v="Gerencia de Administración y Logística"/>
    <s v="Infraestructura"/>
    <n v="0"/>
    <x v="6"/>
    <x v="214"/>
    <s v="Alquiler  espacio para Cajero PLAZA VEA PLACITA"/>
    <x v="2"/>
    <x v="0"/>
    <m/>
    <m/>
    <m/>
    <s v="Muy Alta"/>
    <s v="NO"/>
    <x v="2"/>
    <s v="Sin convocatoria"/>
    <n v="0"/>
    <d v="1899-12-30T00:00:00"/>
    <d v="1899-12-30T00:00:00"/>
    <s v=""/>
    <s v=""/>
    <n v="448"/>
    <n v="1678"/>
    <n v="1678"/>
    <n v="1678"/>
    <n v="1678"/>
    <n v="1678"/>
    <n v="1678"/>
    <n v="1678"/>
    <n v="1678"/>
    <n v="1678"/>
    <m/>
    <n v="15550"/>
    <m/>
    <s v=""/>
    <m/>
    <s v=""/>
    <m/>
    <s v=""/>
    <n v="15550"/>
    <s v="Contratación"/>
    <s v="Significativa"/>
    <s v="SI"/>
    <m/>
    <s v="Renovacion"/>
    <s v="SI"/>
    <m/>
    <m/>
    <n v="0"/>
    <n v="0"/>
  </r>
  <r>
    <x v="260"/>
    <x v="2"/>
    <x v="4"/>
    <s v="Canales Presenciales"/>
    <s v="Gerencia de Administración y Logística"/>
    <s v="Infraestructura"/>
    <n v="0"/>
    <x v="6"/>
    <x v="215"/>
    <s v="Alquiler  espacio para Cajero BOTICAS PERU - VILLA MARIA DEL TRIUNFO"/>
    <x v="2"/>
    <x v="0"/>
    <m/>
    <m/>
    <m/>
    <s v="Muy Alta"/>
    <s v="NO"/>
    <x v="2"/>
    <s v="Sin convocatoria"/>
    <n v="0"/>
    <d v="1899-12-30T00:00:00"/>
    <d v="1899-12-30T00:00:00"/>
    <s v=""/>
    <s v=""/>
    <n v="1268"/>
    <n v="1585"/>
    <n v="1585"/>
    <n v="1585"/>
    <n v="1585"/>
    <n v="1585"/>
    <n v="1585"/>
    <n v="1585"/>
    <n v="1585"/>
    <n v="1585"/>
    <m/>
    <n v="15533"/>
    <m/>
    <s v=""/>
    <m/>
    <s v=""/>
    <m/>
    <s v=""/>
    <n v="15533"/>
    <s v="Contratación"/>
    <s v="Significativa"/>
    <s v="SI"/>
    <m/>
    <s v="Renovacion"/>
    <s v="SI"/>
    <m/>
    <m/>
    <n v="0"/>
    <n v="0"/>
  </r>
  <r>
    <x v="261"/>
    <x v="3"/>
    <x v="5"/>
    <n v="0"/>
    <s v="Gerencia de Administración y Logística"/>
    <s v="Infraestructura"/>
    <n v="0"/>
    <x v="2"/>
    <x v="216"/>
    <s v="Alquiler Archivo AGENCIA 2 HUÁNUCO (2do piso)"/>
    <x v="2"/>
    <x v="0"/>
    <m/>
    <m/>
    <m/>
    <s v="Muy Alta"/>
    <s v="NO"/>
    <x v="2"/>
    <s v="Sin convocatoria"/>
    <n v="0"/>
    <d v="1899-12-30T00:00:00"/>
    <d v="1899-12-30T00:00:00"/>
    <s v=""/>
    <s v=""/>
    <n v="1828"/>
    <n v="1828"/>
    <n v="1828"/>
    <n v="1828"/>
    <n v="1828"/>
    <n v="1828"/>
    <n v="1828"/>
    <n v="1828"/>
    <n v="868"/>
    <s v=""/>
    <m/>
    <n v="15492"/>
    <m/>
    <s v=""/>
    <m/>
    <s v=""/>
    <m/>
    <s v=""/>
    <n v="15492"/>
    <s v="Contratación"/>
    <s v="Significativa"/>
    <s v="SI"/>
    <m/>
    <s v="Renovacion"/>
    <s v="SI"/>
    <m/>
    <m/>
    <n v="0"/>
    <n v="0"/>
  </r>
  <r>
    <x v="262"/>
    <x v="2"/>
    <x v="4"/>
    <s v="Canales Presenciales"/>
    <s v="Gerencia de Administración y Logística"/>
    <s v="Infraestructura"/>
    <n v="0"/>
    <x v="6"/>
    <x v="217"/>
    <s v="Alquiler  espacio para Cajero C.C. REAL PLAZA _x000a_TRUJILLO"/>
    <x v="2"/>
    <x v="0"/>
    <m/>
    <m/>
    <m/>
    <s v="Muy Alta"/>
    <s v="NO"/>
    <x v="2"/>
    <s v="Sin convocatoria"/>
    <n v="0"/>
    <d v="1899-12-30T00:00:00"/>
    <d v="1899-12-30T00:00:00"/>
    <s v=""/>
    <s v=""/>
    <s v=""/>
    <n v="1695"/>
    <n v="1695"/>
    <n v="1695"/>
    <n v="1695"/>
    <n v="1695"/>
    <n v="1695"/>
    <n v="1695"/>
    <n v="1695"/>
    <n v="1695"/>
    <m/>
    <n v="15255"/>
    <m/>
    <s v=""/>
    <m/>
    <s v=""/>
    <m/>
    <s v=""/>
    <n v="15255"/>
    <s v="Contratación"/>
    <s v="Significativa"/>
    <s v="SI"/>
    <m/>
    <s v="Renovacion"/>
    <s v="SI"/>
    <m/>
    <m/>
    <n v="0"/>
    <n v="0"/>
  </r>
  <r>
    <x v="263"/>
    <x v="2"/>
    <x v="4"/>
    <s v="Canales Presenciales"/>
    <s v="Gerencia de Administración y Logística"/>
    <s v="Infraestructura"/>
    <n v="0"/>
    <x v="6"/>
    <x v="218"/>
    <s v="Alquiler  espacio para Cajero C.C. REAL PLAZA _x000a_JULIACA"/>
    <x v="2"/>
    <x v="0"/>
    <m/>
    <m/>
    <m/>
    <s v="Muy Alta"/>
    <s v="NO"/>
    <x v="2"/>
    <s v="Sin convocatoria"/>
    <n v="0"/>
    <d v="1899-12-30T00:00:00"/>
    <d v="1899-12-30T00:00:00"/>
    <s v=""/>
    <s v=""/>
    <s v=""/>
    <n v="1695"/>
    <n v="1695"/>
    <n v="1695"/>
    <n v="1695"/>
    <n v="1695"/>
    <n v="1695"/>
    <n v="1695"/>
    <n v="1695"/>
    <n v="1695"/>
    <m/>
    <n v="15255"/>
    <m/>
    <s v=""/>
    <m/>
    <s v=""/>
    <m/>
    <s v=""/>
    <n v="15255"/>
    <s v="Contratación"/>
    <s v="Significativa"/>
    <s v="SI"/>
    <m/>
    <s v="Renovacion"/>
    <s v="SI"/>
    <m/>
    <m/>
    <n v="0"/>
    <n v="0"/>
  </r>
  <r>
    <x v="264"/>
    <x v="2"/>
    <x v="4"/>
    <s v="Canales Presenciales"/>
    <s v="Gerencia de Administración y Logística"/>
    <s v="Infraestructura"/>
    <n v="0"/>
    <x v="6"/>
    <x v="219"/>
    <s v="Alquiler  espacio para Cajero C.C. REAL PLAZA _x000a_CAJAMARCA"/>
    <x v="2"/>
    <x v="0"/>
    <m/>
    <m/>
    <m/>
    <s v="Muy Alta"/>
    <s v="NO"/>
    <x v="2"/>
    <s v="Sin convocatoria"/>
    <n v="0"/>
    <d v="1899-12-30T00:00:00"/>
    <d v="1899-12-30T00:00:00"/>
    <s v=""/>
    <s v=""/>
    <s v=""/>
    <n v="1695"/>
    <n v="1695"/>
    <n v="1695"/>
    <n v="1695"/>
    <n v="1695"/>
    <n v="1695"/>
    <n v="1695"/>
    <n v="1695"/>
    <n v="1695"/>
    <m/>
    <n v="15255"/>
    <m/>
    <s v=""/>
    <m/>
    <s v=""/>
    <m/>
    <s v=""/>
    <n v="15255"/>
    <s v="Contratación"/>
    <s v="Significativa"/>
    <s v="SI"/>
    <m/>
    <s v="Renovacion"/>
    <s v="SI"/>
    <m/>
    <m/>
    <n v="0"/>
    <n v="0"/>
  </r>
  <r>
    <x v="265"/>
    <x v="2"/>
    <x v="4"/>
    <s v="Canales Presenciales"/>
    <s v="Gerencia de Administración y Logística"/>
    <s v="Infraestructura"/>
    <n v="0"/>
    <x v="6"/>
    <x v="220"/>
    <s v="Alquiler  espacio para Cajero C.C. REAL PLAZA _x000a_PIURA"/>
    <x v="2"/>
    <x v="0"/>
    <m/>
    <m/>
    <m/>
    <s v="Muy Alta"/>
    <s v="NO"/>
    <x v="2"/>
    <s v="Sin convocatoria"/>
    <n v="0"/>
    <d v="1899-12-30T00:00:00"/>
    <d v="1899-12-30T00:00:00"/>
    <s v=""/>
    <s v=""/>
    <s v=""/>
    <n v="1695"/>
    <n v="1695"/>
    <n v="1695"/>
    <n v="1695"/>
    <n v="1695"/>
    <n v="1695"/>
    <n v="1695"/>
    <n v="1695"/>
    <n v="1695"/>
    <m/>
    <n v="15255"/>
    <m/>
    <s v=""/>
    <m/>
    <s v=""/>
    <m/>
    <s v=""/>
    <n v="15255"/>
    <s v="Contratación"/>
    <s v="Significativa"/>
    <s v="SI"/>
    <m/>
    <s v="Renovacion"/>
    <s v="SI"/>
    <m/>
    <m/>
    <n v="0"/>
    <n v="0"/>
  </r>
  <r>
    <x v="266"/>
    <x v="2"/>
    <x v="4"/>
    <s v="Canales Presenciales"/>
    <s v="Gerencia de Administración y Logística"/>
    <s v="Infraestructura"/>
    <n v="0"/>
    <x v="6"/>
    <x v="221"/>
    <s v="Alquiler  espacio para Cajero C.C. REAL PLAZA _x000a_SANTA CLARA"/>
    <x v="2"/>
    <x v="0"/>
    <m/>
    <m/>
    <m/>
    <s v="Muy Alta"/>
    <s v="NO"/>
    <x v="2"/>
    <s v="Sin convocatoria"/>
    <n v="0"/>
    <d v="1899-12-30T00:00:00"/>
    <d v="1899-12-30T00:00:00"/>
    <s v=""/>
    <s v=""/>
    <s v=""/>
    <n v="1695"/>
    <n v="1695"/>
    <n v="1695"/>
    <n v="1695"/>
    <n v="1695"/>
    <n v="1695"/>
    <n v="1695"/>
    <n v="1695"/>
    <n v="1695"/>
    <m/>
    <n v="15255"/>
    <m/>
    <s v=""/>
    <m/>
    <s v=""/>
    <m/>
    <s v=""/>
    <n v="15255"/>
    <s v="Contratación"/>
    <s v="Significativa"/>
    <s v="SI"/>
    <m/>
    <s v="Renovacion"/>
    <s v="SI"/>
    <m/>
    <m/>
    <n v="0"/>
    <n v="0"/>
  </r>
  <r>
    <x v="267"/>
    <x v="2"/>
    <x v="4"/>
    <s v="Canales Presenciales"/>
    <s v="Gerencia de Administración y Logística"/>
    <s v="Infraestructura"/>
    <n v="0"/>
    <x v="6"/>
    <x v="222"/>
    <s v="Alquiler  espacio para Cajero PLAZA VEA PLAZA LURIN"/>
    <x v="2"/>
    <x v="0"/>
    <m/>
    <m/>
    <m/>
    <s v="Muy Alta"/>
    <s v="NO"/>
    <x v="2"/>
    <s v="Sin convocatoria"/>
    <n v="0"/>
    <d v="1899-12-30T00:00:00"/>
    <d v="1899-12-30T00:00:00"/>
    <n v="1526"/>
    <n v="1526"/>
    <n v="1526"/>
    <n v="1526"/>
    <n v="1526"/>
    <n v="1526"/>
    <n v="1526"/>
    <n v="1526"/>
    <n v="1526"/>
    <n v="814"/>
    <s v=""/>
    <s v=""/>
    <m/>
    <n v="14548"/>
    <m/>
    <s v=""/>
    <m/>
    <s v=""/>
    <m/>
    <s v=""/>
    <n v="14548"/>
    <s v="Contratación"/>
    <s v="Significativa"/>
    <s v="SI"/>
    <m/>
    <s v="Continuidad"/>
    <s v="SI"/>
    <m/>
    <m/>
    <n v="0"/>
    <n v="0"/>
  </r>
  <r>
    <x v="268"/>
    <x v="2"/>
    <x v="4"/>
    <s v="Canales Presenciales"/>
    <s v="Gerencia de Administración y Logística"/>
    <s v="Infraestructura"/>
    <n v="0"/>
    <x v="6"/>
    <x v="223"/>
    <s v="Alquiler  espacio para Cajero C.C. LOS RECAUDADORES (SALAMANCA)"/>
    <x v="2"/>
    <x v="0"/>
    <m/>
    <m/>
    <m/>
    <s v="Muy Alta"/>
    <s v="NO"/>
    <x v="2"/>
    <s v="Sin convocatoria"/>
    <n v="0"/>
    <d v="1899-12-30T00:00:00"/>
    <d v="1899-12-30T00:00:00"/>
    <n v="956"/>
    <n v="956"/>
    <n v="956"/>
    <n v="956"/>
    <n v="956"/>
    <n v="956"/>
    <n v="956"/>
    <n v="956"/>
    <n v="956"/>
    <n v="956"/>
    <n v="956"/>
    <n v="956"/>
    <m/>
    <n v="11472"/>
    <m/>
    <s v=""/>
    <m/>
    <s v=""/>
    <m/>
    <s v=""/>
    <n v="11472"/>
    <s v="Contratación"/>
    <s v="Significativa"/>
    <s v="SI"/>
    <m/>
    <s v="Renovacion"/>
    <s v="SI"/>
    <m/>
    <m/>
    <n v="0"/>
    <n v="0"/>
  </r>
  <r>
    <x v="269"/>
    <x v="2"/>
    <x v="4"/>
    <s v="Canales Presenciales"/>
    <s v="Gerencia de Administración y Logística"/>
    <s v="Infraestructura"/>
    <n v="0"/>
    <x v="6"/>
    <x v="224"/>
    <s v="Alquiler  espacio para Cajero CEREBAN - LA CALERA"/>
    <x v="2"/>
    <x v="0"/>
    <m/>
    <m/>
    <m/>
    <s v="Muy Alta"/>
    <s v="NO"/>
    <x v="2"/>
    <s v="Sin convocatoria"/>
    <n v="0"/>
    <d v="1899-12-30T00:00:00"/>
    <d v="1899-12-30T00:00:00"/>
    <n v="939"/>
    <n v="939"/>
    <n v="939"/>
    <n v="939"/>
    <n v="939"/>
    <n v="939"/>
    <n v="939"/>
    <n v="939"/>
    <n v="939"/>
    <n v="939"/>
    <n v="939"/>
    <n v="939"/>
    <m/>
    <n v="11268"/>
    <m/>
    <s v=""/>
    <m/>
    <s v=""/>
    <m/>
    <s v=""/>
    <n v="11268"/>
    <s v="Contratación"/>
    <s v="Significativa"/>
    <s v="SI"/>
    <m/>
    <s v="Renovacion"/>
    <s v="SI"/>
    <m/>
    <m/>
    <n v="0"/>
    <n v="0"/>
  </r>
  <r>
    <x v="270"/>
    <x v="2"/>
    <x v="4"/>
    <s v="Canales Presenciales"/>
    <s v="Gerencia de Administración y Logística"/>
    <s v="Infraestructura"/>
    <n v="0"/>
    <x v="6"/>
    <x v="225"/>
    <s v="Alquiler  espacio para Cajero SAN ROQUE"/>
    <x v="2"/>
    <x v="0"/>
    <m/>
    <m/>
    <m/>
    <s v="Muy Alta"/>
    <s v="NO"/>
    <x v="2"/>
    <s v="Sin convocatoria"/>
    <n v="0"/>
    <d v="1899-12-30T00:00:00"/>
    <d v="1899-12-30T00:00:00"/>
    <n v="933"/>
    <n v="933"/>
    <n v="933"/>
    <n v="933"/>
    <n v="933"/>
    <n v="933"/>
    <n v="933"/>
    <n v="933"/>
    <n v="933"/>
    <n v="933"/>
    <n v="933"/>
    <n v="933"/>
    <m/>
    <n v="11196"/>
    <m/>
    <s v=""/>
    <m/>
    <s v=""/>
    <m/>
    <s v=""/>
    <n v="11196"/>
    <s v="Contratación"/>
    <s v="Significativa"/>
    <s v="SI"/>
    <m/>
    <s v="Renovacion"/>
    <s v="SI"/>
    <m/>
    <m/>
    <n v="0"/>
    <n v="0"/>
  </r>
  <r>
    <x v="271"/>
    <x v="2"/>
    <x v="4"/>
    <s v="Canales Presenciales"/>
    <s v="Gerencia de Administración y Logística"/>
    <s v="Infraestructura"/>
    <n v="0"/>
    <x v="6"/>
    <x v="226"/>
    <s v="Alquiler  espacio para Cajero SAN GABINO"/>
    <x v="2"/>
    <x v="0"/>
    <m/>
    <m/>
    <m/>
    <s v="Muy Alta"/>
    <s v="NO"/>
    <x v="2"/>
    <s v="Sin convocatoria"/>
    <n v="0"/>
    <d v="1899-12-30T00:00:00"/>
    <d v="1899-12-30T00:00:00"/>
    <n v="933"/>
    <n v="933"/>
    <n v="933"/>
    <n v="933"/>
    <n v="933"/>
    <n v="933"/>
    <n v="933"/>
    <n v="933"/>
    <n v="933"/>
    <n v="933"/>
    <n v="933"/>
    <n v="933"/>
    <m/>
    <n v="11196"/>
    <m/>
    <s v=""/>
    <m/>
    <s v=""/>
    <m/>
    <s v=""/>
    <n v="11196"/>
    <s v="Contratación"/>
    <s v="Significativa"/>
    <s v="SI"/>
    <m/>
    <s v="Renovacion"/>
    <s v="SI"/>
    <m/>
    <m/>
    <n v="0"/>
    <n v="0"/>
  </r>
  <r>
    <x v="272"/>
    <x v="2"/>
    <x v="4"/>
    <s v="Canales Presenciales"/>
    <s v="Gerencia de Administración y Logística"/>
    <s v="Infraestructura"/>
    <n v="0"/>
    <x v="6"/>
    <x v="227"/>
    <s v="Alquiler  espacio para Cajero C.C. MEGA PLAZA _x000a_CHORRILLOS"/>
    <x v="2"/>
    <x v="0"/>
    <m/>
    <m/>
    <m/>
    <s v="Muy Alta"/>
    <s v="NO"/>
    <x v="2"/>
    <s v="Sin convocatoria"/>
    <n v="0"/>
    <d v="1899-12-30T00:00:00"/>
    <d v="1899-12-30T00:00:00"/>
    <s v=""/>
    <s v=""/>
    <s v=""/>
    <s v=""/>
    <s v=""/>
    <n v="1584"/>
    <n v="1584"/>
    <n v="1584"/>
    <n v="1584"/>
    <n v="1584"/>
    <n v="1584"/>
    <n v="1584"/>
    <m/>
    <n v="11088"/>
    <m/>
    <s v=""/>
    <m/>
    <s v=""/>
    <m/>
    <s v=""/>
    <n v="11088"/>
    <s v="Contratación"/>
    <s v="Significativa"/>
    <s v="SI"/>
    <m/>
    <s v="Renovacion"/>
    <s v="SI"/>
    <m/>
    <m/>
    <n v="0"/>
    <n v="0"/>
  </r>
  <r>
    <x v="273"/>
    <x v="2"/>
    <x v="4"/>
    <s v="Canales Presenciales"/>
    <s v="Gerencia de Administración y Logística"/>
    <s v="Infraestructura"/>
    <n v="0"/>
    <x v="6"/>
    <x v="228"/>
    <s v="Alquiler  espacio para Cajero C.C. MEGA PLAZA _x000a_VILLA  EL SALVADOR"/>
    <x v="2"/>
    <x v="0"/>
    <m/>
    <m/>
    <m/>
    <s v="Muy Alta"/>
    <s v="NO"/>
    <x v="2"/>
    <s v="Sin convocatoria"/>
    <n v="0"/>
    <d v="1899-12-30T00:00:00"/>
    <d v="1899-12-30T00:00:00"/>
    <s v=""/>
    <s v=""/>
    <s v=""/>
    <s v=""/>
    <s v=""/>
    <n v="1584"/>
    <n v="1584"/>
    <n v="1584"/>
    <n v="1584"/>
    <n v="1584"/>
    <n v="1584"/>
    <n v="1584"/>
    <m/>
    <n v="11088"/>
    <m/>
    <s v=""/>
    <m/>
    <s v=""/>
    <m/>
    <s v=""/>
    <n v="11088"/>
    <s v="Contratación"/>
    <s v="Significativa"/>
    <s v="SI"/>
    <m/>
    <s v="Renovacion"/>
    <s v="SI"/>
    <m/>
    <m/>
    <n v="0"/>
    <n v="0"/>
  </r>
  <r>
    <x v="274"/>
    <x v="2"/>
    <x v="4"/>
    <s v="Canales Presenciales"/>
    <s v="Gerencia de Administración y Logística"/>
    <s v="Infraestructura"/>
    <n v="0"/>
    <x v="6"/>
    <x v="229"/>
    <s v="Alquiler  espacio para Cajero PLAZA VEA CORTIJO"/>
    <x v="2"/>
    <x v="0"/>
    <m/>
    <m/>
    <m/>
    <s v="Muy Alta"/>
    <s v="NO"/>
    <x v="2"/>
    <s v="Sin convocatoria"/>
    <n v="0"/>
    <d v="1899-12-30T00:00:00"/>
    <d v="1899-12-30T00:00:00"/>
    <n v="1526"/>
    <n v="1526"/>
    <n v="1526"/>
    <n v="1526"/>
    <n v="1526"/>
    <n v="1526"/>
    <n v="1323"/>
    <s v=""/>
    <s v=""/>
    <s v=""/>
    <s v=""/>
    <s v=""/>
    <m/>
    <n v="10479"/>
    <m/>
    <s v=""/>
    <m/>
    <s v=""/>
    <m/>
    <s v=""/>
    <n v="10479"/>
    <s v="Contratación"/>
    <s v="Significativa"/>
    <s v="SI"/>
    <m/>
    <s v="Continuidad"/>
    <s v="SI"/>
    <m/>
    <m/>
    <n v="0"/>
    <n v="0"/>
  </r>
  <r>
    <x v="275"/>
    <x v="3"/>
    <x v="5"/>
    <n v="0"/>
    <s v="Gerencia de Administración y Logística"/>
    <s v="Infraestructura"/>
    <n v="0"/>
    <x v="2"/>
    <x v="230"/>
    <s v="Alquiler para funcionamiento de la AGENCIA 3 CORONGO"/>
    <x v="2"/>
    <x v="0"/>
    <m/>
    <m/>
    <m/>
    <s v="Muy Alta"/>
    <s v="NO"/>
    <x v="2"/>
    <s v="Sin convocatoria"/>
    <n v="0"/>
    <d v="1899-12-30T00:00:00"/>
    <d v="1899-12-30T00:00:00"/>
    <n v="1186"/>
    <n v="1186"/>
    <n v="1186"/>
    <n v="1186"/>
    <n v="1186"/>
    <n v="1186"/>
    <n v="1186"/>
    <n v="1186"/>
    <n v="593"/>
    <s v=""/>
    <s v=""/>
    <s v=""/>
    <m/>
    <n v="10081"/>
    <m/>
    <s v=""/>
    <m/>
    <s v=""/>
    <m/>
    <s v=""/>
    <n v="10081"/>
    <s v="Contratación"/>
    <s v="Significativa"/>
    <s v="SI"/>
    <m/>
    <s v="Continuidad"/>
    <s v="SI"/>
    <m/>
    <m/>
    <n v="0"/>
    <n v="0"/>
  </r>
  <r>
    <x v="276"/>
    <x v="2"/>
    <x v="4"/>
    <s v="Canales Presenciales"/>
    <s v="Gerencia de Administración y Logística"/>
    <s v="Infraestructura"/>
    <n v="0"/>
    <x v="6"/>
    <x v="231"/>
    <s v="Alquiler  espacio para Cajero C. C. MRBT2 SAN MIGUEL"/>
    <x v="2"/>
    <x v="0"/>
    <m/>
    <m/>
    <m/>
    <s v="Muy Alta"/>
    <s v="NO"/>
    <x v="2"/>
    <s v="Sin convocatoria"/>
    <n v="0"/>
    <d v="1899-12-30T00:00:00"/>
    <d v="1899-12-30T00:00:00"/>
    <s v=""/>
    <s v=""/>
    <s v=""/>
    <s v=""/>
    <s v=""/>
    <s v=""/>
    <n v="1534"/>
    <n v="1587"/>
    <n v="1587"/>
    <n v="1587"/>
    <n v="1587"/>
    <n v="1587"/>
    <m/>
    <n v="9469"/>
    <m/>
    <s v=""/>
    <m/>
    <s v=""/>
    <m/>
    <s v=""/>
    <n v="9469"/>
    <s v="Contratación"/>
    <s v="Significativa"/>
    <s v="SI"/>
    <m/>
    <s v="Renovacion"/>
    <s v="SI"/>
    <m/>
    <m/>
    <n v="0"/>
    <n v="0"/>
  </r>
  <r>
    <x v="277"/>
    <x v="2"/>
    <x v="4"/>
    <s v="Canales Presenciales"/>
    <s v="Gerencia de Administración y Logística"/>
    <s v="Infraestructura"/>
    <n v="0"/>
    <x v="6"/>
    <x v="232"/>
    <s v="Alquiler  espacio para Cajero BOTICAS PERU - SURQUILLO"/>
    <x v="2"/>
    <x v="0"/>
    <m/>
    <m/>
    <m/>
    <s v="Muy Alta"/>
    <s v="NO"/>
    <x v="2"/>
    <s v="Sin convocatoria"/>
    <n v="0"/>
    <d v="1899-12-30T00:00:00"/>
    <d v="1899-12-30T00:00:00"/>
    <s v=""/>
    <s v=""/>
    <s v=""/>
    <s v=""/>
    <s v=""/>
    <s v=""/>
    <n v="1532"/>
    <n v="1585"/>
    <n v="1585"/>
    <n v="1585"/>
    <n v="1585"/>
    <n v="1585"/>
    <m/>
    <n v="9457"/>
    <m/>
    <s v=""/>
    <m/>
    <s v=""/>
    <m/>
    <s v=""/>
    <n v="9457"/>
    <s v="Contratación"/>
    <s v="Significativa"/>
    <s v="SI"/>
    <m/>
    <s v="Renovacion"/>
    <s v="SI"/>
    <m/>
    <m/>
    <n v="0"/>
    <n v="0"/>
  </r>
  <r>
    <x v="278"/>
    <x v="2"/>
    <x v="4"/>
    <s v="Canales Presenciales"/>
    <s v="Gerencia de Administración y Logística"/>
    <s v="Infraestructura"/>
    <n v="0"/>
    <x v="6"/>
    <x v="233"/>
    <s v="Alquiler  espacio para Cajero FARMACIA UNIVERSAL - LOS OLIVOS"/>
    <x v="2"/>
    <x v="0"/>
    <m/>
    <m/>
    <m/>
    <s v="Muy Alta"/>
    <s v="NO"/>
    <x v="2"/>
    <s v="Sin convocatoria"/>
    <n v="0"/>
    <d v="1899-12-30T00:00:00"/>
    <d v="1899-12-30T00:00:00"/>
    <s v=""/>
    <s v=""/>
    <s v=""/>
    <s v=""/>
    <s v=""/>
    <s v=""/>
    <n v="1427"/>
    <n v="1585"/>
    <n v="1585"/>
    <n v="1585"/>
    <n v="1585"/>
    <n v="1585"/>
    <m/>
    <n v="9352"/>
    <m/>
    <s v=""/>
    <m/>
    <s v=""/>
    <m/>
    <s v=""/>
    <n v="9352"/>
    <s v="Contratación"/>
    <s v="Significativa"/>
    <s v="SI"/>
    <m/>
    <s v="Renovacion"/>
    <s v="SI"/>
    <m/>
    <m/>
    <n v="0"/>
    <n v="0"/>
  </r>
  <r>
    <x v="279"/>
    <x v="2"/>
    <x v="4"/>
    <s v="Canales Presenciales"/>
    <s v="Gerencia de Administración y Logística"/>
    <s v="Infraestructura"/>
    <n v="0"/>
    <x v="6"/>
    <x v="234"/>
    <s v="Alquiler  espacio para Cajero BOTICAS PERU - SURCO"/>
    <x v="2"/>
    <x v="0"/>
    <m/>
    <m/>
    <m/>
    <s v="Muy Alta"/>
    <s v="NO"/>
    <x v="2"/>
    <s v="Sin convocatoria"/>
    <n v="0"/>
    <d v="1899-12-30T00:00:00"/>
    <d v="1899-12-30T00:00:00"/>
    <s v=""/>
    <s v=""/>
    <s v=""/>
    <s v=""/>
    <s v=""/>
    <s v=""/>
    <n v="1374"/>
    <n v="1585"/>
    <n v="1585"/>
    <n v="1585"/>
    <n v="1585"/>
    <n v="1585"/>
    <m/>
    <n v="9299"/>
    <m/>
    <s v=""/>
    <m/>
    <s v=""/>
    <m/>
    <s v=""/>
    <n v="9299"/>
    <s v="Contratación"/>
    <s v="Significativa"/>
    <s v="SI"/>
    <m/>
    <s v="Renovacion"/>
    <s v="SI"/>
    <m/>
    <m/>
    <n v="0"/>
    <n v="0"/>
  </r>
  <r>
    <x v="280"/>
    <x v="2"/>
    <x v="4"/>
    <s v="Canales Presenciales"/>
    <s v="Gerencia de Administración y Logística"/>
    <s v="Infraestructura"/>
    <n v="0"/>
    <x v="6"/>
    <x v="235"/>
    <s v="Alquiler  espacio para Cajero FARMACIA UNIVERSAL - SAN BORJA"/>
    <x v="2"/>
    <x v="0"/>
    <m/>
    <m/>
    <m/>
    <s v="Muy Alta"/>
    <s v="NO"/>
    <x v="2"/>
    <s v="Sin convocatoria"/>
    <n v="0"/>
    <d v="1899-12-30T00:00:00"/>
    <d v="1899-12-30T00:00:00"/>
    <s v=""/>
    <s v=""/>
    <s v=""/>
    <s v=""/>
    <s v=""/>
    <s v=""/>
    <n v="1374"/>
    <n v="1585"/>
    <n v="1585"/>
    <n v="1585"/>
    <n v="1585"/>
    <n v="1585"/>
    <m/>
    <n v="9299"/>
    <m/>
    <s v=""/>
    <m/>
    <s v=""/>
    <m/>
    <s v=""/>
    <n v="9299"/>
    <s v="Contratación"/>
    <s v="Significativa"/>
    <s v="SI"/>
    <m/>
    <s v="Renovacion"/>
    <s v="SI"/>
    <m/>
    <m/>
    <n v="0"/>
    <n v="0"/>
  </r>
  <r>
    <x v="281"/>
    <x v="2"/>
    <x v="4"/>
    <s v="Canales Presenciales"/>
    <s v="Gerencia de Administración y Logística"/>
    <s v="Infraestructura"/>
    <n v="0"/>
    <x v="6"/>
    <x v="236"/>
    <s v="Alquiler  espacio para Cajero C.C. EL QUINDE PLAZA ICA"/>
    <x v="2"/>
    <x v="0"/>
    <m/>
    <m/>
    <m/>
    <s v="Muy Alta"/>
    <s v="NO"/>
    <x v="2"/>
    <s v="Sin convocatoria"/>
    <n v="0"/>
    <d v="1899-12-30T00:00:00"/>
    <d v="1899-12-30T00:00:00"/>
    <s v=""/>
    <s v=""/>
    <s v=""/>
    <s v=""/>
    <s v=""/>
    <n v="1308"/>
    <n v="1308"/>
    <n v="1308"/>
    <n v="1308"/>
    <n v="1308"/>
    <n v="1308"/>
    <n v="1308"/>
    <m/>
    <n v="9156"/>
    <m/>
    <s v=""/>
    <m/>
    <s v=""/>
    <m/>
    <s v=""/>
    <n v="9156"/>
    <s v="Contratación"/>
    <s v="Significativa"/>
    <s v="SI"/>
    <m/>
    <s v="Renovacion"/>
    <s v="SI"/>
    <m/>
    <m/>
    <n v="0"/>
    <n v="0"/>
  </r>
  <r>
    <x v="282"/>
    <x v="2"/>
    <x v="4"/>
    <s v="Canales Presenciales"/>
    <s v="Gerencia de Administración y Logística"/>
    <s v="Infraestructura"/>
    <n v="0"/>
    <x v="6"/>
    <x v="237"/>
    <s v="Alquiler  espacio para Cajero C.C. EL QUINDE CAJAMARCA"/>
    <x v="2"/>
    <x v="0"/>
    <m/>
    <m/>
    <m/>
    <s v="Muy Alta"/>
    <s v="NO"/>
    <x v="2"/>
    <s v="Sin convocatoria"/>
    <n v="0"/>
    <d v="1899-12-30T00:00:00"/>
    <d v="1899-12-30T00:00:00"/>
    <s v=""/>
    <s v=""/>
    <s v=""/>
    <s v=""/>
    <s v=""/>
    <n v="1308"/>
    <n v="1308"/>
    <n v="1308"/>
    <n v="1308"/>
    <n v="1308"/>
    <n v="1308"/>
    <n v="1308"/>
    <m/>
    <n v="9156"/>
    <m/>
    <s v=""/>
    <m/>
    <s v=""/>
    <m/>
    <s v=""/>
    <n v="9156"/>
    <s v="Contratación"/>
    <s v="Significativa"/>
    <s v="SI"/>
    <m/>
    <s v="Renovacion"/>
    <s v="SI"/>
    <m/>
    <m/>
    <n v="0"/>
    <n v="0"/>
  </r>
  <r>
    <x v="283"/>
    <x v="2"/>
    <x v="4"/>
    <s v="Canales Presenciales"/>
    <s v="Gerencia de Administración y Logística"/>
    <s v="Infraestructura"/>
    <n v="0"/>
    <x v="6"/>
    <x v="238"/>
    <s v="Alquiler  espacio para Cajero SUPERMERCADO CANDY CAMPOY"/>
    <x v="2"/>
    <x v="0"/>
    <m/>
    <m/>
    <m/>
    <s v="Muy Alta"/>
    <s v="NO"/>
    <x v="2"/>
    <s v="Sin convocatoria"/>
    <n v="0"/>
    <d v="1899-12-30T00:00:00"/>
    <d v="1899-12-30T00:00:00"/>
    <s v=""/>
    <s v=""/>
    <s v=""/>
    <s v=""/>
    <s v=""/>
    <s v=""/>
    <n v="1436"/>
    <n v="1539"/>
    <n v="1539"/>
    <n v="1539"/>
    <n v="1539"/>
    <n v="1539"/>
    <m/>
    <n v="9131"/>
    <m/>
    <s v=""/>
    <m/>
    <s v=""/>
    <m/>
    <s v=""/>
    <n v="9131"/>
    <s v="Contratación"/>
    <s v="Significativa"/>
    <s v="SI"/>
    <m/>
    <s v="Renovacion"/>
    <s v="SI"/>
    <m/>
    <m/>
    <n v="0"/>
    <n v="0"/>
  </r>
  <r>
    <x v="284"/>
    <x v="2"/>
    <x v="4"/>
    <s v="Canales Presenciales"/>
    <s v="Gerencia de Administración y Logística"/>
    <s v="Infraestructura"/>
    <n v="0"/>
    <x v="6"/>
    <x v="239"/>
    <s v="Alquiler  espacio para Cajero CIENEGUILLA"/>
    <x v="2"/>
    <x v="0"/>
    <m/>
    <m/>
    <m/>
    <s v="Muy Alta"/>
    <s v="NO"/>
    <x v="2"/>
    <s v="Sin convocatoria"/>
    <n v="0"/>
    <d v="1899-12-30T00:00:00"/>
    <d v="1899-12-30T00:00:00"/>
    <n v="746"/>
    <n v="746"/>
    <n v="746"/>
    <n v="746"/>
    <n v="746"/>
    <n v="746"/>
    <n v="746"/>
    <n v="746"/>
    <n v="746"/>
    <n v="746"/>
    <n v="746"/>
    <n v="746"/>
    <m/>
    <n v="8952"/>
    <m/>
    <s v=""/>
    <m/>
    <s v=""/>
    <m/>
    <s v=""/>
    <n v="8952"/>
    <s v="Contratación"/>
    <s v="Significativa"/>
    <s v="SI"/>
    <m/>
    <s v="Renovacion"/>
    <s v="SI"/>
    <m/>
    <m/>
    <n v="0"/>
    <n v="0"/>
  </r>
  <r>
    <x v="285"/>
    <x v="2"/>
    <x v="4"/>
    <s v="Canales Presenciales"/>
    <s v="Gerencia de Administración y Logística"/>
    <s v="Infraestructura"/>
    <n v="0"/>
    <x v="6"/>
    <x v="240"/>
    <s v="Alquiler  espacio para Cajero CENTRO COMERCIAL PLAZA DEL SOL ICA - 1726"/>
    <x v="2"/>
    <x v="0"/>
    <m/>
    <m/>
    <m/>
    <s v="Muy Alta"/>
    <s v="NO"/>
    <x v="2"/>
    <s v="Sin convocatoria"/>
    <n v="0"/>
    <d v="1899-12-30T00:00:00"/>
    <d v="1899-12-30T00:00:00"/>
    <s v=""/>
    <s v=""/>
    <s v=""/>
    <s v=""/>
    <n v="445"/>
    <n v="1212"/>
    <n v="1212"/>
    <n v="1212"/>
    <n v="1212"/>
    <n v="1212"/>
    <n v="1212"/>
    <n v="1212"/>
    <m/>
    <n v="8929"/>
    <m/>
    <s v=""/>
    <m/>
    <s v=""/>
    <m/>
    <s v=""/>
    <n v="8929"/>
    <s v="Contratación"/>
    <s v="Significativa"/>
    <s v="SI"/>
    <m/>
    <s v="Renovacion"/>
    <s v="SI"/>
    <m/>
    <m/>
    <n v="0"/>
    <n v="0"/>
  </r>
  <r>
    <x v="286"/>
    <x v="2"/>
    <x v="4"/>
    <s v="Canales Presenciales"/>
    <s v="Gerencia de Administración y Logística"/>
    <s v="Infraestructura"/>
    <n v="0"/>
    <x v="6"/>
    <x v="234"/>
    <s v="Alquiler  espacio para Cajero BOTICAS PERU - SURCO"/>
    <x v="2"/>
    <x v="0"/>
    <m/>
    <m/>
    <m/>
    <s v="Muy Alta"/>
    <s v="NO"/>
    <x v="2"/>
    <s v="Sin convocatoria"/>
    <n v="0"/>
    <d v="1899-12-30T00:00:00"/>
    <d v="1899-12-30T00:00:00"/>
    <n v="1441"/>
    <n v="1441"/>
    <n v="1441"/>
    <n v="1441"/>
    <n v="1441"/>
    <n v="1441"/>
    <n v="193"/>
    <s v=""/>
    <s v=""/>
    <s v=""/>
    <s v=""/>
    <s v=""/>
    <m/>
    <n v="8839"/>
    <m/>
    <s v=""/>
    <m/>
    <s v=""/>
    <m/>
    <s v=""/>
    <n v="8839"/>
    <s v="Contratación"/>
    <s v="Significativa"/>
    <s v="SI"/>
    <m/>
    <s v="Continuidad"/>
    <s v="SI"/>
    <m/>
    <m/>
    <n v="0"/>
    <n v="0"/>
  </r>
  <r>
    <x v="287"/>
    <x v="2"/>
    <x v="4"/>
    <s v="Canales Presenciales"/>
    <s v="Gerencia de Administración y Logística"/>
    <s v="Infraestructura"/>
    <n v="0"/>
    <x v="6"/>
    <x v="235"/>
    <s v="Alquiler  espacio para Cajero FARMACIA UNIVERSAL - SAN BORJA"/>
    <x v="2"/>
    <x v="0"/>
    <m/>
    <m/>
    <m/>
    <s v="Muy Alta"/>
    <s v="NO"/>
    <x v="2"/>
    <s v="Sin convocatoria"/>
    <n v="0"/>
    <d v="1899-12-30T00:00:00"/>
    <d v="1899-12-30T00:00:00"/>
    <n v="1441"/>
    <n v="1441"/>
    <n v="1441"/>
    <n v="1441"/>
    <n v="1441"/>
    <n v="1441"/>
    <n v="193"/>
    <s v=""/>
    <s v=""/>
    <s v=""/>
    <s v=""/>
    <s v=""/>
    <m/>
    <n v="8839"/>
    <m/>
    <s v=""/>
    <m/>
    <s v=""/>
    <m/>
    <s v=""/>
    <n v="8839"/>
    <s v="Contratación"/>
    <s v="Significativa"/>
    <s v="SI"/>
    <m/>
    <s v="Continuidad"/>
    <s v="SI"/>
    <m/>
    <m/>
    <n v="0"/>
    <n v="0"/>
  </r>
  <r>
    <x v="288"/>
    <x v="2"/>
    <x v="4"/>
    <s v="Canales Presenciales"/>
    <s v="Gerencia de Administración y Logística"/>
    <s v="Infraestructura"/>
    <n v="0"/>
    <x v="6"/>
    <x v="233"/>
    <s v="Alquiler  espacio para Cajero FARMACIA UNIVERSAL - LOS OLIVOS"/>
    <x v="2"/>
    <x v="0"/>
    <m/>
    <m/>
    <m/>
    <s v="Muy Alta"/>
    <s v="NO"/>
    <x v="2"/>
    <s v="Sin convocatoria"/>
    <n v="0"/>
    <d v="1899-12-30T00:00:00"/>
    <d v="1899-12-30T00:00:00"/>
    <n v="1441"/>
    <n v="1441"/>
    <n v="1441"/>
    <n v="1441"/>
    <n v="1441"/>
    <n v="1441"/>
    <n v="145"/>
    <s v=""/>
    <s v=""/>
    <s v=""/>
    <s v=""/>
    <s v=""/>
    <m/>
    <n v="8791"/>
    <m/>
    <s v=""/>
    <m/>
    <s v=""/>
    <m/>
    <s v=""/>
    <n v="8791"/>
    <s v="Contratación"/>
    <s v="Significativa"/>
    <s v="SI"/>
    <m/>
    <s v="Continuidad"/>
    <s v="SI"/>
    <m/>
    <m/>
    <n v="0"/>
    <n v="0"/>
  </r>
  <r>
    <x v="289"/>
    <x v="2"/>
    <x v="4"/>
    <s v="Canales Presenciales"/>
    <s v="Gerencia de Administración y Logística"/>
    <s v="Infraestructura"/>
    <n v="0"/>
    <x v="6"/>
    <x v="231"/>
    <s v="Alquiler  espacio para Cajero C. C. MRBT2 SAN MIGUEL"/>
    <x v="2"/>
    <x v="0"/>
    <m/>
    <m/>
    <m/>
    <s v="Muy Alta"/>
    <s v="NO"/>
    <x v="2"/>
    <s v="Sin convocatoria"/>
    <n v="0"/>
    <d v="1899-12-30T00:00:00"/>
    <d v="1899-12-30T00:00:00"/>
    <n v="1442"/>
    <n v="1442"/>
    <n v="1442"/>
    <n v="1442"/>
    <n v="1442"/>
    <n v="1442"/>
    <n v="49"/>
    <s v=""/>
    <s v=""/>
    <s v=""/>
    <s v=""/>
    <s v=""/>
    <m/>
    <n v="8701"/>
    <m/>
    <s v=""/>
    <m/>
    <s v=""/>
    <m/>
    <s v=""/>
    <n v="8701"/>
    <s v="Contratación"/>
    <s v="Significativa"/>
    <s v="SI"/>
    <m/>
    <s v="Continuidad"/>
    <s v="SI"/>
    <m/>
    <m/>
    <n v="0"/>
    <n v="0"/>
  </r>
  <r>
    <x v="290"/>
    <x v="2"/>
    <x v="4"/>
    <s v="Canales Presenciales"/>
    <s v="Gerencia de Administración y Logística"/>
    <s v="Infraestructura"/>
    <n v="0"/>
    <x v="6"/>
    <x v="232"/>
    <s v="Alquiler  espacio para Cajero BOTICAS PERU - SURQUILLO"/>
    <x v="2"/>
    <x v="0"/>
    <m/>
    <m/>
    <m/>
    <s v="Muy Alta"/>
    <s v="NO"/>
    <x v="2"/>
    <s v="Sin convocatoria"/>
    <n v="0"/>
    <d v="1899-12-30T00:00:00"/>
    <d v="1899-12-30T00:00:00"/>
    <n v="1441"/>
    <n v="1441"/>
    <n v="1441"/>
    <n v="1441"/>
    <n v="1441"/>
    <n v="1441"/>
    <n v="49"/>
    <s v=""/>
    <s v=""/>
    <s v=""/>
    <s v=""/>
    <s v=""/>
    <m/>
    <n v="8695"/>
    <m/>
    <s v=""/>
    <m/>
    <s v=""/>
    <m/>
    <s v=""/>
    <n v="8695"/>
    <s v="Contratación"/>
    <s v="Significativa"/>
    <s v="SI"/>
    <m/>
    <s v="Continuidad"/>
    <s v="SI"/>
    <m/>
    <m/>
    <n v="0"/>
    <n v="0"/>
  </r>
  <r>
    <x v="291"/>
    <x v="2"/>
    <x v="4"/>
    <s v="Canales Presenciales"/>
    <s v="Gerencia de Administración y Logística"/>
    <s v="Infraestructura"/>
    <n v="0"/>
    <x v="6"/>
    <x v="229"/>
    <s v="Alquiler  espacio para Cajero PLAZA VEA CORTIJO"/>
    <x v="2"/>
    <x v="0"/>
    <m/>
    <m/>
    <m/>
    <s v="Muy Alta"/>
    <s v="NO"/>
    <x v="2"/>
    <s v="Sin convocatoria"/>
    <n v="0"/>
    <d v="1899-12-30T00:00:00"/>
    <d v="1899-12-30T00:00:00"/>
    <s v=""/>
    <s v=""/>
    <s v=""/>
    <s v=""/>
    <s v=""/>
    <s v=""/>
    <n v="224"/>
    <n v="1678"/>
    <n v="1678"/>
    <n v="1678"/>
    <n v="1678"/>
    <n v="1678"/>
    <m/>
    <n v="8614"/>
    <m/>
    <s v=""/>
    <m/>
    <s v=""/>
    <m/>
    <s v=""/>
    <n v="8614"/>
    <s v="Contratación"/>
    <s v="Significativa"/>
    <s v="SI"/>
    <m/>
    <s v="Renovacion"/>
    <s v="SI"/>
    <m/>
    <m/>
    <n v="0"/>
    <n v="0"/>
  </r>
  <r>
    <x v="292"/>
    <x v="2"/>
    <x v="4"/>
    <s v="Canales Presenciales"/>
    <s v="Gerencia de Administración y Logística"/>
    <s v="Infraestructura"/>
    <n v="0"/>
    <x v="6"/>
    <x v="238"/>
    <s v="Alquiler  espacio para Cajero SUPERMERCADO CANDY CAMPOY"/>
    <x v="2"/>
    <x v="0"/>
    <m/>
    <m/>
    <m/>
    <s v="Muy Alta"/>
    <s v="NO"/>
    <x v="2"/>
    <s v="Sin convocatoria"/>
    <n v="0"/>
    <d v="1899-12-30T00:00:00"/>
    <d v="1899-12-30T00:00:00"/>
    <n v="1399"/>
    <n v="1399"/>
    <n v="1399"/>
    <n v="1399"/>
    <n v="1399"/>
    <n v="1399"/>
    <n v="94"/>
    <s v=""/>
    <s v=""/>
    <s v=""/>
    <s v=""/>
    <s v=""/>
    <m/>
    <n v="8488"/>
    <m/>
    <s v=""/>
    <m/>
    <s v=""/>
    <m/>
    <s v=""/>
    <n v="8488"/>
    <s v="Contratación"/>
    <s v="Significativa"/>
    <s v="SI"/>
    <m/>
    <s v="Continuidad"/>
    <s v="SI"/>
    <m/>
    <m/>
    <n v="0"/>
    <n v="0"/>
  </r>
  <r>
    <x v="293"/>
    <x v="2"/>
    <x v="4"/>
    <s v="Canales Presenciales"/>
    <s v="Gerencia de Administración y Logística"/>
    <s v="Infraestructura"/>
    <n v="0"/>
    <x v="6"/>
    <x v="205"/>
    <s v="Alquiler  espacio para Cajero OPEN PLAZA - PIURA"/>
    <x v="2"/>
    <x v="0"/>
    <m/>
    <m/>
    <m/>
    <s v="Muy Alta"/>
    <s v="NO"/>
    <x v="2"/>
    <s v="Sin convocatoria"/>
    <n v="0"/>
    <d v="1899-12-30T00:00:00"/>
    <d v="1899-12-30T00:00:00"/>
    <n v="2034"/>
    <n v="2034"/>
    <n v="2034"/>
    <n v="1560"/>
    <s v=""/>
    <s v=""/>
    <s v=""/>
    <s v=""/>
    <s v=""/>
    <s v=""/>
    <s v=""/>
    <s v=""/>
    <m/>
    <n v="7662"/>
    <m/>
    <s v=""/>
    <m/>
    <s v=""/>
    <m/>
    <s v=""/>
    <n v="7662"/>
    <s v="Contratación"/>
    <s v="Significativa"/>
    <s v="SI"/>
    <m/>
    <s v="Continuidad"/>
    <s v="SI"/>
    <m/>
    <m/>
    <n v="0"/>
    <n v="0"/>
  </r>
  <r>
    <x v="294"/>
    <x v="2"/>
    <x v="4"/>
    <s v="Canales Presenciales"/>
    <s v="Gerencia de Administración y Logística"/>
    <s v="Infraestructura"/>
    <n v="0"/>
    <x v="6"/>
    <x v="241"/>
    <s v="Alquiler  espacio para Cajero CENTRO COMERCIAL PLAZA DEL SOL HUACHO"/>
    <x v="2"/>
    <x v="0"/>
    <m/>
    <m/>
    <m/>
    <s v="Muy Alta"/>
    <s v="NO"/>
    <x v="2"/>
    <s v="Sin convocatoria"/>
    <n v="0"/>
    <d v="1899-12-30T00:00:00"/>
    <d v="1899-12-30T00:00:00"/>
    <n v="1102"/>
    <n v="1102"/>
    <n v="1102"/>
    <n v="1102"/>
    <n v="1102"/>
    <n v="1102"/>
    <n v="919"/>
    <s v=""/>
    <s v=""/>
    <s v=""/>
    <s v=""/>
    <s v=""/>
    <m/>
    <n v="7531"/>
    <m/>
    <s v=""/>
    <m/>
    <s v=""/>
    <m/>
    <s v=""/>
    <n v="7531"/>
    <s v="Contratación"/>
    <s v="Significativa"/>
    <s v="SI"/>
    <m/>
    <s v="Continuidad"/>
    <s v="SI"/>
    <m/>
    <m/>
    <n v="0"/>
    <n v="0"/>
  </r>
  <r>
    <x v="295"/>
    <x v="2"/>
    <x v="4"/>
    <s v="Canales Presenciales"/>
    <s v="Gerencia de Administración y Logística"/>
    <s v="Infraestructura"/>
    <n v="0"/>
    <x v="6"/>
    <x v="227"/>
    <s v="Alquiler  espacio para Cajero C.C. MEGA PLAZA _x000a_CHORRILLOS"/>
    <x v="2"/>
    <x v="0"/>
    <m/>
    <m/>
    <m/>
    <s v="Muy Alta"/>
    <s v="NO"/>
    <x v="2"/>
    <s v="Sin convocatoria"/>
    <n v="0"/>
    <d v="1899-12-30T00:00:00"/>
    <d v="1899-12-30T00:00:00"/>
    <n v="1440"/>
    <n v="1440"/>
    <n v="1440"/>
    <n v="1440"/>
    <n v="1440"/>
    <s v=""/>
    <s v=""/>
    <s v=""/>
    <s v=""/>
    <s v=""/>
    <s v=""/>
    <s v=""/>
    <m/>
    <n v="7200"/>
    <m/>
    <s v=""/>
    <m/>
    <s v=""/>
    <m/>
    <s v=""/>
    <n v="7200"/>
    <s v="Contratación"/>
    <s v="Significativa"/>
    <s v="SI"/>
    <m/>
    <s v="Continuidad"/>
    <s v="SI"/>
    <m/>
    <m/>
    <n v="0"/>
    <n v="0"/>
  </r>
  <r>
    <x v="296"/>
    <x v="2"/>
    <x v="4"/>
    <s v="Canales Presenciales"/>
    <s v="Gerencia de Administración y Logística"/>
    <s v="Infraestructura"/>
    <n v="0"/>
    <x v="6"/>
    <x v="228"/>
    <s v="Alquiler  espacio para Cajero C.C. MEGA PLAZA _x000a_VILLA  EL SALVADOR"/>
    <x v="2"/>
    <x v="0"/>
    <m/>
    <m/>
    <m/>
    <s v="Muy Alta"/>
    <s v="NO"/>
    <x v="2"/>
    <s v="Sin convocatoria"/>
    <n v="0"/>
    <d v="1899-12-30T00:00:00"/>
    <d v="1899-12-30T00:00:00"/>
    <n v="1440"/>
    <n v="1440"/>
    <n v="1440"/>
    <n v="1440"/>
    <n v="1440"/>
    <s v=""/>
    <s v=""/>
    <s v=""/>
    <s v=""/>
    <s v=""/>
    <s v=""/>
    <s v=""/>
    <m/>
    <n v="7200"/>
    <m/>
    <s v=""/>
    <m/>
    <s v=""/>
    <m/>
    <s v=""/>
    <n v="7200"/>
    <s v="Contratación"/>
    <s v="Significativa"/>
    <s v="SI"/>
    <m/>
    <s v="Continuidad"/>
    <s v="SI"/>
    <m/>
    <m/>
    <n v="0"/>
    <n v="0"/>
  </r>
  <r>
    <x v="297"/>
    <x v="2"/>
    <x v="4"/>
    <s v="Canales Presenciales"/>
    <s v="Gerencia de Administración y Logística"/>
    <s v="Infraestructura"/>
    <n v="0"/>
    <x v="6"/>
    <x v="241"/>
    <s v="Alquiler  espacio para Cajero CENTRO COMERCIAL PLAZA DEL SOL HUACHO"/>
    <x v="2"/>
    <x v="0"/>
    <m/>
    <m/>
    <m/>
    <s v="Muy Alta"/>
    <s v="NO"/>
    <x v="2"/>
    <s v="Sin convocatoria"/>
    <n v="0"/>
    <d v="1899-12-30T00:00:00"/>
    <d v="1899-12-30T00:00:00"/>
    <s v=""/>
    <s v=""/>
    <s v=""/>
    <s v=""/>
    <s v=""/>
    <s v=""/>
    <n v="202"/>
    <n v="1212"/>
    <n v="1212"/>
    <n v="1212"/>
    <n v="1212"/>
    <n v="1212"/>
    <m/>
    <n v="6262"/>
    <m/>
    <s v=""/>
    <m/>
    <s v=""/>
    <m/>
    <s v=""/>
    <n v="6262"/>
    <s v="Contratación"/>
    <s v="Significativa"/>
    <s v="SI"/>
    <m/>
    <s v="Renovacion"/>
    <s v="SI"/>
    <m/>
    <m/>
    <n v="0"/>
    <n v="0"/>
  </r>
  <r>
    <x v="298"/>
    <x v="2"/>
    <x v="4"/>
    <s v="Canales Presenciales"/>
    <s v="Gerencia de Administración y Logística"/>
    <s v="Infraestructura"/>
    <n v="0"/>
    <x v="6"/>
    <x v="237"/>
    <s v="Alquiler  espacio para Cajero C.C. EL QUINDE CAJAMARCA"/>
    <x v="2"/>
    <x v="0"/>
    <m/>
    <m/>
    <m/>
    <s v="Muy Alta"/>
    <s v="NO"/>
    <x v="2"/>
    <s v="Sin convocatoria"/>
    <n v="0"/>
    <d v="1899-12-30T00:00:00"/>
    <d v="1899-12-30T00:00:00"/>
    <n v="1189"/>
    <n v="1189"/>
    <n v="1189"/>
    <n v="1189"/>
    <n v="1189"/>
    <s v=""/>
    <s v=""/>
    <s v=""/>
    <s v=""/>
    <s v=""/>
    <s v=""/>
    <s v=""/>
    <m/>
    <n v="5945"/>
    <m/>
    <s v=""/>
    <m/>
    <s v=""/>
    <m/>
    <s v=""/>
    <n v="5945"/>
    <s v="Contratación"/>
    <s v="Significativa"/>
    <s v="SI"/>
    <m/>
    <s v="Continuidad"/>
    <s v="SI"/>
    <m/>
    <m/>
    <n v="0"/>
    <n v="0"/>
  </r>
  <r>
    <x v="299"/>
    <x v="2"/>
    <x v="4"/>
    <s v="Canales Presenciales"/>
    <s v="Gerencia de Administración y Logística"/>
    <s v="Infraestructura"/>
    <n v="0"/>
    <x v="6"/>
    <x v="236"/>
    <s v="Alquiler  espacio para Cajero C.C. EL QUINDE PLAZA ICA"/>
    <x v="2"/>
    <x v="0"/>
    <m/>
    <m/>
    <m/>
    <s v="Muy Alta"/>
    <s v="NO"/>
    <x v="2"/>
    <s v="Sin convocatoria"/>
    <n v="0"/>
    <d v="1899-12-30T00:00:00"/>
    <d v="1899-12-30T00:00:00"/>
    <n v="1189"/>
    <n v="1189"/>
    <n v="1189"/>
    <n v="1189"/>
    <n v="1189"/>
    <s v=""/>
    <s v=""/>
    <s v=""/>
    <s v=""/>
    <s v=""/>
    <s v=""/>
    <s v=""/>
    <m/>
    <n v="5945"/>
    <m/>
    <s v=""/>
    <m/>
    <s v=""/>
    <m/>
    <s v=""/>
    <n v="5945"/>
    <s v="Contratación"/>
    <s v="Significativa"/>
    <s v="SI"/>
    <m/>
    <s v="Continuidad"/>
    <s v="SI"/>
    <m/>
    <m/>
    <n v="0"/>
    <n v="0"/>
  </r>
  <r>
    <x v="300"/>
    <x v="2"/>
    <x v="4"/>
    <s v="Canales Presenciales"/>
    <s v="Gerencia de Administración y Logística"/>
    <s v="Infraestructura"/>
    <n v="0"/>
    <x v="6"/>
    <x v="195"/>
    <s v="Alquiler  espacio para Cajero C.C. REAL PLAZA _x000a_CUSCO"/>
    <x v="2"/>
    <x v="0"/>
    <m/>
    <m/>
    <m/>
    <s v="Muy Alta"/>
    <s v="NO"/>
    <x v="2"/>
    <s v="Sin convocatoria"/>
    <n v="0"/>
    <d v="1899-12-30T00:00:00"/>
    <d v="1899-12-30T00:00:00"/>
    <n v="1940"/>
    <n v="1940"/>
    <n v="1940"/>
    <s v=""/>
    <s v=""/>
    <s v=""/>
    <s v=""/>
    <s v=""/>
    <s v=""/>
    <s v=""/>
    <s v=""/>
    <s v=""/>
    <m/>
    <n v="5820"/>
    <m/>
    <s v=""/>
    <m/>
    <s v=""/>
    <m/>
    <s v=""/>
    <n v="5820"/>
    <s v="Contratación"/>
    <s v="Significativa"/>
    <s v="SI"/>
    <m/>
    <s v="Continuidad"/>
    <s v="SI"/>
    <m/>
    <m/>
    <n v="0"/>
    <n v="0"/>
  </r>
  <r>
    <x v="301"/>
    <x v="2"/>
    <x v="4"/>
    <s v="Canales Presenciales"/>
    <s v="Gerencia de Administración y Logística"/>
    <s v="Infraestructura"/>
    <n v="0"/>
    <x v="6"/>
    <x v="199"/>
    <s v="Alquiler  espacio para Cajero C.C. REAL PLAZA PRO"/>
    <x v="2"/>
    <x v="0"/>
    <m/>
    <m/>
    <m/>
    <s v="Muy Alta"/>
    <s v="NO"/>
    <x v="2"/>
    <s v="Sin convocatoria"/>
    <n v="0"/>
    <d v="1899-12-30T00:00:00"/>
    <d v="1899-12-30T00:00:00"/>
    <n v="1940"/>
    <n v="1940"/>
    <n v="1940"/>
    <s v=""/>
    <s v=""/>
    <s v=""/>
    <s v=""/>
    <s v=""/>
    <s v=""/>
    <s v=""/>
    <s v=""/>
    <s v=""/>
    <m/>
    <n v="5820"/>
    <m/>
    <s v=""/>
    <m/>
    <s v=""/>
    <m/>
    <s v=""/>
    <n v="5820"/>
    <s v="Contratación"/>
    <s v="Significativa"/>
    <s v="SI"/>
    <m/>
    <s v="Continuidad"/>
    <s v="SI"/>
    <m/>
    <m/>
    <n v="0"/>
    <n v="0"/>
  </r>
  <r>
    <x v="302"/>
    <x v="2"/>
    <x v="4"/>
    <s v="Canales Presenciales"/>
    <s v="Gerencia de Administración y Logística"/>
    <s v="Infraestructura"/>
    <n v="0"/>
    <x v="6"/>
    <x v="201"/>
    <s v="Alquiler  espacio para Cajero C.C. REAL PLAZA HUANCAYO"/>
    <x v="2"/>
    <x v="0"/>
    <m/>
    <m/>
    <m/>
    <s v="Muy Alta"/>
    <s v="NO"/>
    <x v="2"/>
    <s v="Sin convocatoria"/>
    <n v="0"/>
    <d v="1899-12-30T00:00:00"/>
    <d v="1899-12-30T00:00:00"/>
    <n v="1940"/>
    <n v="1940"/>
    <n v="1940"/>
    <s v=""/>
    <s v=""/>
    <s v=""/>
    <s v=""/>
    <s v=""/>
    <s v=""/>
    <s v=""/>
    <s v=""/>
    <s v=""/>
    <m/>
    <n v="5820"/>
    <m/>
    <s v=""/>
    <m/>
    <s v=""/>
    <m/>
    <s v=""/>
    <n v="5820"/>
    <s v="Contratación"/>
    <s v="Significativa"/>
    <s v="SI"/>
    <m/>
    <s v="Continuidad"/>
    <s v="SI"/>
    <m/>
    <m/>
    <n v="0"/>
    <n v="0"/>
  </r>
  <r>
    <x v="303"/>
    <x v="2"/>
    <x v="4"/>
    <s v="Canales Presenciales"/>
    <s v="Gerencia de Administración y Logística"/>
    <s v="Infraestructura"/>
    <n v="0"/>
    <x v="6"/>
    <x v="196"/>
    <s v="Alquiler  espacio para Cajero C.C. REAL PLAZA CENTRO CÍVICO"/>
    <x v="2"/>
    <x v="0"/>
    <m/>
    <m/>
    <m/>
    <s v="Muy Alta"/>
    <s v="NO"/>
    <x v="2"/>
    <s v="Sin convocatoria"/>
    <n v="0"/>
    <d v="1899-12-30T00:00:00"/>
    <d v="1899-12-30T00:00:00"/>
    <n v="1940"/>
    <n v="1940"/>
    <n v="1940"/>
    <s v=""/>
    <s v=""/>
    <s v=""/>
    <s v=""/>
    <s v=""/>
    <s v=""/>
    <s v=""/>
    <s v=""/>
    <s v=""/>
    <m/>
    <n v="5820"/>
    <m/>
    <s v=""/>
    <m/>
    <s v=""/>
    <m/>
    <s v=""/>
    <n v="5820"/>
    <s v="Contratación"/>
    <s v="Significativa"/>
    <s v="SI"/>
    <m/>
    <s v="Continuidad"/>
    <s v="SI"/>
    <m/>
    <m/>
    <n v="0"/>
    <n v="0"/>
  </r>
  <r>
    <x v="304"/>
    <x v="2"/>
    <x v="4"/>
    <s v="Canales Presenciales"/>
    <s v="Gerencia de Administración y Logística"/>
    <s v="Infraestructura"/>
    <n v="0"/>
    <x v="6"/>
    <x v="200"/>
    <s v="Alquiler  espacio para Cajero C.C. REAL PLAZA SALAVERRY"/>
    <x v="2"/>
    <x v="0"/>
    <m/>
    <m/>
    <m/>
    <s v="Muy Alta"/>
    <s v="NO"/>
    <x v="2"/>
    <s v="Sin convocatoria"/>
    <n v="0"/>
    <d v="1899-12-30T00:00:00"/>
    <d v="1899-12-30T00:00:00"/>
    <n v="1940"/>
    <n v="1940"/>
    <n v="1940"/>
    <s v=""/>
    <s v=""/>
    <s v=""/>
    <s v=""/>
    <s v=""/>
    <s v=""/>
    <s v=""/>
    <s v=""/>
    <s v=""/>
    <m/>
    <n v="5820"/>
    <m/>
    <s v=""/>
    <m/>
    <s v=""/>
    <m/>
    <s v=""/>
    <n v="5820"/>
    <s v="Contratación"/>
    <s v="Significativa"/>
    <s v="SI"/>
    <m/>
    <s v="Continuidad"/>
    <s v="SI"/>
    <m/>
    <m/>
    <n v="0"/>
    <n v="0"/>
  </r>
  <r>
    <x v="305"/>
    <x v="2"/>
    <x v="4"/>
    <s v="Canales Presenciales"/>
    <s v="Gerencia de Administración y Logística"/>
    <s v="Infraestructura"/>
    <n v="0"/>
    <x v="6"/>
    <x v="197"/>
    <s v="Alquiler  espacio para Cajero C.C. REAL PLAZA AREQUIPA"/>
    <x v="2"/>
    <x v="0"/>
    <m/>
    <m/>
    <m/>
    <s v="Muy Alta"/>
    <s v="NO"/>
    <x v="2"/>
    <s v="Sin convocatoria"/>
    <n v="0"/>
    <d v="1899-12-30T00:00:00"/>
    <d v="1899-12-30T00:00:00"/>
    <n v="1940"/>
    <n v="1940"/>
    <n v="1940"/>
    <s v=""/>
    <s v=""/>
    <s v=""/>
    <s v=""/>
    <s v=""/>
    <s v=""/>
    <s v=""/>
    <s v=""/>
    <s v=""/>
    <m/>
    <n v="5820"/>
    <m/>
    <s v=""/>
    <m/>
    <s v=""/>
    <m/>
    <s v=""/>
    <n v="5820"/>
    <s v="Contratación"/>
    <s v="Significativa"/>
    <s v="SI"/>
    <m/>
    <s v="Continuidad"/>
    <s v="SI"/>
    <m/>
    <m/>
    <n v="0"/>
    <n v="0"/>
  </r>
  <r>
    <x v="306"/>
    <x v="2"/>
    <x v="4"/>
    <s v="Canales Presenciales"/>
    <s v="Gerencia de Administración y Logística"/>
    <s v="Infraestructura"/>
    <n v="0"/>
    <x v="6"/>
    <x v="198"/>
    <s v="Alquiler  espacio para Cajero C.C. REAL PLAZA CHICLAYO"/>
    <x v="2"/>
    <x v="0"/>
    <m/>
    <m/>
    <m/>
    <s v="Muy Alta"/>
    <s v="NO"/>
    <x v="2"/>
    <s v="Sin convocatoria"/>
    <n v="0"/>
    <d v="1899-12-30T00:00:00"/>
    <d v="1899-12-30T00:00:00"/>
    <n v="1940"/>
    <n v="1940"/>
    <n v="1940"/>
    <s v=""/>
    <s v=""/>
    <s v=""/>
    <s v=""/>
    <s v=""/>
    <s v=""/>
    <s v=""/>
    <s v=""/>
    <s v=""/>
    <m/>
    <n v="5820"/>
    <m/>
    <s v=""/>
    <m/>
    <s v=""/>
    <m/>
    <s v=""/>
    <n v="5820"/>
    <s v="Contratación"/>
    <s v="Significativa"/>
    <s v="SI"/>
    <m/>
    <s v="Continuidad"/>
    <s v="SI"/>
    <m/>
    <m/>
    <n v="0"/>
    <n v="0"/>
  </r>
  <r>
    <x v="307"/>
    <x v="2"/>
    <x v="4"/>
    <s v="Canales Presenciales"/>
    <s v="Gerencia de Administración y Logística"/>
    <s v="Infraestructura"/>
    <n v="0"/>
    <x v="6"/>
    <x v="207"/>
    <s v="Alquiler  espacio para Cajero C.C. REAL PLAZA _x000a_PRIMAVERA"/>
    <x v="2"/>
    <x v="0"/>
    <m/>
    <m/>
    <m/>
    <s v="Muy Alta"/>
    <s v="NO"/>
    <x v="2"/>
    <s v="Sin convocatoria"/>
    <n v="0"/>
    <d v="1899-12-30T00:00:00"/>
    <d v="1899-12-30T00:00:00"/>
    <n v="1849"/>
    <n v="1849"/>
    <n v="1849"/>
    <s v=""/>
    <s v=""/>
    <s v=""/>
    <s v=""/>
    <s v=""/>
    <s v=""/>
    <s v=""/>
    <s v=""/>
    <s v=""/>
    <m/>
    <n v="5547"/>
    <m/>
    <s v=""/>
    <m/>
    <s v=""/>
    <m/>
    <s v=""/>
    <n v="5547"/>
    <s v="Contratación"/>
    <s v="Significativa"/>
    <s v="SI"/>
    <m/>
    <s v="Continuidad"/>
    <s v="SI"/>
    <m/>
    <m/>
    <n v="0"/>
    <n v="0"/>
  </r>
  <r>
    <x v="308"/>
    <x v="2"/>
    <x v="4"/>
    <s v="Canales Presenciales"/>
    <s v="Gerencia de Administración y Logística"/>
    <s v="Infraestructura"/>
    <n v="0"/>
    <x v="6"/>
    <x v="206"/>
    <s v="Alquiler  espacio para Cajero C.C. REAL PLAZA _x000a_CENTRO CÍVICO"/>
    <x v="2"/>
    <x v="0"/>
    <m/>
    <m/>
    <m/>
    <s v="Muy Alta"/>
    <s v="NO"/>
    <x v="2"/>
    <s v="Sin convocatoria"/>
    <n v="0"/>
    <d v="1899-12-30T00:00:00"/>
    <d v="1899-12-30T00:00:00"/>
    <n v="1849"/>
    <n v="1849"/>
    <n v="1849"/>
    <s v=""/>
    <s v=""/>
    <s v=""/>
    <s v=""/>
    <s v=""/>
    <s v=""/>
    <s v=""/>
    <s v=""/>
    <s v=""/>
    <m/>
    <n v="5547"/>
    <m/>
    <s v=""/>
    <m/>
    <s v=""/>
    <m/>
    <s v=""/>
    <n v="5547"/>
    <s v="Contratación"/>
    <s v="Significativa"/>
    <s v="SI"/>
    <m/>
    <s v="Continuidad"/>
    <s v="SI"/>
    <m/>
    <m/>
    <n v="0"/>
    <n v="0"/>
  </r>
  <r>
    <x v="309"/>
    <x v="2"/>
    <x v="4"/>
    <s v="Canales Presenciales"/>
    <s v="Gerencia de Administración y Logística"/>
    <s v="Infraestructura"/>
    <n v="0"/>
    <x v="6"/>
    <x v="242"/>
    <s v="Alquiler  espacio para Cajero C.C. CAMINOS DEL INCA"/>
    <x v="2"/>
    <x v="0"/>
    <m/>
    <m/>
    <m/>
    <s v="Muy Alta"/>
    <s v="NO"/>
    <x v="2"/>
    <s v="Sin convocatoria"/>
    <n v="0"/>
    <d v="1899-12-30T00:00:00"/>
    <d v="1899-12-30T00:00:00"/>
    <n v="451"/>
    <n v="451"/>
    <n v="451"/>
    <n v="451"/>
    <n v="451"/>
    <n v="451"/>
    <n v="451"/>
    <n v="451"/>
    <n v="451"/>
    <n v="451"/>
    <n v="451"/>
    <n v="451"/>
    <m/>
    <n v="5412"/>
    <m/>
    <s v=""/>
    <m/>
    <s v=""/>
    <m/>
    <s v=""/>
    <n v="5412"/>
    <s v="Contratación"/>
    <s v="Significativa"/>
    <s v="SI"/>
    <m/>
    <s v="Renovacion"/>
    <s v="SI"/>
    <m/>
    <m/>
    <n v="0"/>
    <n v="0"/>
  </r>
  <r>
    <x v="310"/>
    <x v="2"/>
    <x v="4"/>
    <s v="Canales Presenciales"/>
    <s v="Gerencia de Administración y Logística"/>
    <s v="Infraestructura"/>
    <n v="0"/>
    <x v="6"/>
    <x v="240"/>
    <s v="Alquiler  espacio para Cajero CENTRO COMERCIAL PLAZA DEL SOL ICA - 1726"/>
    <x v="2"/>
    <x v="0"/>
    <m/>
    <m/>
    <m/>
    <s v="Muy Alta"/>
    <s v="NO"/>
    <x v="2"/>
    <s v="Sin convocatoria"/>
    <n v="0"/>
    <d v="1899-12-30T00:00:00"/>
    <d v="1899-12-30T00:00:00"/>
    <n v="1102"/>
    <n v="1102"/>
    <n v="1102"/>
    <n v="1102"/>
    <n v="698"/>
    <s v=""/>
    <s v=""/>
    <s v=""/>
    <s v=""/>
    <s v=""/>
    <s v=""/>
    <s v=""/>
    <m/>
    <n v="5106"/>
    <m/>
    <s v=""/>
    <m/>
    <s v=""/>
    <m/>
    <s v=""/>
    <n v="5106"/>
    <s v="Contratación"/>
    <s v="Significativa"/>
    <s v="SI"/>
    <m/>
    <s v="Continuidad"/>
    <s v="SI"/>
    <m/>
    <m/>
    <n v="0"/>
    <n v="0"/>
  </r>
  <r>
    <x v="311"/>
    <x v="2"/>
    <x v="4"/>
    <s v="Canales Presenciales"/>
    <s v="Gerencia de Administración y Logística"/>
    <s v="Infraestructura"/>
    <n v="0"/>
    <x v="6"/>
    <x v="177"/>
    <s v="Alquiler  espacio para Cajero OPEN PLAZA - HUANCAYO"/>
    <x v="2"/>
    <x v="0"/>
    <m/>
    <m/>
    <m/>
    <s v="Muy Alta"/>
    <s v="NO"/>
    <x v="2"/>
    <s v="Sin convocatoria"/>
    <n v="0"/>
    <d v="1899-12-30T00:00:00"/>
    <d v="1899-12-30T00:00:00"/>
    <n v="2034"/>
    <n v="2034"/>
    <n v="1017"/>
    <s v=""/>
    <s v=""/>
    <s v=""/>
    <s v=""/>
    <s v=""/>
    <s v=""/>
    <s v=""/>
    <s v=""/>
    <s v=""/>
    <m/>
    <n v="5085"/>
    <m/>
    <s v=""/>
    <m/>
    <s v=""/>
    <m/>
    <s v=""/>
    <n v="5085"/>
    <s v="Contratación"/>
    <s v="Significativa"/>
    <s v="SI"/>
    <m/>
    <s v="Continuidad"/>
    <s v="SI"/>
    <m/>
    <m/>
    <n v="0"/>
    <n v="0"/>
  </r>
  <r>
    <x v="312"/>
    <x v="2"/>
    <x v="4"/>
    <s v="Canales Presenciales"/>
    <s v="Gerencia de Administración y Logística"/>
    <s v="Infraestructura"/>
    <n v="0"/>
    <x v="6"/>
    <x v="243"/>
    <s v="Alquiler  espacio para Cajero SERPOST CATACAOS"/>
    <x v="2"/>
    <x v="0"/>
    <m/>
    <m/>
    <m/>
    <s v="Muy Alta"/>
    <s v="NO"/>
    <x v="2"/>
    <s v="Sin convocatoria"/>
    <n v="0"/>
    <d v="1899-12-30T00:00:00"/>
    <d v="1899-12-30T00:00:00"/>
    <n v="420"/>
    <n v="420"/>
    <n v="420"/>
    <n v="420"/>
    <n v="420"/>
    <n v="420"/>
    <n v="420"/>
    <n v="420"/>
    <n v="420"/>
    <n v="420"/>
    <n v="420"/>
    <n v="420"/>
    <m/>
    <n v="5040"/>
    <m/>
    <s v=""/>
    <m/>
    <s v=""/>
    <m/>
    <s v=""/>
    <n v="5040"/>
    <s v="Contratación"/>
    <s v="Significativa"/>
    <s v="SI"/>
    <m/>
    <s v="Renovacion"/>
    <s v="SI"/>
    <m/>
    <m/>
    <n v="0"/>
    <n v="0"/>
  </r>
  <r>
    <x v="313"/>
    <x v="2"/>
    <x v="4"/>
    <s v="Canales Presenciales"/>
    <s v="Gerencia de Administración y Logística"/>
    <s v="Infraestructura"/>
    <n v="0"/>
    <x v="6"/>
    <x v="244"/>
    <s v="Alquiler  espacio para Cajero SERPOST JESÚS MARÍA"/>
    <x v="2"/>
    <x v="0"/>
    <m/>
    <m/>
    <m/>
    <s v="Muy Alta"/>
    <s v="NO"/>
    <x v="2"/>
    <s v="Sin convocatoria"/>
    <n v="0"/>
    <d v="1899-12-30T00:00:00"/>
    <d v="1899-12-30T00:00:00"/>
    <n v="420"/>
    <n v="420"/>
    <n v="420"/>
    <n v="420"/>
    <n v="420"/>
    <n v="420"/>
    <n v="420"/>
    <n v="420"/>
    <n v="420"/>
    <n v="420"/>
    <n v="420"/>
    <n v="420"/>
    <m/>
    <n v="5040"/>
    <m/>
    <s v=""/>
    <m/>
    <s v=""/>
    <m/>
    <s v=""/>
    <n v="5040"/>
    <s v="Contratación"/>
    <s v="Significativa"/>
    <s v="SI"/>
    <m/>
    <s v="Renovacion"/>
    <s v="SI"/>
    <m/>
    <m/>
    <n v="0"/>
    <n v="0"/>
  </r>
  <r>
    <x v="314"/>
    <x v="2"/>
    <x v="4"/>
    <s v="Canales Presenciales"/>
    <s v="Gerencia de Administración y Logística"/>
    <s v="Infraestructura"/>
    <n v="0"/>
    <x v="6"/>
    <x v="245"/>
    <s v="Alquiler  espacio para Cajero SERPOST CHICLAYO"/>
    <x v="2"/>
    <x v="0"/>
    <m/>
    <m/>
    <m/>
    <s v="Muy Alta"/>
    <s v="NO"/>
    <x v="2"/>
    <s v="Sin convocatoria"/>
    <n v="0"/>
    <d v="1899-12-30T00:00:00"/>
    <d v="1899-12-30T00:00:00"/>
    <n v="420"/>
    <n v="420"/>
    <n v="420"/>
    <n v="420"/>
    <n v="420"/>
    <n v="420"/>
    <n v="420"/>
    <n v="420"/>
    <n v="420"/>
    <n v="420"/>
    <n v="420"/>
    <n v="420"/>
    <m/>
    <n v="5040"/>
    <m/>
    <s v=""/>
    <m/>
    <s v=""/>
    <m/>
    <s v=""/>
    <n v="5040"/>
    <s v="Contratación"/>
    <s v="Significativa"/>
    <s v="SI"/>
    <m/>
    <s v="Renovacion"/>
    <s v="SI"/>
    <m/>
    <m/>
    <n v="0"/>
    <n v="0"/>
  </r>
  <r>
    <x v="315"/>
    <x v="2"/>
    <x v="4"/>
    <s v="Canales Presenciales"/>
    <s v="Gerencia de Administración y Logística"/>
    <s v="Infraestructura"/>
    <n v="0"/>
    <x v="6"/>
    <x v="246"/>
    <s v="Alquiler  espacio para Cajero SERPOST SAN MARTÍN DE PORRES"/>
    <x v="2"/>
    <x v="0"/>
    <m/>
    <m/>
    <m/>
    <s v="Muy Alta"/>
    <s v="NO"/>
    <x v="2"/>
    <s v="Sin convocatoria"/>
    <n v="0"/>
    <d v="1899-12-30T00:00:00"/>
    <d v="1899-12-30T00:00:00"/>
    <n v="420"/>
    <n v="420"/>
    <n v="420"/>
    <n v="420"/>
    <n v="420"/>
    <n v="420"/>
    <n v="420"/>
    <n v="420"/>
    <n v="420"/>
    <n v="420"/>
    <n v="420"/>
    <n v="420"/>
    <m/>
    <n v="5040"/>
    <m/>
    <s v=""/>
    <m/>
    <s v=""/>
    <m/>
    <s v=""/>
    <n v="5040"/>
    <s v="Contratación"/>
    <s v="Significativa"/>
    <s v="SI"/>
    <m/>
    <s v="Renovacion"/>
    <s v="SI"/>
    <m/>
    <m/>
    <n v="0"/>
    <n v="0"/>
  </r>
  <r>
    <x v="316"/>
    <x v="2"/>
    <x v="4"/>
    <s v="Canales Presenciales"/>
    <s v="Gerencia de Administración y Logística"/>
    <s v="Infraestructura"/>
    <n v="0"/>
    <x v="6"/>
    <x v="247"/>
    <s v="Alquiler  espacio para Cajero SERPOST CHINCHA"/>
    <x v="2"/>
    <x v="0"/>
    <m/>
    <m/>
    <m/>
    <s v="Muy Alta"/>
    <s v="NO"/>
    <x v="2"/>
    <s v="Sin convocatoria"/>
    <n v="0"/>
    <d v="1899-12-30T00:00:00"/>
    <d v="1899-12-30T00:00:00"/>
    <n v="420"/>
    <n v="420"/>
    <n v="420"/>
    <n v="420"/>
    <n v="420"/>
    <n v="420"/>
    <n v="420"/>
    <n v="420"/>
    <n v="420"/>
    <n v="420"/>
    <n v="420"/>
    <n v="420"/>
    <m/>
    <n v="5040"/>
    <m/>
    <s v=""/>
    <m/>
    <s v=""/>
    <m/>
    <s v=""/>
    <n v="5040"/>
    <s v="Contratación"/>
    <s v="Significativa"/>
    <s v="SI"/>
    <m/>
    <s v="Renovacion"/>
    <s v="SI"/>
    <m/>
    <m/>
    <n v="0"/>
    <n v="0"/>
  </r>
  <r>
    <x v="317"/>
    <x v="2"/>
    <x v="4"/>
    <s v="Canales Presenciales"/>
    <s v="Gerencia de Administración y Logística"/>
    <s v="Infraestructura"/>
    <n v="0"/>
    <x v="6"/>
    <x v="248"/>
    <s v="Alquiler  espacio para Cajero SERPOST ANDAHUAYLAS"/>
    <x v="2"/>
    <x v="0"/>
    <m/>
    <m/>
    <m/>
    <s v="Muy Alta"/>
    <s v="NO"/>
    <x v="2"/>
    <s v="Sin convocatoria"/>
    <n v="0"/>
    <d v="1899-12-30T00:00:00"/>
    <d v="1899-12-30T00:00:00"/>
    <n v="420"/>
    <n v="420"/>
    <n v="420"/>
    <n v="420"/>
    <n v="420"/>
    <n v="420"/>
    <n v="420"/>
    <n v="420"/>
    <n v="420"/>
    <n v="420"/>
    <n v="420"/>
    <n v="420"/>
    <m/>
    <n v="5040"/>
    <m/>
    <s v=""/>
    <m/>
    <s v=""/>
    <m/>
    <s v=""/>
    <n v="5040"/>
    <s v="Contratación"/>
    <s v="Significativa"/>
    <s v="SI"/>
    <m/>
    <s v="Renovacion"/>
    <s v="SI"/>
    <m/>
    <m/>
    <n v="0"/>
    <n v="0"/>
  </r>
  <r>
    <x v="318"/>
    <x v="2"/>
    <x v="4"/>
    <s v="Canales Presenciales"/>
    <s v="Gerencia de Administración y Logística"/>
    <s v="Infraestructura"/>
    <n v="0"/>
    <x v="6"/>
    <x v="220"/>
    <s v="Alquiler  espacio para Cajero C.C. REAL PLAZA _x000a_PIURA"/>
    <x v="2"/>
    <x v="0"/>
    <m/>
    <m/>
    <m/>
    <s v="Muy Alta"/>
    <s v="NO"/>
    <x v="2"/>
    <s v="Sin convocatoria"/>
    <n v="0"/>
    <d v="1899-12-30T00:00:00"/>
    <d v="1899-12-30T00:00:00"/>
    <n v="1541"/>
    <n v="1541"/>
    <n v="1541"/>
    <s v=""/>
    <s v=""/>
    <s v=""/>
    <s v=""/>
    <s v=""/>
    <s v=""/>
    <s v=""/>
    <s v=""/>
    <s v=""/>
    <m/>
    <n v="4623"/>
    <m/>
    <s v=""/>
    <m/>
    <s v=""/>
    <m/>
    <s v=""/>
    <n v="4623"/>
    <s v="Contratación"/>
    <s v="Significativa"/>
    <s v="SI"/>
    <m/>
    <s v="Continuidad"/>
    <s v="SI"/>
    <m/>
    <m/>
    <n v="0"/>
    <n v="0"/>
  </r>
  <r>
    <x v="319"/>
    <x v="2"/>
    <x v="4"/>
    <s v="Canales Presenciales"/>
    <s v="Gerencia de Administración y Logística"/>
    <s v="Infraestructura"/>
    <n v="0"/>
    <x v="6"/>
    <x v="221"/>
    <s v="Alquiler  espacio para Cajero C.C. REAL PLAZA _x000a_SANTA CLARA"/>
    <x v="2"/>
    <x v="0"/>
    <m/>
    <m/>
    <m/>
    <s v="Muy Alta"/>
    <s v="NO"/>
    <x v="2"/>
    <s v="Sin convocatoria"/>
    <n v="0"/>
    <d v="1899-12-30T00:00:00"/>
    <d v="1899-12-30T00:00:00"/>
    <n v="1541"/>
    <n v="1541"/>
    <n v="1541"/>
    <s v=""/>
    <s v=""/>
    <s v=""/>
    <s v=""/>
    <s v=""/>
    <s v=""/>
    <s v=""/>
    <s v=""/>
    <s v=""/>
    <m/>
    <n v="4623"/>
    <m/>
    <s v=""/>
    <m/>
    <s v=""/>
    <m/>
    <s v=""/>
    <n v="4623"/>
    <s v="Contratación"/>
    <s v="Significativa"/>
    <s v="SI"/>
    <m/>
    <s v="Continuidad"/>
    <s v="SI"/>
    <m/>
    <m/>
    <n v="0"/>
    <n v="0"/>
  </r>
  <r>
    <x v="320"/>
    <x v="2"/>
    <x v="4"/>
    <s v="Canales Presenciales"/>
    <s v="Gerencia de Administración y Logística"/>
    <s v="Infraestructura"/>
    <n v="0"/>
    <x v="6"/>
    <x v="219"/>
    <s v="Alquiler  espacio para Cajero C.C. REAL PLAZA _x000a_CAJAMARCA"/>
    <x v="2"/>
    <x v="0"/>
    <m/>
    <m/>
    <m/>
    <s v="Muy Alta"/>
    <s v="NO"/>
    <x v="2"/>
    <s v="Sin convocatoria"/>
    <n v="0"/>
    <d v="1899-12-30T00:00:00"/>
    <d v="1899-12-30T00:00:00"/>
    <n v="1541"/>
    <n v="1541"/>
    <n v="1541"/>
    <s v=""/>
    <s v=""/>
    <s v=""/>
    <s v=""/>
    <s v=""/>
    <s v=""/>
    <s v=""/>
    <s v=""/>
    <s v=""/>
    <m/>
    <n v="4623"/>
    <m/>
    <s v=""/>
    <m/>
    <s v=""/>
    <m/>
    <s v=""/>
    <n v="4623"/>
    <s v="Contratación"/>
    <s v="Significativa"/>
    <s v="SI"/>
    <m/>
    <s v="Continuidad"/>
    <s v="SI"/>
    <m/>
    <m/>
    <n v="0"/>
    <n v="0"/>
  </r>
  <r>
    <x v="321"/>
    <x v="2"/>
    <x v="4"/>
    <s v="Canales Presenciales"/>
    <s v="Gerencia de Administración y Logística"/>
    <s v="Infraestructura"/>
    <n v="0"/>
    <x v="6"/>
    <x v="217"/>
    <s v="Alquiler  espacio para Cajero C.C. REAL PLAZA _x000a_TRUJILLO"/>
    <x v="2"/>
    <x v="0"/>
    <m/>
    <m/>
    <m/>
    <s v="Muy Alta"/>
    <s v="NO"/>
    <x v="2"/>
    <s v="Sin convocatoria"/>
    <n v="0"/>
    <d v="1899-12-30T00:00:00"/>
    <d v="1899-12-30T00:00:00"/>
    <n v="1541"/>
    <n v="1541"/>
    <n v="1541"/>
    <s v=""/>
    <s v=""/>
    <s v=""/>
    <s v=""/>
    <s v=""/>
    <s v=""/>
    <s v=""/>
    <s v=""/>
    <s v=""/>
    <m/>
    <n v="4623"/>
    <m/>
    <s v=""/>
    <m/>
    <s v=""/>
    <m/>
    <s v=""/>
    <n v="4623"/>
    <s v="Contratación"/>
    <s v="Significativa"/>
    <s v="SI"/>
    <m/>
    <s v="Continuidad"/>
    <s v="SI"/>
    <m/>
    <m/>
    <n v="0"/>
    <n v="0"/>
  </r>
  <r>
    <x v="322"/>
    <x v="2"/>
    <x v="4"/>
    <s v="Canales Presenciales"/>
    <s v="Gerencia de Administración y Logística"/>
    <s v="Infraestructura"/>
    <n v="0"/>
    <x v="6"/>
    <x v="218"/>
    <s v="Alquiler  espacio para Cajero C.C. REAL PLAZA _x000a_JULIACA"/>
    <x v="2"/>
    <x v="0"/>
    <m/>
    <m/>
    <m/>
    <s v="Muy Alta"/>
    <s v="NO"/>
    <x v="2"/>
    <s v="Sin convocatoria"/>
    <n v="0"/>
    <d v="1899-12-30T00:00:00"/>
    <d v="1899-12-30T00:00:00"/>
    <n v="1541"/>
    <n v="1541"/>
    <n v="1541"/>
    <s v=""/>
    <s v=""/>
    <s v=""/>
    <s v=""/>
    <s v=""/>
    <s v=""/>
    <s v=""/>
    <s v=""/>
    <s v=""/>
    <m/>
    <n v="4623"/>
    <m/>
    <s v=""/>
    <m/>
    <s v=""/>
    <m/>
    <s v=""/>
    <n v="4623"/>
    <s v="Contratación"/>
    <s v="Significativa"/>
    <s v="SI"/>
    <m/>
    <s v="Continuidad"/>
    <s v="SI"/>
    <m/>
    <m/>
    <n v="0"/>
    <n v="0"/>
  </r>
  <r>
    <x v="323"/>
    <x v="3"/>
    <x v="5"/>
    <n v="0"/>
    <s v="Gerencia de Administración y Logística"/>
    <s v="Infraestructura"/>
    <n v="0"/>
    <x v="2"/>
    <x v="230"/>
    <s v="Alquiler para funcionamiento de la AGENCIA 3 CORONGO"/>
    <x v="2"/>
    <x v="0"/>
    <m/>
    <m/>
    <m/>
    <s v="Muy Alta"/>
    <s v="NO"/>
    <x v="2"/>
    <s v="Sin convocatoria"/>
    <n v="0"/>
    <d v="1899-12-30T00:00:00"/>
    <d v="1899-12-30T00:00:00"/>
    <s v=""/>
    <s v=""/>
    <s v=""/>
    <s v=""/>
    <s v=""/>
    <s v=""/>
    <s v=""/>
    <s v=""/>
    <n v="653"/>
    <n v="1305"/>
    <n v="1305"/>
    <n v="1305"/>
    <m/>
    <n v="4568"/>
    <m/>
    <s v=""/>
    <m/>
    <s v=""/>
    <m/>
    <s v=""/>
    <n v="4568"/>
    <s v="Contratación"/>
    <s v="Significativa"/>
    <s v="SI"/>
    <m/>
    <s v="Renovacion"/>
    <s v="SI"/>
    <m/>
    <m/>
    <n v="0"/>
    <n v="0"/>
  </r>
  <r>
    <x v="324"/>
    <x v="2"/>
    <x v="4"/>
    <s v="Canales Presenciales"/>
    <s v="Gerencia de Administración y Logística"/>
    <s v="Infraestructura"/>
    <n v="0"/>
    <x v="6"/>
    <x v="213"/>
    <s v="Alquiler  espacio para Cajero PLAZA VEA COMAS"/>
    <x v="2"/>
    <x v="0"/>
    <m/>
    <m/>
    <m/>
    <s v="Muy Alta"/>
    <s v="NO"/>
    <x v="2"/>
    <s v="Sin convocatoria"/>
    <n v="0"/>
    <d v="1899-12-30T00:00:00"/>
    <d v="1899-12-30T00:00:00"/>
    <n v="1583"/>
    <n v="1583"/>
    <n v="1109"/>
    <s v=""/>
    <s v=""/>
    <s v=""/>
    <s v=""/>
    <s v=""/>
    <s v=""/>
    <s v=""/>
    <s v=""/>
    <s v=""/>
    <m/>
    <n v="4275"/>
    <m/>
    <s v=""/>
    <m/>
    <s v=""/>
    <m/>
    <s v=""/>
    <n v="4275"/>
    <s v="Contratación"/>
    <s v="Significativa"/>
    <s v="SI"/>
    <m/>
    <s v="Continuidad"/>
    <s v="SI"/>
    <m/>
    <m/>
    <n v="0"/>
    <n v="0"/>
  </r>
  <r>
    <x v="325"/>
    <x v="2"/>
    <x v="4"/>
    <s v="Canales Presenciales"/>
    <s v="Gerencia de Administración y Logística"/>
    <s v="Infraestructura"/>
    <n v="0"/>
    <x v="6"/>
    <x v="249"/>
    <s v="Alquiler  espacio para Cajero C.C. EMUSS ALEGRE"/>
    <x v="2"/>
    <x v="0"/>
    <m/>
    <m/>
    <m/>
    <s v="Muy Alta"/>
    <s v="NO"/>
    <x v="2"/>
    <s v="Sin convocatoria"/>
    <n v="0"/>
    <d v="1899-12-30T00:00:00"/>
    <d v="1899-12-30T00:00:00"/>
    <s v=""/>
    <s v=""/>
    <s v=""/>
    <n v="467"/>
    <n v="467"/>
    <n v="467"/>
    <n v="467"/>
    <n v="467"/>
    <n v="467"/>
    <n v="467"/>
    <n v="467"/>
    <n v="467"/>
    <m/>
    <n v="4203"/>
    <m/>
    <s v=""/>
    <m/>
    <s v=""/>
    <m/>
    <s v=""/>
    <n v="4203"/>
    <s v="Contratación"/>
    <s v="Significativa"/>
    <s v="SI"/>
    <m/>
    <s v="Renovacion"/>
    <s v="SI"/>
    <m/>
    <m/>
    <n v="0"/>
    <n v="0"/>
  </r>
  <r>
    <x v="326"/>
    <x v="2"/>
    <x v="4"/>
    <s v="Canales Presenciales"/>
    <s v="Gerencia de Administración y Logística"/>
    <s v="Infraestructura"/>
    <n v="0"/>
    <x v="6"/>
    <x v="250"/>
    <s v="Alquiler  espacio para Cajero C.C. EMUSS SURCO"/>
    <x v="2"/>
    <x v="0"/>
    <m/>
    <m/>
    <m/>
    <s v="Muy Alta"/>
    <s v="NO"/>
    <x v="2"/>
    <s v="Sin convocatoria"/>
    <n v="0"/>
    <d v="1899-12-30T00:00:00"/>
    <d v="1899-12-30T00:00:00"/>
    <s v=""/>
    <s v=""/>
    <s v=""/>
    <n v="467"/>
    <n v="467"/>
    <n v="467"/>
    <n v="467"/>
    <n v="467"/>
    <n v="467"/>
    <n v="467"/>
    <n v="467"/>
    <n v="467"/>
    <m/>
    <n v="4203"/>
    <m/>
    <s v=""/>
    <m/>
    <s v=""/>
    <m/>
    <s v=""/>
    <n v="4203"/>
    <s v="Contratación"/>
    <s v="Significativa"/>
    <s v="SI"/>
    <m/>
    <s v="Renovacion"/>
    <s v="SI"/>
    <m/>
    <m/>
    <n v="0"/>
    <n v="0"/>
  </r>
  <r>
    <x v="327"/>
    <x v="2"/>
    <x v="4"/>
    <s v="Canales Presenciales"/>
    <s v="Gerencia de Administración y Logística"/>
    <s v="Infraestructura"/>
    <n v="0"/>
    <x v="6"/>
    <x v="251"/>
    <s v="Alquiler  espacio para Cajero C.C. EMUSS AMISTAD"/>
    <x v="2"/>
    <x v="0"/>
    <m/>
    <m/>
    <m/>
    <s v="Muy Alta"/>
    <s v="NO"/>
    <x v="2"/>
    <s v="Sin convocatoria"/>
    <n v="0"/>
    <d v="1899-12-30T00:00:00"/>
    <d v="1899-12-30T00:00:00"/>
    <s v=""/>
    <s v=""/>
    <s v=""/>
    <n v="467"/>
    <n v="467"/>
    <n v="467"/>
    <n v="467"/>
    <n v="467"/>
    <n v="467"/>
    <n v="467"/>
    <n v="467"/>
    <n v="467"/>
    <m/>
    <n v="4203"/>
    <m/>
    <s v=""/>
    <m/>
    <s v=""/>
    <m/>
    <s v=""/>
    <n v="4203"/>
    <s v="Contratación"/>
    <s v="Significativa"/>
    <s v="SI"/>
    <m/>
    <s v="Renovacion"/>
    <s v="SI"/>
    <m/>
    <m/>
    <n v="0"/>
    <n v="0"/>
  </r>
  <r>
    <x v="328"/>
    <x v="2"/>
    <x v="4"/>
    <s v="Canales Presenciales"/>
    <s v="Gerencia de Administración y Logística"/>
    <s v="Infraestructura"/>
    <n v="0"/>
    <x v="6"/>
    <x v="214"/>
    <s v="Alquiler  espacio para Cajero PLAZA VEA PLACITA"/>
    <x v="2"/>
    <x v="0"/>
    <m/>
    <m/>
    <m/>
    <s v="Muy Alta"/>
    <s v="NO"/>
    <x v="2"/>
    <s v="Sin convocatoria"/>
    <n v="0"/>
    <d v="1899-12-30T00:00:00"/>
    <d v="1899-12-30T00:00:00"/>
    <n v="1526"/>
    <n v="1526"/>
    <n v="1119"/>
    <s v=""/>
    <s v=""/>
    <s v=""/>
    <s v=""/>
    <s v=""/>
    <s v=""/>
    <s v=""/>
    <s v=""/>
    <s v=""/>
    <m/>
    <n v="4171"/>
    <m/>
    <s v=""/>
    <m/>
    <s v=""/>
    <m/>
    <s v=""/>
    <n v="4171"/>
    <s v="Contratación"/>
    <s v="Significativa"/>
    <s v="SI"/>
    <m/>
    <s v="Continuidad"/>
    <s v="SI"/>
    <m/>
    <m/>
    <n v="0"/>
    <n v="0"/>
  </r>
  <r>
    <x v="329"/>
    <x v="2"/>
    <x v="4"/>
    <s v="Canales Presenciales"/>
    <s v="Gerencia de Administración y Logística"/>
    <s v="Infraestructura"/>
    <n v="0"/>
    <x v="6"/>
    <x v="222"/>
    <s v="Alquiler  espacio para Cajero PLAZA VEA PLAZA LURIN"/>
    <x v="2"/>
    <x v="0"/>
    <m/>
    <m/>
    <m/>
    <s v="Muy Alta"/>
    <s v="NO"/>
    <x v="2"/>
    <s v="Sin convocatoria"/>
    <n v="0"/>
    <d v="1899-12-30T00:00:00"/>
    <d v="1899-12-30T00:00:00"/>
    <s v=""/>
    <s v=""/>
    <s v=""/>
    <s v=""/>
    <s v=""/>
    <s v=""/>
    <s v=""/>
    <s v=""/>
    <s v=""/>
    <n v="784"/>
    <n v="1678"/>
    <n v="1678"/>
    <m/>
    <n v="4140"/>
    <m/>
    <s v=""/>
    <m/>
    <s v=""/>
    <m/>
    <s v=""/>
    <n v="4140"/>
    <s v="Contratación"/>
    <s v="Significativa"/>
    <s v="SI"/>
    <m/>
    <s v="Renovacion"/>
    <s v="SI"/>
    <m/>
    <m/>
    <n v="0"/>
    <n v="0"/>
  </r>
  <r>
    <x v="330"/>
    <x v="2"/>
    <x v="4"/>
    <s v="Canales Presenciales"/>
    <s v="Gerencia de Administración y Logística"/>
    <s v="Infraestructura"/>
    <n v="0"/>
    <x v="6"/>
    <x v="252"/>
    <s v="Alquiler  espacio para Cajero C.C. INOUTLET FAUCETT"/>
    <x v="2"/>
    <x v="0"/>
    <m/>
    <m/>
    <m/>
    <s v="Muy Alta"/>
    <s v="NO"/>
    <x v="2"/>
    <s v="Sin convocatoria"/>
    <n v="0"/>
    <d v="1899-12-30T00:00:00"/>
    <d v="1899-12-30T00:00:00"/>
    <s v=""/>
    <s v=""/>
    <s v=""/>
    <s v=""/>
    <s v=""/>
    <n v="550"/>
    <n v="550"/>
    <n v="550"/>
    <n v="550"/>
    <n v="550"/>
    <n v="550"/>
    <n v="550"/>
    <m/>
    <n v="3850"/>
    <m/>
    <s v=""/>
    <m/>
    <s v=""/>
    <m/>
    <s v=""/>
    <n v="3850"/>
    <s v="Contratación"/>
    <s v="Significativa"/>
    <s v="SI"/>
    <m/>
    <s v="Renovacion"/>
    <s v="SI"/>
    <m/>
    <m/>
    <n v="0"/>
    <n v="0"/>
  </r>
  <r>
    <x v="331"/>
    <x v="3"/>
    <x v="5"/>
    <n v="0"/>
    <s v="Gerencia de Administración y Logística"/>
    <s v="Infraestructura"/>
    <n v="0"/>
    <x v="2"/>
    <x v="216"/>
    <s v="Alquiler Archivo AGENCIA 2 HUÁNUCO (2do piso)"/>
    <x v="2"/>
    <x v="0"/>
    <m/>
    <m/>
    <m/>
    <s v="Muy Alta"/>
    <s v="NO"/>
    <x v="2"/>
    <s v="Sin convocatoria"/>
    <n v="0"/>
    <d v="1899-12-30T00:00:00"/>
    <d v="1899-12-30T00:00:00"/>
    <n v="1662"/>
    <n v="1662"/>
    <s v=""/>
    <s v=""/>
    <s v=""/>
    <s v=""/>
    <s v=""/>
    <s v=""/>
    <s v=""/>
    <s v=""/>
    <s v=""/>
    <s v=""/>
    <m/>
    <n v="3324"/>
    <m/>
    <s v=""/>
    <m/>
    <s v=""/>
    <m/>
    <s v=""/>
    <n v="3324"/>
    <s v="Contratación"/>
    <s v="Significativa"/>
    <s v="SI"/>
    <m/>
    <s v="Continuidad"/>
    <s v="SI"/>
    <m/>
    <m/>
    <n v="0"/>
    <n v="0"/>
  </r>
  <r>
    <x v="332"/>
    <x v="2"/>
    <x v="4"/>
    <s v="Canales Presenciales"/>
    <s v="Gerencia de Administración y Logística"/>
    <s v="Infraestructura"/>
    <n v="0"/>
    <x v="6"/>
    <x v="215"/>
    <s v="Alquiler  espacio para Cajero BOTICAS PERU - VILLA MARIA DEL TRIUNFO"/>
    <x v="2"/>
    <x v="0"/>
    <m/>
    <m/>
    <m/>
    <s v="Muy Alta"/>
    <s v="NO"/>
    <x v="2"/>
    <s v="Sin convocatoria"/>
    <n v="0"/>
    <d v="1899-12-30T00:00:00"/>
    <d v="1899-12-30T00:00:00"/>
    <n v="1441"/>
    <n v="1441"/>
    <n v="289"/>
    <s v=""/>
    <s v=""/>
    <s v=""/>
    <s v=""/>
    <s v=""/>
    <s v=""/>
    <s v=""/>
    <s v=""/>
    <s v=""/>
    <m/>
    <n v="3171"/>
    <m/>
    <s v=""/>
    <m/>
    <s v=""/>
    <m/>
    <s v=""/>
    <n v="3171"/>
    <s v="Contratación"/>
    <s v="Significativa"/>
    <s v="SI"/>
    <m/>
    <s v="Continuidad"/>
    <s v="SI"/>
    <m/>
    <m/>
    <n v="0"/>
    <n v="0"/>
  </r>
  <r>
    <x v="333"/>
    <x v="2"/>
    <x v="4"/>
    <s v="Canales Presenciales"/>
    <s v="Gerencia de Administración y Logística"/>
    <s v="Infraestructura"/>
    <n v="0"/>
    <x v="6"/>
    <x v="253"/>
    <s v="Alquiler  espacio para Cajero SERPOST COMAS"/>
    <x v="2"/>
    <x v="0"/>
    <m/>
    <m/>
    <m/>
    <s v="Muy Alta"/>
    <s v="NO"/>
    <x v="2"/>
    <s v="Sin convocatoria"/>
    <n v="0"/>
    <d v="1899-12-30T00:00:00"/>
    <d v="1899-12-30T00:00:00"/>
    <s v=""/>
    <s v=""/>
    <s v=""/>
    <s v=""/>
    <s v=""/>
    <s v=""/>
    <n v="420"/>
    <n v="420"/>
    <n v="420"/>
    <n v="420"/>
    <n v="420"/>
    <n v="420"/>
    <m/>
    <n v="2520"/>
    <m/>
    <s v=""/>
    <m/>
    <s v=""/>
    <m/>
    <s v=""/>
    <n v="2520"/>
    <s v="Contratación"/>
    <s v="Significativa"/>
    <s v="SI"/>
    <m/>
    <s v="Renovacion"/>
    <s v="SI"/>
    <m/>
    <m/>
    <n v="0"/>
    <n v="0"/>
  </r>
  <r>
    <x v="334"/>
    <x v="2"/>
    <x v="4"/>
    <s v="Canales Presenciales"/>
    <s v="Gerencia de Administración y Logística"/>
    <s v="Infraestructura"/>
    <n v="0"/>
    <x v="6"/>
    <x v="254"/>
    <s v="Alquiler  espacio para Cajero SERPOST PUERTO MALDONADO"/>
    <x v="2"/>
    <x v="0"/>
    <m/>
    <m/>
    <m/>
    <s v="Muy Alta"/>
    <s v="NO"/>
    <x v="2"/>
    <s v="Sin convocatoria"/>
    <n v="0"/>
    <d v="1899-12-30T00:00:00"/>
    <d v="1899-12-30T00:00:00"/>
    <s v=""/>
    <s v=""/>
    <s v=""/>
    <s v=""/>
    <s v=""/>
    <s v=""/>
    <n v="420"/>
    <n v="420"/>
    <n v="420"/>
    <n v="420"/>
    <n v="420"/>
    <n v="420"/>
    <m/>
    <n v="2520"/>
    <m/>
    <s v=""/>
    <m/>
    <s v=""/>
    <m/>
    <s v=""/>
    <n v="2520"/>
    <s v="Contratación"/>
    <s v="Significativa"/>
    <s v="SI"/>
    <m/>
    <s v="Renovacion"/>
    <s v="SI"/>
    <m/>
    <m/>
    <n v="0"/>
    <n v="0"/>
  </r>
  <r>
    <x v="335"/>
    <x v="2"/>
    <x v="4"/>
    <s v="Canales Presenciales"/>
    <s v="Gerencia de Administración y Logística"/>
    <s v="Infraestructura"/>
    <n v="0"/>
    <x v="6"/>
    <x v="255"/>
    <s v="Alquiler  espacio para Cajero SERPOSTPUERTO CUSCO"/>
    <x v="2"/>
    <x v="0"/>
    <m/>
    <m/>
    <m/>
    <s v="Muy Alta"/>
    <s v="NO"/>
    <x v="2"/>
    <s v="Sin convocatoria"/>
    <n v="0"/>
    <d v="1899-12-30T00:00:00"/>
    <d v="1899-12-30T00:00:00"/>
    <s v=""/>
    <s v=""/>
    <s v=""/>
    <s v=""/>
    <s v=""/>
    <s v=""/>
    <n v="420"/>
    <n v="420"/>
    <n v="420"/>
    <n v="420"/>
    <n v="420"/>
    <n v="420"/>
    <m/>
    <n v="2520"/>
    <m/>
    <s v=""/>
    <m/>
    <s v=""/>
    <m/>
    <s v=""/>
    <n v="2520"/>
    <s v="Contratación"/>
    <s v="Significativa"/>
    <s v="SI"/>
    <m/>
    <s v="Renovacion"/>
    <s v="SI"/>
    <m/>
    <m/>
    <n v="0"/>
    <n v="0"/>
  </r>
  <r>
    <x v="336"/>
    <x v="2"/>
    <x v="4"/>
    <s v="Canales Presenciales"/>
    <s v="Gerencia de Administración y Logística"/>
    <s v="Infraestructura"/>
    <n v="0"/>
    <x v="6"/>
    <x v="252"/>
    <s v="Alquiler  espacio para Cajero C.C. INOUTLET FAUCETT"/>
    <x v="2"/>
    <x v="0"/>
    <m/>
    <m/>
    <m/>
    <s v="Muy Alta"/>
    <s v="NO"/>
    <x v="2"/>
    <s v="Sin convocatoria"/>
    <n v="0"/>
    <d v="1899-12-30T00:00:00"/>
    <d v="1899-12-30T00:00:00"/>
    <n v="500"/>
    <n v="500"/>
    <n v="500"/>
    <n v="500"/>
    <n v="500"/>
    <s v=""/>
    <s v=""/>
    <s v=""/>
    <s v=""/>
    <s v=""/>
    <s v=""/>
    <s v=""/>
    <m/>
    <n v="2500"/>
    <m/>
    <s v=""/>
    <m/>
    <s v=""/>
    <m/>
    <s v=""/>
    <n v="2500"/>
    <s v="Contratación"/>
    <s v="Significativa"/>
    <s v="SI"/>
    <m/>
    <s v="Continuidad"/>
    <s v="SI"/>
    <m/>
    <m/>
    <n v="0"/>
    <n v="0"/>
  </r>
  <r>
    <x v="337"/>
    <x v="2"/>
    <x v="4"/>
    <s v="Canales Presenciales"/>
    <s v="Gerencia de Administración y Logística"/>
    <s v="Infraestructura"/>
    <n v="0"/>
    <x v="6"/>
    <x v="254"/>
    <s v="Alquiler  espacio para Cajero SERPOST PUERTO MALDONADO"/>
    <x v="2"/>
    <x v="0"/>
    <m/>
    <m/>
    <m/>
    <s v="Muy Alta"/>
    <s v="NO"/>
    <x v="2"/>
    <s v="Sin convocatoria"/>
    <n v="0"/>
    <d v="1899-12-30T00:00:00"/>
    <d v="1899-12-30T00:00:00"/>
    <n v="382"/>
    <n v="382"/>
    <n v="382"/>
    <n v="382"/>
    <n v="382"/>
    <n v="382"/>
    <s v=""/>
    <s v=""/>
    <s v=""/>
    <s v=""/>
    <s v=""/>
    <s v=""/>
    <m/>
    <n v="2292"/>
    <m/>
    <s v=""/>
    <m/>
    <s v=""/>
    <m/>
    <s v=""/>
    <n v="2292"/>
    <s v="Contratación"/>
    <s v="Significativa"/>
    <s v="SI"/>
    <m/>
    <s v="Continuidad"/>
    <s v="SI"/>
    <m/>
    <m/>
    <n v="0"/>
    <n v="0"/>
  </r>
  <r>
    <x v="338"/>
    <x v="2"/>
    <x v="4"/>
    <s v="Canales Presenciales"/>
    <s v="Gerencia de Administración y Logística"/>
    <s v="Infraestructura"/>
    <n v="0"/>
    <x v="6"/>
    <x v="253"/>
    <s v="Alquiler  espacio para Cajero SERPOST COMAS"/>
    <x v="2"/>
    <x v="0"/>
    <m/>
    <m/>
    <m/>
    <s v="Muy Alta"/>
    <s v="NO"/>
    <x v="2"/>
    <s v="Sin convocatoria"/>
    <n v="0"/>
    <d v="1899-12-30T00:00:00"/>
    <d v="1899-12-30T00:00:00"/>
    <n v="382"/>
    <n v="382"/>
    <n v="382"/>
    <n v="382"/>
    <n v="382"/>
    <n v="382"/>
    <s v=""/>
    <s v=""/>
    <s v=""/>
    <s v=""/>
    <s v=""/>
    <s v=""/>
    <m/>
    <n v="2292"/>
    <m/>
    <s v=""/>
    <m/>
    <s v=""/>
    <m/>
    <s v=""/>
    <n v="2292"/>
    <s v="Contratación"/>
    <s v="Significativa"/>
    <s v="SI"/>
    <m/>
    <s v="Continuidad"/>
    <s v="SI"/>
    <m/>
    <m/>
    <n v="0"/>
    <n v="0"/>
  </r>
  <r>
    <x v="339"/>
    <x v="2"/>
    <x v="4"/>
    <s v="Canales Presenciales"/>
    <s v="Gerencia de Administración y Logística"/>
    <s v="Infraestructura"/>
    <n v="0"/>
    <x v="6"/>
    <x v="255"/>
    <s v="Alquiler  espacio para Cajero SERPOSTPUERTO CUSCO"/>
    <x v="2"/>
    <x v="0"/>
    <m/>
    <m/>
    <m/>
    <s v="Muy Alta"/>
    <s v="NO"/>
    <x v="2"/>
    <s v="Sin convocatoria"/>
    <n v="0"/>
    <d v="1899-12-30T00:00:00"/>
    <d v="1899-12-30T00:00:00"/>
    <n v="382"/>
    <n v="382"/>
    <n v="382"/>
    <n v="382"/>
    <n v="382"/>
    <n v="382"/>
    <s v=""/>
    <s v=""/>
    <s v=""/>
    <s v=""/>
    <s v=""/>
    <s v=""/>
    <m/>
    <n v="2292"/>
    <m/>
    <s v=""/>
    <m/>
    <s v=""/>
    <m/>
    <s v=""/>
    <n v="2292"/>
    <s v="Contratación"/>
    <s v="Significativa"/>
    <s v="SI"/>
    <m/>
    <s v="Continuidad"/>
    <s v="SI"/>
    <m/>
    <m/>
    <n v="0"/>
    <n v="0"/>
  </r>
  <r>
    <x v="340"/>
    <x v="2"/>
    <x v="4"/>
    <s v="Canales Presenciales"/>
    <s v="Gerencia de Administración y Logística"/>
    <s v="Infraestructura"/>
    <n v="0"/>
    <x v="6"/>
    <x v="180"/>
    <s v="Alquiler  espacio para Cajero C.C. PENTA MALL _x000a_VIÑEDOS"/>
    <x v="2"/>
    <x v="0"/>
    <m/>
    <m/>
    <m/>
    <s v="Muy Alta"/>
    <s v="NO"/>
    <x v="2"/>
    <s v="Sin convocatoria"/>
    <n v="0"/>
    <d v="1899-12-30T00:00:00"/>
    <d v="1899-12-30T00:00:00"/>
    <n v="1700"/>
    <n v="170"/>
    <s v=""/>
    <s v=""/>
    <s v=""/>
    <s v=""/>
    <s v=""/>
    <s v=""/>
    <s v=""/>
    <s v=""/>
    <s v=""/>
    <s v=""/>
    <m/>
    <n v="1870"/>
    <m/>
    <s v=""/>
    <m/>
    <s v=""/>
    <m/>
    <s v=""/>
    <n v="1870"/>
    <s v="Contratación"/>
    <s v="Significativa"/>
    <s v="SI"/>
    <m/>
    <s v="Continuidad"/>
    <s v="SI"/>
    <m/>
    <m/>
    <n v="0"/>
    <n v="0"/>
  </r>
  <r>
    <x v="341"/>
    <x v="2"/>
    <x v="4"/>
    <s v="Canales Presenciales"/>
    <s v="Gerencia de Administración y Logística"/>
    <s v="Infraestructura"/>
    <n v="0"/>
    <x v="6"/>
    <x v="173"/>
    <s v="Alquiler  espacio para Cajero AV. J.C. TELLO 823 - LINCE"/>
    <x v="2"/>
    <x v="0"/>
    <m/>
    <m/>
    <m/>
    <s v="Muy Alta"/>
    <s v="NO"/>
    <x v="2"/>
    <s v="Sin convocatoria"/>
    <n v="0"/>
    <d v="1899-12-30T00:00:00"/>
    <d v="1899-12-30T00:00:00"/>
    <n v="1590"/>
    <s v=""/>
    <s v=""/>
    <s v=""/>
    <s v=""/>
    <s v=""/>
    <s v=""/>
    <s v=""/>
    <s v=""/>
    <s v=""/>
    <s v=""/>
    <s v=""/>
    <m/>
    <n v="1590"/>
    <m/>
    <s v=""/>
    <m/>
    <s v=""/>
    <m/>
    <s v=""/>
    <n v="1590"/>
    <s v="Contratación"/>
    <s v="Significativa"/>
    <s v="SI"/>
    <m/>
    <s v="Continuidad"/>
    <s v="SI"/>
    <m/>
    <m/>
    <n v="0"/>
    <n v="0"/>
  </r>
  <r>
    <x v="342"/>
    <x v="3"/>
    <x v="5"/>
    <n v="0"/>
    <s v="Gerencia de Administración y Logística"/>
    <s v="Infraestructura"/>
    <n v="0"/>
    <x v="2"/>
    <x v="210"/>
    <s v="Alquiler para funcionamiento de la AGENCIA 3 SAN MATEO"/>
    <x v="2"/>
    <x v="0"/>
    <m/>
    <m/>
    <m/>
    <s v="Muy Alta"/>
    <s v="NO"/>
    <x v="2"/>
    <s v="Sin convocatoria"/>
    <n v="0"/>
    <d v="1899-12-30T00:00:00"/>
    <d v="1899-12-30T00:00:00"/>
    <n v="1400"/>
    <s v=""/>
    <s v=""/>
    <s v=""/>
    <s v=""/>
    <s v=""/>
    <s v=""/>
    <s v=""/>
    <s v=""/>
    <s v=""/>
    <s v=""/>
    <s v=""/>
    <m/>
    <n v="1400"/>
    <m/>
    <s v=""/>
    <m/>
    <s v=""/>
    <m/>
    <s v=""/>
    <n v="1400"/>
    <s v="Contratación"/>
    <s v="Significativa"/>
    <s v="SI"/>
    <m/>
    <s v="Continuidad"/>
    <s v="SI"/>
    <m/>
    <m/>
    <n v="0"/>
    <n v="0"/>
  </r>
  <r>
    <x v="343"/>
    <x v="2"/>
    <x v="4"/>
    <s v="Canales Presenciales"/>
    <s v="Gerencia de Administración y Logística"/>
    <s v="Infraestructura"/>
    <n v="0"/>
    <x v="6"/>
    <x v="251"/>
    <s v="Alquiler  espacio para Cajero C.C. EMUSS AMISTAD"/>
    <x v="2"/>
    <x v="0"/>
    <m/>
    <m/>
    <m/>
    <s v="Muy Alta"/>
    <s v="NO"/>
    <x v="2"/>
    <s v="Sin convocatoria"/>
    <n v="0"/>
    <d v="1899-12-30T00:00:00"/>
    <d v="1899-12-30T00:00:00"/>
    <n v="424"/>
    <n v="424"/>
    <n v="424"/>
    <s v=""/>
    <s v=""/>
    <s v=""/>
    <s v=""/>
    <s v=""/>
    <s v=""/>
    <s v=""/>
    <s v=""/>
    <s v=""/>
    <m/>
    <n v="1272"/>
    <m/>
    <s v=""/>
    <m/>
    <s v=""/>
    <m/>
    <s v=""/>
    <n v="1272"/>
    <s v="Contratación"/>
    <s v="Significativa"/>
    <s v="SI"/>
    <m/>
    <s v="Continuidad"/>
    <s v="SI"/>
    <m/>
    <m/>
    <n v="0"/>
    <n v="0"/>
  </r>
  <r>
    <x v="344"/>
    <x v="2"/>
    <x v="4"/>
    <s v="Canales Presenciales"/>
    <s v="Gerencia de Administración y Logística"/>
    <s v="Infraestructura"/>
    <n v="0"/>
    <x v="6"/>
    <x v="249"/>
    <s v="Alquiler  espacio para Cajero C.C. EMUSS ALEGRE"/>
    <x v="2"/>
    <x v="0"/>
    <m/>
    <m/>
    <m/>
    <s v="Muy Alta"/>
    <s v="NO"/>
    <x v="2"/>
    <s v="Sin convocatoria"/>
    <n v="0"/>
    <d v="1899-12-30T00:00:00"/>
    <d v="1899-12-30T00:00:00"/>
    <n v="424"/>
    <n v="424"/>
    <n v="424"/>
    <s v=""/>
    <s v=""/>
    <s v=""/>
    <s v=""/>
    <s v=""/>
    <s v=""/>
    <s v=""/>
    <s v=""/>
    <s v=""/>
    <m/>
    <n v="1272"/>
    <m/>
    <s v=""/>
    <m/>
    <s v=""/>
    <m/>
    <s v=""/>
    <n v="1272"/>
    <s v="Contratación"/>
    <s v="Significativa"/>
    <s v="SI"/>
    <m/>
    <s v="Continuidad"/>
    <s v="SI"/>
    <m/>
    <m/>
    <n v="0"/>
    <n v="0"/>
  </r>
  <r>
    <x v="345"/>
    <x v="2"/>
    <x v="4"/>
    <s v="Canales Presenciales"/>
    <s v="Gerencia de Administración y Logística"/>
    <s v="Infraestructura"/>
    <n v="0"/>
    <x v="6"/>
    <x v="250"/>
    <s v="Alquiler  espacio para Cajero C.C. EMUSS SURCO"/>
    <x v="2"/>
    <x v="0"/>
    <m/>
    <m/>
    <m/>
    <s v="Muy Alta"/>
    <s v="NO"/>
    <x v="2"/>
    <s v="Sin convocatoria"/>
    <n v="0"/>
    <d v="1899-12-30T00:00:00"/>
    <d v="1899-12-30T00:00:00"/>
    <n v="424"/>
    <n v="424"/>
    <n v="424"/>
    <s v=""/>
    <s v=""/>
    <s v=""/>
    <s v=""/>
    <s v=""/>
    <s v=""/>
    <s v=""/>
    <s v=""/>
    <s v=""/>
    <m/>
    <n v="1272"/>
    <m/>
    <s v=""/>
    <m/>
    <s v=""/>
    <m/>
    <s v=""/>
    <n v="1272"/>
    <s v="Contratación"/>
    <s v="Significativa"/>
    <s v="SI"/>
    <m/>
    <s v="Continuidad"/>
    <s v="SI"/>
    <m/>
    <m/>
    <n v="0"/>
    <n v="0"/>
  </r>
  <r>
    <x v="346"/>
    <x v="2"/>
    <x v="4"/>
    <s v="Canales Presenciales"/>
    <s v="Gerencia de Administración y Logística"/>
    <s v="Infraestructura"/>
    <n v="0"/>
    <x v="6"/>
    <x v="178"/>
    <s v="Alquiler  espacio para Cajero ROYAL PLAZA INDEPENDENCIA"/>
    <x v="2"/>
    <x v="0"/>
    <m/>
    <m/>
    <m/>
    <s v="Muy Alta"/>
    <s v="NO"/>
    <x v="2"/>
    <s v="Sin convocatoria"/>
    <n v="0"/>
    <d v="1899-12-30T00:00:00"/>
    <d v="1899-12-30T00:00:00"/>
    <n v="427"/>
    <s v=""/>
    <s v=""/>
    <s v=""/>
    <s v=""/>
    <s v=""/>
    <s v=""/>
    <s v=""/>
    <s v=""/>
    <s v=""/>
    <s v=""/>
    <s v=""/>
    <m/>
    <n v="427"/>
    <m/>
    <s v=""/>
    <m/>
    <s v=""/>
    <m/>
    <s v=""/>
    <n v="427"/>
    <s v="Contratación"/>
    <s v="Significativa"/>
    <s v="SI"/>
    <m/>
    <s v="Continuidad"/>
    <s v="SI"/>
    <m/>
    <m/>
    <n v="0"/>
    <n v="0"/>
  </r>
  <r>
    <x v="347"/>
    <x v="0"/>
    <x v="2"/>
    <s v="Archivo Central"/>
    <s v="Gerencia de Administración y Logística"/>
    <s v="Servicios"/>
    <s v="Archivo Central"/>
    <x v="7"/>
    <x v="256"/>
    <s v="Adq, implementación y soporte un Software para la Gestión Documental la Entidad (Repositorio Institucional)"/>
    <x v="2"/>
    <x v="0"/>
    <m/>
    <m/>
    <m/>
    <s v="Alta"/>
    <s v="NO"/>
    <x v="0"/>
    <s v="Mayo"/>
    <n v="36"/>
    <d v="2023-08-01T00:00:00"/>
    <d v="2026-07-31T00:00:00"/>
    <s v=""/>
    <s v=""/>
    <s v=""/>
    <s v=""/>
    <s v=""/>
    <s v=""/>
    <s v=""/>
    <n v="170000"/>
    <n v="170000"/>
    <n v="170000"/>
    <s v=""/>
    <s v=""/>
    <m/>
    <n v="510000"/>
    <m/>
    <s v=""/>
    <m/>
    <s v=""/>
    <m/>
    <s v=""/>
    <n v="510000"/>
    <s v="Contratación"/>
    <s v="No Significativa"/>
    <s v="NO"/>
    <m/>
    <s v="Nuevo"/>
    <s v="NO"/>
    <m/>
    <m/>
    <s v="Elena Margarita Alarcon Ledesma"/>
    <s v="949 245 917"/>
  </r>
  <r>
    <x v="348"/>
    <x v="0"/>
    <x v="6"/>
    <s v="Programación, Evaluación y Compras Menores"/>
    <n v="0"/>
    <n v="0"/>
    <n v="0"/>
    <x v="1"/>
    <x v="257"/>
    <s v="Mantenimiento espacio ATMs (Metro 40, C.C Gran Caquetá Plaza, C.C Plaza San Miguel, Aventura Plaza)"/>
    <x v="4"/>
    <x v="0"/>
    <m/>
    <m/>
    <m/>
    <n v="0"/>
    <s v="NO"/>
    <x v="2"/>
    <n v="0"/>
    <n v="0"/>
    <d v="1899-12-30T00:00:00"/>
    <d v="1899-12-30T00:00:00"/>
    <n v="15204"/>
    <n v="15204"/>
    <n v="15204"/>
    <n v="15574"/>
    <n v="15574"/>
    <n v="15646"/>
    <n v="15646"/>
    <n v="15646"/>
    <n v="15646"/>
    <n v="15646"/>
    <n v="15646"/>
    <n v="15646"/>
    <m/>
    <n v="186282"/>
    <m/>
    <s v=""/>
    <m/>
    <s v=""/>
    <m/>
    <s v=""/>
    <n v="186282"/>
    <n v="0"/>
    <n v="0"/>
    <s v="SI"/>
    <m/>
    <n v="0"/>
    <n v="0"/>
    <m/>
    <m/>
    <s v="Marco Leon  Aranguren"/>
    <s v="995 478 517"/>
  </r>
  <r>
    <x v="349"/>
    <x v="0"/>
    <x v="6"/>
    <s v="Programación, Evaluación y Compras Menores"/>
    <n v="0"/>
    <n v="0"/>
    <n v="0"/>
    <x v="1"/>
    <x v="258"/>
    <s v="Mantenimiento áreas comunes (Sótano Jr. Contumaza 833, Jr. de la Unión 1091 "/>
    <x v="4"/>
    <x v="0"/>
    <m/>
    <m/>
    <m/>
    <n v="0"/>
    <s v="NO"/>
    <x v="2"/>
    <n v="0"/>
    <n v="0"/>
    <d v="1899-12-30T00:00:00"/>
    <d v="1899-12-30T00:00:00"/>
    <s v=""/>
    <s v=""/>
    <n v="1000"/>
    <n v="1000"/>
    <n v="1000"/>
    <n v="1000"/>
    <n v="1000"/>
    <n v="1000"/>
    <n v="1000"/>
    <n v="1000"/>
    <n v="1000"/>
    <n v="1000"/>
    <m/>
    <n v="10000"/>
    <m/>
    <s v=""/>
    <m/>
    <s v=""/>
    <m/>
    <s v=""/>
    <n v="10000"/>
    <n v="0"/>
    <n v="0"/>
    <s v="SI"/>
    <m/>
    <n v="0"/>
    <n v="0"/>
    <m/>
    <m/>
    <s v="Marco Leon  Aranguren"/>
    <s v="995 478 517"/>
  </r>
  <r>
    <x v="350"/>
    <x v="3"/>
    <x v="5"/>
    <n v="0"/>
    <n v="0"/>
    <n v="0"/>
    <n v="0"/>
    <x v="1"/>
    <x v="259"/>
    <s v="Mantenimiento preventivo y correctivo a máquinas contadoras electrónicas de billetes marca Magner, modelo 175 FF y marca Kisan, modelo K2 que cuentan, detectan, separan billetes falsos, por el estado de su uso, para la Red de Agencias, a nivel Nacional"/>
    <x v="4"/>
    <x v="0"/>
    <m/>
    <m/>
    <m/>
    <n v="0"/>
    <s v="NO"/>
    <x v="2"/>
    <n v="0"/>
    <n v="0"/>
    <d v="1899-12-30T00:00:00"/>
    <d v="1899-12-30T00:00:00"/>
    <n v="48178"/>
    <n v="48178"/>
    <n v="48178"/>
    <n v="48178"/>
    <n v="48178"/>
    <n v="48178"/>
    <n v="48178"/>
    <n v="48178"/>
    <n v="48178"/>
    <n v="48178"/>
    <n v="33724"/>
    <s v=""/>
    <m/>
    <n v="515504"/>
    <m/>
    <s v=""/>
    <m/>
    <s v=""/>
    <m/>
    <s v=""/>
    <n v="515504"/>
    <n v="0"/>
    <n v="0"/>
    <s v="SI"/>
    <m/>
    <n v="0"/>
    <n v="0"/>
    <m/>
    <m/>
    <s v="Felipe Segundo Alvarado Balarezo"/>
    <s v="999 778 024"/>
  </r>
  <r>
    <x v="351"/>
    <x v="3"/>
    <x v="5"/>
    <n v="0"/>
    <n v="0"/>
    <n v="0"/>
    <n v="0"/>
    <x v="1"/>
    <x v="260"/>
    <s v="Prestación accesoria: Máquinas contadoras electrónicas de billetes (280 MCEB Kisan modelo Newton 3)"/>
    <x v="4"/>
    <x v="0"/>
    <m/>
    <m/>
    <m/>
    <n v="0"/>
    <s v="NO"/>
    <x v="2"/>
    <n v="0"/>
    <n v="0"/>
    <d v="1899-12-30T00:00:00"/>
    <d v="1899-12-30T00:00:00"/>
    <n v="27617"/>
    <n v="27617"/>
    <n v="27617"/>
    <n v="27617"/>
    <n v="27617"/>
    <n v="27617"/>
    <n v="27617"/>
    <n v="27617"/>
    <n v="27617"/>
    <n v="27617"/>
    <n v="27617"/>
    <n v="27614"/>
    <m/>
    <n v="331401"/>
    <m/>
    <s v=""/>
    <m/>
    <s v=""/>
    <m/>
    <s v=""/>
    <n v="331401"/>
    <n v="0"/>
    <n v="0"/>
    <s v="SI"/>
    <m/>
    <n v="0"/>
    <n v="0"/>
    <m/>
    <m/>
    <s v="Felipe Segundo Alvarado Balarezo"/>
    <s v="999 778 024"/>
  </r>
  <r>
    <x v="352"/>
    <x v="3"/>
    <x v="5"/>
    <n v="0"/>
    <n v="0"/>
    <n v="0"/>
    <n v="0"/>
    <x v="1"/>
    <x v="261"/>
    <s v="Prestación accesoria: Máquinas contadoras electrónicas de billetes (220 MCEB Kisan modelo Newton 3)"/>
    <x v="4"/>
    <x v="0"/>
    <m/>
    <m/>
    <m/>
    <n v="0"/>
    <s v="NO"/>
    <x v="2"/>
    <n v="0"/>
    <n v="0"/>
    <d v="1899-12-30T00:00:00"/>
    <d v="1899-12-30T00:00:00"/>
    <n v="24592"/>
    <n v="24592"/>
    <n v="24592"/>
    <n v="24592"/>
    <n v="24592"/>
    <n v="24592"/>
    <n v="24592"/>
    <n v="24592"/>
    <n v="24592"/>
    <n v="24592"/>
    <n v="24592"/>
    <n v="24598"/>
    <m/>
    <n v="295110"/>
    <m/>
    <s v=""/>
    <m/>
    <s v=""/>
    <m/>
    <s v=""/>
    <n v="295110"/>
    <n v="0"/>
    <n v="0"/>
    <s v="SI"/>
    <m/>
    <n v="0"/>
    <n v="0"/>
    <m/>
    <m/>
    <s v="Felipe Segundo Alvarado Balarezo"/>
    <s v="999 778 024"/>
  </r>
  <r>
    <x v="353"/>
    <x v="3"/>
    <x v="5"/>
    <n v="0"/>
    <n v="0"/>
    <n v="0"/>
    <n v="0"/>
    <x v="1"/>
    <x v="262"/>
    <s v="Prestación accesoria: Máquinas contadoras electrónicas de billetes (600 MCEB"/>
    <x v="4"/>
    <x v="0"/>
    <m/>
    <m/>
    <m/>
    <n v="0"/>
    <s v="NO"/>
    <x v="2"/>
    <n v="0"/>
    <n v="0"/>
    <d v="1899-12-30T00:00:00"/>
    <d v="1899-12-30T00:00:00"/>
    <s v=""/>
    <s v=""/>
    <s v=""/>
    <n v="30508"/>
    <n v="30508"/>
    <n v="30508"/>
    <n v="30508"/>
    <n v="30508"/>
    <n v="30508"/>
    <n v="30508"/>
    <n v="30508"/>
    <n v="30514"/>
    <m/>
    <n v="274578"/>
    <m/>
    <s v=""/>
    <m/>
    <s v=""/>
    <m/>
    <s v=""/>
    <n v="274578"/>
    <n v="0"/>
    <n v="0"/>
    <s v="SI"/>
    <m/>
    <n v="0"/>
    <n v="0"/>
    <m/>
    <m/>
    <s v="Felipe Segundo Alvarado Balarezo"/>
    <s v="999 778 024"/>
  </r>
  <r>
    <x v="354"/>
    <x v="4"/>
    <x v="5"/>
    <n v="0"/>
    <n v="0"/>
    <n v="0"/>
    <n v="0"/>
    <x v="1"/>
    <x v="263"/>
    <s v="Mantenimiento de termoimpresoras."/>
    <x v="4"/>
    <x v="0"/>
    <m/>
    <m/>
    <m/>
    <n v="0"/>
    <s v="NO"/>
    <x v="2"/>
    <n v="0"/>
    <n v="0"/>
    <d v="1899-12-30T00:00:00"/>
    <d v="1899-12-30T00:00:00"/>
    <n v="9000"/>
    <n v="9000"/>
    <n v="9000"/>
    <n v="9000"/>
    <n v="9000"/>
    <n v="9000"/>
    <n v="9000"/>
    <n v="9000"/>
    <n v="9000"/>
    <n v="9000"/>
    <n v="9000"/>
    <n v="9000"/>
    <m/>
    <n v="108000"/>
    <m/>
    <s v=""/>
    <m/>
    <s v=""/>
    <m/>
    <s v=""/>
    <n v="108000"/>
    <n v="0"/>
    <n v="0"/>
    <s v="SI"/>
    <m/>
    <n v="0"/>
    <n v="0"/>
    <m/>
    <m/>
    <s v="Raquel Elizabeth Vargas Rios"/>
    <s v="992 673 708"/>
  </r>
  <r>
    <x v="355"/>
    <x v="4"/>
    <x v="5"/>
    <n v="0"/>
    <n v="0"/>
    <n v="0"/>
    <n v="0"/>
    <x v="1"/>
    <x v="264"/>
    <s v="Mantenimiento de lectoclasificadora de cheques modelo itran 180"/>
    <x v="4"/>
    <x v="0"/>
    <m/>
    <m/>
    <m/>
    <n v="0"/>
    <s v="NO"/>
    <x v="2"/>
    <n v="0"/>
    <n v="0"/>
    <d v="1899-12-30T00:00:00"/>
    <d v="1899-12-30T00:00:00"/>
    <s v=""/>
    <s v=""/>
    <s v=""/>
    <s v=""/>
    <s v=""/>
    <s v=""/>
    <s v=""/>
    <s v=""/>
    <s v=""/>
    <s v=""/>
    <n v="5000"/>
    <n v="5000"/>
    <m/>
    <n v="10000"/>
    <m/>
    <s v=""/>
    <m/>
    <s v=""/>
    <m/>
    <s v=""/>
    <n v="10000"/>
    <n v="0"/>
    <n v="0"/>
    <s v="SI"/>
    <m/>
    <n v="0"/>
    <n v="0"/>
    <m/>
    <m/>
    <s v="Raquel Elizabeth Vargas Rios"/>
    <s v="992 673 708"/>
  </r>
  <r>
    <x v="356"/>
    <x v="5"/>
    <x v="5"/>
    <n v="0"/>
    <n v="0"/>
    <n v="0"/>
    <n v="0"/>
    <x v="1"/>
    <x v="265"/>
    <s v="Materiales y accesorios para cableado estructurado y puntos de red"/>
    <x v="4"/>
    <x v="0"/>
    <m/>
    <m/>
    <m/>
    <n v="0"/>
    <s v="NO"/>
    <x v="2"/>
    <n v="0"/>
    <n v="0"/>
    <d v="1899-12-30T00:00:00"/>
    <d v="1899-12-30T00:00:00"/>
    <s v=""/>
    <s v=""/>
    <n v="10000"/>
    <n v="10000"/>
    <n v="10000"/>
    <n v="10000"/>
    <n v="10000"/>
    <n v="10000"/>
    <s v=""/>
    <s v=""/>
    <s v=""/>
    <s v=""/>
    <m/>
    <n v="60000"/>
    <m/>
    <s v=""/>
    <m/>
    <s v=""/>
    <m/>
    <s v=""/>
    <n v="60000"/>
    <n v="0"/>
    <n v="0"/>
    <s v="SI"/>
    <m/>
    <n v="0"/>
    <n v="0"/>
    <m/>
    <m/>
    <s v="Jessica Roxana Camacho Medina"/>
    <s v="920 420 991"/>
  </r>
  <r>
    <x v="357"/>
    <x v="5"/>
    <x v="5"/>
    <n v="0"/>
    <n v="0"/>
    <n v="0"/>
    <n v="0"/>
    <x v="1"/>
    <x v="266"/>
    <s v="Materiales diversos: baterías para LAPTOP, UPS, etc - Gerencia de Informática"/>
    <x v="4"/>
    <x v="0"/>
    <m/>
    <m/>
    <m/>
    <n v="0"/>
    <s v="NO"/>
    <x v="2"/>
    <n v="0"/>
    <n v="0"/>
    <d v="1899-12-30T00:00:00"/>
    <d v="1899-12-30T00:00:00"/>
    <s v=""/>
    <s v=""/>
    <n v="25473"/>
    <n v="25473"/>
    <n v="25473"/>
    <n v="25473"/>
    <n v="25473"/>
    <n v="25473"/>
    <n v="25473"/>
    <n v="25473"/>
    <n v="25473"/>
    <n v="25468"/>
    <m/>
    <n v="254725"/>
    <m/>
    <s v=""/>
    <m/>
    <s v=""/>
    <m/>
    <s v=""/>
    <n v="254725"/>
    <n v="0"/>
    <n v="0"/>
    <s v="SI"/>
    <m/>
    <n v="0"/>
    <n v="0"/>
    <m/>
    <m/>
    <s v="Jessica Roxana Camacho Medina"/>
    <s v="920 420 991"/>
  </r>
  <r>
    <x v="358"/>
    <x v="5"/>
    <x v="5"/>
    <n v="0"/>
    <n v="0"/>
    <n v="0"/>
    <n v="0"/>
    <x v="1"/>
    <x v="267"/>
    <s v="Adquisición e instalación de repuestos críticos para UPS de los Centros de Cómputo del Banco"/>
    <x v="4"/>
    <x v="0"/>
    <m/>
    <m/>
    <m/>
    <n v="0"/>
    <s v="NO"/>
    <x v="0"/>
    <n v="0"/>
    <n v="0"/>
    <d v="1899-12-30T00:00:00"/>
    <d v="1899-12-30T00:00:00"/>
    <s v=""/>
    <s v=""/>
    <s v=""/>
    <s v=""/>
    <s v=""/>
    <s v=""/>
    <s v=""/>
    <s v=""/>
    <n v="107385"/>
    <s v=""/>
    <s v=""/>
    <s v=""/>
    <m/>
    <n v="107385"/>
    <m/>
    <s v=""/>
    <m/>
    <s v=""/>
    <m/>
    <s v=""/>
    <n v="107385"/>
    <n v="0"/>
    <n v="0"/>
    <s v="SI"/>
    <m/>
    <n v="0"/>
    <n v="0"/>
    <m/>
    <m/>
    <s v="Jessica Roxana Camacho Medina"/>
    <s v="920 420 991"/>
  </r>
  <r>
    <x v="359"/>
    <x v="2"/>
    <x v="5"/>
    <n v="0"/>
    <n v="0"/>
    <n v="0"/>
    <n v="0"/>
    <x v="1"/>
    <x v="268"/>
    <s v="Repuestos Sistemas Video Grabación Digital"/>
    <x v="4"/>
    <x v="0"/>
    <m/>
    <m/>
    <m/>
    <n v="0"/>
    <s v="NO"/>
    <x v="2"/>
    <n v="0"/>
    <n v="0"/>
    <d v="1899-12-30T00:00:00"/>
    <d v="1899-12-30T00:00:00"/>
    <s v=""/>
    <s v=""/>
    <s v=""/>
    <s v=""/>
    <s v=""/>
    <n v="50000"/>
    <s v=""/>
    <s v=""/>
    <n v="50000"/>
    <s v=""/>
    <s v=""/>
    <s v=""/>
    <m/>
    <n v="100000"/>
    <m/>
    <s v=""/>
    <m/>
    <s v=""/>
    <m/>
    <s v=""/>
    <n v="100000"/>
    <n v="0"/>
    <n v="0"/>
    <s v="SI"/>
    <m/>
    <n v="0"/>
    <n v="0"/>
    <m/>
    <m/>
    <s v="Hector David Poma Valdivieso"/>
    <s v="997 291 949"/>
  </r>
  <r>
    <x v="360"/>
    <x v="2"/>
    <x v="5"/>
    <n v="0"/>
    <n v="0"/>
    <n v="0"/>
    <n v="0"/>
    <x v="1"/>
    <x v="269"/>
    <s v="Repuestos para ATM´s, accesorios ligados a ATMs"/>
    <x v="4"/>
    <x v="0"/>
    <m/>
    <m/>
    <m/>
    <n v="0"/>
    <s v="NO"/>
    <x v="2"/>
    <n v="0"/>
    <n v="0"/>
    <d v="1899-12-30T00:00:00"/>
    <d v="1899-12-30T00:00:00"/>
    <s v=""/>
    <s v=""/>
    <s v=""/>
    <s v=""/>
    <s v=""/>
    <n v="50000"/>
    <s v=""/>
    <s v=""/>
    <n v="50000"/>
    <s v=""/>
    <s v=""/>
    <s v=""/>
    <m/>
    <n v="100000"/>
    <m/>
    <s v=""/>
    <m/>
    <s v=""/>
    <m/>
    <s v=""/>
    <n v="100000"/>
    <n v="0"/>
    <n v="0"/>
    <s v="SI"/>
    <m/>
    <n v="0"/>
    <n v="0"/>
    <m/>
    <m/>
    <s v="Hector David Poma Valdivieso"/>
    <s v="997 291 949"/>
  </r>
  <r>
    <x v="361"/>
    <x v="4"/>
    <x v="5"/>
    <n v="0"/>
    <n v="0"/>
    <n v="0"/>
    <n v="0"/>
    <x v="1"/>
    <x v="270"/>
    <s v="Precintos de seguridad y materiales"/>
    <x v="4"/>
    <x v="0"/>
    <m/>
    <m/>
    <m/>
    <n v="0"/>
    <s v="NO"/>
    <x v="2"/>
    <n v="0"/>
    <n v="0"/>
    <d v="1899-12-30T00:00:00"/>
    <d v="1899-12-30T00:00:00"/>
    <s v=""/>
    <s v=""/>
    <n v="5000"/>
    <n v="5000"/>
    <n v="5000"/>
    <n v="5000"/>
    <n v="5000"/>
    <n v="5000"/>
    <n v="5000"/>
    <n v="3000"/>
    <n v="3000"/>
    <n v="3000"/>
    <m/>
    <n v="44000"/>
    <m/>
    <s v=""/>
    <m/>
    <s v=""/>
    <m/>
    <s v=""/>
    <n v="44000"/>
    <n v="0"/>
    <n v="0"/>
    <s v="SI"/>
    <m/>
    <n v="0"/>
    <n v="0"/>
    <m/>
    <m/>
    <s v="Raquel Elizabeth Vargas Rios"/>
    <s v="992 673 708"/>
  </r>
  <r>
    <x v="362"/>
    <x v="6"/>
    <x v="5"/>
    <n v="0"/>
    <n v="0"/>
    <n v="0"/>
    <n v="0"/>
    <x v="1"/>
    <x v="271"/>
    <s v="Contratación del Servicio de Realización de Pruebas  de Descarte COVID-19 para los trabajadores del Banco de la Nación en la Macro Regiones"/>
    <x v="4"/>
    <x v="0"/>
    <m/>
    <m/>
    <m/>
    <n v="0"/>
    <s v="NO"/>
    <x v="0"/>
    <n v="0"/>
    <n v="0"/>
    <d v="1899-12-30T00:00:00"/>
    <d v="1899-12-30T00:00:00"/>
    <s v=""/>
    <s v=""/>
    <n v="343745"/>
    <s v=""/>
    <s v=""/>
    <s v=""/>
    <s v=""/>
    <s v=""/>
    <s v=""/>
    <s v=""/>
    <s v=""/>
    <s v=""/>
    <m/>
    <n v="343745"/>
    <m/>
    <s v=""/>
    <m/>
    <s v=""/>
    <m/>
    <s v=""/>
    <n v="343745"/>
    <n v="0"/>
    <n v="0"/>
    <s v="SI"/>
    <m/>
    <n v="0"/>
    <n v="0"/>
    <m/>
    <m/>
    <s v="Edhit Cecilia Segura Cayetano"/>
    <s v="957 349 520"/>
  </r>
  <r>
    <x v="363"/>
    <x v="6"/>
    <x v="5"/>
    <n v="0"/>
    <n v="0"/>
    <n v="0"/>
    <n v="0"/>
    <x v="1"/>
    <x v="272"/>
    <s v="Adquisición de Mascarillas KN95 para las SMR´s"/>
    <x v="4"/>
    <x v="0"/>
    <m/>
    <m/>
    <m/>
    <n v="0"/>
    <s v="NO"/>
    <x v="0"/>
    <n v="0"/>
    <n v="0"/>
    <d v="1899-12-30T00:00:00"/>
    <d v="1899-12-30T00:00:00"/>
    <s v=""/>
    <n v="46108"/>
    <s v=""/>
    <n v="142637"/>
    <s v=""/>
    <s v=""/>
    <s v=""/>
    <s v=""/>
    <s v=""/>
    <s v=""/>
    <s v=""/>
    <s v=""/>
    <m/>
    <n v="188745"/>
    <m/>
    <s v=""/>
    <m/>
    <s v=""/>
    <m/>
    <s v=""/>
    <n v="188745"/>
    <n v="0"/>
    <n v="0"/>
    <s v="SI"/>
    <m/>
    <n v="0"/>
    <n v="0"/>
    <m/>
    <m/>
    <s v="Edhit Cecilia Segura Cayetano"/>
    <s v="957 349 520"/>
  </r>
  <r>
    <x v="364"/>
    <x v="6"/>
    <x v="5"/>
    <n v="0"/>
    <n v="0"/>
    <n v="0"/>
    <n v="0"/>
    <x v="1"/>
    <x v="273"/>
    <s v="Adquisición de mascarillas faciales textil de uso comunitario reutilizables para los trabajadores del BN"/>
    <x v="4"/>
    <x v="0"/>
    <m/>
    <m/>
    <m/>
    <n v="0"/>
    <s v="NO"/>
    <x v="0"/>
    <n v="0"/>
    <n v="0"/>
    <d v="1899-12-30T00:00:00"/>
    <d v="1899-12-30T00:00:00"/>
    <s v=""/>
    <n v="104232"/>
    <s v=""/>
    <s v=""/>
    <s v=""/>
    <s v=""/>
    <s v=""/>
    <s v=""/>
    <s v=""/>
    <s v=""/>
    <s v=""/>
    <s v=""/>
    <m/>
    <n v="104232"/>
    <m/>
    <s v=""/>
    <m/>
    <s v=""/>
    <m/>
    <s v=""/>
    <n v="104232"/>
    <n v="0"/>
    <n v="0"/>
    <s v="SI"/>
    <m/>
    <n v="0"/>
    <n v="0"/>
    <m/>
    <m/>
    <s v="Edhit Cecilia Segura Cayetano"/>
    <s v="957 349 520"/>
  </r>
  <r>
    <x v="365"/>
    <x v="6"/>
    <x v="5"/>
    <n v="0"/>
    <n v="0"/>
    <n v="0"/>
    <n v="0"/>
    <x v="1"/>
    <x v="274"/>
    <s v="Mascarillas quirúrgicas descartables para los trabajadores de la Red de Agencias y Oficinas Administrativas "/>
    <x v="4"/>
    <x v="0"/>
    <m/>
    <m/>
    <m/>
    <n v="0"/>
    <s v="NO"/>
    <x v="0"/>
    <n v="0"/>
    <n v="0"/>
    <d v="1899-12-30T00:00:00"/>
    <d v="1899-12-30T00:00:00"/>
    <s v=""/>
    <s v=""/>
    <n v="37476"/>
    <s v=""/>
    <s v=""/>
    <s v=""/>
    <s v=""/>
    <n v="37476"/>
    <s v=""/>
    <s v=""/>
    <s v=""/>
    <s v=""/>
    <m/>
    <n v="74952"/>
    <m/>
    <s v=""/>
    <m/>
    <s v=""/>
    <m/>
    <s v=""/>
    <n v="74952"/>
    <n v="0"/>
    <n v="0"/>
    <s v="SI"/>
    <m/>
    <n v="0"/>
    <n v="0"/>
    <m/>
    <m/>
    <s v="Edhit Cecilia Segura Cayetano"/>
    <s v="957 349 520"/>
  </r>
  <r>
    <x v="366"/>
    <x v="6"/>
    <x v="5"/>
    <n v="0"/>
    <n v="0"/>
    <n v="0"/>
    <n v="0"/>
    <x v="1"/>
    <x v="275"/>
    <s v="Servicio de Realización de Pruebas Rápidas de serológicas para SARS-CoV-2 para los trabajadores del Banco de la Nación en la ciudad de Lima"/>
    <x v="4"/>
    <x v="0"/>
    <m/>
    <m/>
    <m/>
    <n v="0"/>
    <s v="NO"/>
    <x v="2"/>
    <n v="0"/>
    <n v="0"/>
    <d v="1899-12-30T00:00:00"/>
    <d v="1899-12-30T00:00:00"/>
    <s v=""/>
    <n v="5000"/>
    <n v="5000"/>
    <n v="35000"/>
    <s v=""/>
    <s v=""/>
    <s v=""/>
    <s v=""/>
    <s v=""/>
    <s v=""/>
    <s v=""/>
    <s v=""/>
    <m/>
    <n v="45000"/>
    <m/>
    <s v=""/>
    <m/>
    <s v=""/>
    <m/>
    <s v=""/>
    <n v="45000"/>
    <n v="0"/>
    <n v="0"/>
    <s v="SI"/>
    <m/>
    <n v="0"/>
    <n v="0"/>
    <m/>
    <m/>
    <s v="Edhit Cecilia Segura Cayetano"/>
    <s v="957 349 520"/>
  </r>
  <r>
    <x v="367"/>
    <x v="6"/>
    <x v="5"/>
    <n v="0"/>
    <n v="0"/>
    <n v="0"/>
    <n v="0"/>
    <x v="1"/>
    <x v="276"/>
    <s v="Adquisición de mascarillas KN95 para los trabajadores de red de agencias Lima del Banco de la Nación con riesgo mediano de exposición"/>
    <x v="4"/>
    <x v="0"/>
    <m/>
    <m/>
    <m/>
    <n v="0"/>
    <s v="NO"/>
    <x v="0"/>
    <n v="0"/>
    <n v="0"/>
    <d v="1899-12-30T00:00:00"/>
    <d v="1899-12-30T00:00:00"/>
    <s v=""/>
    <n v="39521"/>
    <s v=""/>
    <s v=""/>
    <s v=""/>
    <s v=""/>
    <s v=""/>
    <s v=""/>
    <s v=""/>
    <s v=""/>
    <s v=""/>
    <s v=""/>
    <m/>
    <n v="39521"/>
    <m/>
    <s v=""/>
    <m/>
    <s v=""/>
    <m/>
    <s v=""/>
    <n v="39521"/>
    <n v="0"/>
    <n v="0"/>
    <s v="SI"/>
    <m/>
    <n v="0"/>
    <n v="0"/>
    <m/>
    <m/>
    <s v="Edhit Cecilia Segura Cayetano"/>
    <s v="957 349 520"/>
  </r>
  <r>
    <x v="368"/>
    <x v="6"/>
    <x v="5"/>
    <n v="0"/>
    <n v="0"/>
    <n v="0"/>
    <n v="0"/>
    <x v="1"/>
    <x v="277"/>
    <s v="Contratación del Servicio de Realización de Pruebas  de Descarte COVID-19 para los trabajadores del Banco de la Nación en la ciudad de Lima"/>
    <x v="4"/>
    <x v="0"/>
    <m/>
    <m/>
    <m/>
    <n v="0"/>
    <s v="NO"/>
    <x v="2"/>
    <n v="0"/>
    <n v="0"/>
    <d v="1899-12-30T00:00:00"/>
    <d v="1899-12-30T00:00:00"/>
    <s v=""/>
    <n v="4300"/>
    <n v="4300"/>
    <s v=""/>
    <s v=""/>
    <s v=""/>
    <s v=""/>
    <s v=""/>
    <s v=""/>
    <s v=""/>
    <s v=""/>
    <s v=""/>
    <m/>
    <n v="8600"/>
    <m/>
    <s v=""/>
    <m/>
    <s v=""/>
    <m/>
    <s v=""/>
    <n v="8600"/>
    <n v="0"/>
    <n v="0"/>
    <s v="SI"/>
    <m/>
    <n v="0"/>
    <n v="0"/>
    <m/>
    <m/>
    <s v="Edhit Cecilia Segura Cayetano"/>
    <s v="957 349 520"/>
  </r>
  <r>
    <x v="369"/>
    <x v="0"/>
    <x v="6"/>
    <s v="Programación, Evaluación y Compras Menores"/>
    <n v="0"/>
    <n v="0"/>
    <n v="0"/>
    <x v="1"/>
    <x v="278"/>
    <s v="Legalización y cartas notariales "/>
    <x v="4"/>
    <x v="0"/>
    <m/>
    <m/>
    <m/>
    <n v="0"/>
    <s v="NO"/>
    <x v="2"/>
    <n v="0"/>
    <n v="0"/>
    <d v="1899-12-30T00:00:00"/>
    <d v="1899-12-30T00:00:00"/>
    <s v=""/>
    <s v=""/>
    <n v="3000"/>
    <n v="3000"/>
    <n v="3000"/>
    <n v="3000"/>
    <n v="3000"/>
    <n v="3000"/>
    <n v="3000"/>
    <n v="3000"/>
    <n v="3000"/>
    <n v="3000"/>
    <m/>
    <n v="30000"/>
    <m/>
    <s v=""/>
    <m/>
    <s v=""/>
    <m/>
    <s v=""/>
    <n v="30000"/>
    <n v="0"/>
    <n v="0"/>
    <s v="SI"/>
    <m/>
    <n v="0"/>
    <n v="0"/>
    <m/>
    <m/>
    <s v="Marco Leon  Aranguren"/>
    <s v="995 478 517"/>
  </r>
  <r>
    <x v="370"/>
    <x v="0"/>
    <x v="6"/>
    <s v="Programación, Evaluación y Compras Menores"/>
    <n v="0"/>
    <n v="0"/>
    <n v="0"/>
    <x v="1"/>
    <x v="279"/>
    <s v="Diarios y revistas  (PE, GG, Legal y RR.II)"/>
    <x v="4"/>
    <x v="0"/>
    <m/>
    <m/>
    <m/>
    <n v="0"/>
    <s v="NO"/>
    <x v="2"/>
    <n v="0"/>
    <n v="0"/>
    <d v="1899-12-30T00:00:00"/>
    <d v="1899-12-30T00:00:00"/>
    <n v="1939"/>
    <n v="1939"/>
    <n v="1939"/>
    <n v="1939"/>
    <n v="1939"/>
    <n v="1939"/>
    <n v="1939"/>
    <n v="1939"/>
    <n v="1939"/>
    <n v="1939"/>
    <n v="1939"/>
    <n v="1936"/>
    <m/>
    <n v="23265"/>
    <m/>
    <s v=""/>
    <m/>
    <s v=""/>
    <m/>
    <s v=""/>
    <n v="23265"/>
    <n v="0"/>
    <n v="0"/>
    <s v="SI"/>
    <m/>
    <n v="0"/>
    <n v="0"/>
    <m/>
    <m/>
    <s v="Marco Leon  Aranguren"/>
    <s v="995 478 517"/>
  </r>
  <r>
    <x v="371"/>
    <x v="0"/>
    <x v="6"/>
    <s v="Programación, Evaluación y Compras Menores"/>
    <n v="0"/>
    <n v="0"/>
    <n v="0"/>
    <x v="1"/>
    <x v="280"/>
    <s v="Auditoría financiera gubernamental para los ejercicios 2019-2020."/>
    <x v="4"/>
    <x v="0"/>
    <m/>
    <m/>
    <m/>
    <n v="0"/>
    <s v="NO"/>
    <x v="0"/>
    <n v="0"/>
    <n v="0"/>
    <d v="1899-12-30T00:00:00"/>
    <d v="1899-12-30T00:00:00"/>
    <s v=""/>
    <s v=""/>
    <s v=""/>
    <s v=""/>
    <s v=""/>
    <n v="1112519"/>
    <s v=""/>
    <s v=""/>
    <s v=""/>
    <s v=""/>
    <s v=""/>
    <n v="981914"/>
    <m/>
    <n v="2094433"/>
    <m/>
    <s v=""/>
    <m/>
    <s v=""/>
    <m/>
    <s v=""/>
    <n v="2094433"/>
    <n v="0"/>
    <n v="0"/>
    <s v="SI"/>
    <m/>
    <n v="0"/>
    <n v="0"/>
    <m/>
    <m/>
    <s v="Marco Leon  Aranguren"/>
    <s v="995 478 517"/>
  </r>
  <r>
    <x v="372"/>
    <x v="0"/>
    <x v="6"/>
    <s v="Programación, Evaluación y Compras Menores"/>
    <n v="0"/>
    <n v="0"/>
    <n v="0"/>
    <x v="1"/>
    <x v="281"/>
    <s v="Revelado de fotos, grabaciones, planos y otros"/>
    <x v="4"/>
    <x v="0"/>
    <m/>
    <m/>
    <m/>
    <n v="0"/>
    <s v="NO"/>
    <x v="2"/>
    <n v="0"/>
    <n v="0"/>
    <d v="1899-12-30T00:00:00"/>
    <d v="1899-12-30T00:00:00"/>
    <s v=""/>
    <s v=""/>
    <n v="500"/>
    <n v="500"/>
    <n v="500"/>
    <n v="500"/>
    <n v="500"/>
    <n v="500"/>
    <n v="500"/>
    <n v="100"/>
    <n v="439"/>
    <s v=""/>
    <m/>
    <n v="4039"/>
    <m/>
    <s v=""/>
    <m/>
    <s v=""/>
    <m/>
    <s v=""/>
    <n v="4039"/>
    <n v="0"/>
    <n v="0"/>
    <s v="SI"/>
    <m/>
    <n v="0"/>
    <n v="0"/>
    <m/>
    <m/>
    <s v="Marco Leon  Aranguren"/>
    <s v="995 478 517"/>
  </r>
  <r>
    <x v="373"/>
    <x v="0"/>
    <x v="6"/>
    <s v="Programación, Evaluación y Compras Menores"/>
    <n v="0"/>
    <n v="0"/>
    <n v="0"/>
    <x v="1"/>
    <x v="282"/>
    <s v="Imprevistos distribución de formatos impresos  (stock de almacén)"/>
    <x v="4"/>
    <x v="0"/>
    <m/>
    <m/>
    <m/>
    <n v="0"/>
    <s v="NO"/>
    <x v="2"/>
    <n v="0"/>
    <n v="0"/>
    <d v="1899-12-30T00:00:00"/>
    <d v="1899-12-30T00:00:00"/>
    <s v=""/>
    <s v=""/>
    <n v="10000"/>
    <n v="10000"/>
    <n v="10000"/>
    <n v="10000"/>
    <n v="10000"/>
    <n v="10000"/>
    <n v="10000"/>
    <n v="10000"/>
    <n v="10000"/>
    <n v="10000"/>
    <m/>
    <n v="100000"/>
    <m/>
    <s v=""/>
    <m/>
    <s v=""/>
    <m/>
    <s v=""/>
    <n v="100000"/>
    <n v="0"/>
    <n v="0"/>
    <s v="SI"/>
    <m/>
    <n v="0"/>
    <n v="0"/>
    <m/>
    <m/>
    <s v="Marco Leon  Aranguren"/>
    <s v="995 478 517"/>
  </r>
  <r>
    <x v="374"/>
    <x v="0"/>
    <x v="6"/>
    <s v="Programación, Evaluación y Compras Menores"/>
    <n v="0"/>
    <n v="0"/>
    <n v="0"/>
    <x v="1"/>
    <x v="283"/>
    <s v="Trámites de obtención de la certificación ITSE a nivel nacional"/>
    <x v="4"/>
    <x v="0"/>
    <m/>
    <m/>
    <m/>
    <n v="0"/>
    <s v="NO"/>
    <x v="2"/>
    <n v="0"/>
    <n v="0"/>
    <d v="1899-12-30T00:00:00"/>
    <d v="1899-12-30T00:00:00"/>
    <s v=""/>
    <s v=""/>
    <n v="30000"/>
    <n v="30000"/>
    <n v="30000"/>
    <n v="30000"/>
    <n v="30000"/>
    <n v="30000"/>
    <n v="30000"/>
    <n v="30000"/>
    <n v="30000"/>
    <n v="30000"/>
    <m/>
    <n v="300000"/>
    <m/>
    <s v=""/>
    <m/>
    <s v=""/>
    <m/>
    <s v=""/>
    <n v="300000"/>
    <n v="0"/>
    <n v="0"/>
    <s v="SI"/>
    <m/>
    <n v="0"/>
    <n v="0"/>
    <m/>
    <m/>
    <s v="Marco Leon  Aranguren"/>
    <s v="995 478 517"/>
  </r>
  <r>
    <x v="375"/>
    <x v="0"/>
    <x v="6"/>
    <s v="Programación, Evaluación y Compras Menores"/>
    <n v="0"/>
    <n v="0"/>
    <n v="0"/>
    <x v="1"/>
    <x v="283"/>
    <s v="Trámites de obtención de la certificación ITSE a nivel nacional"/>
    <x v="4"/>
    <x v="0"/>
    <m/>
    <m/>
    <m/>
    <n v="0"/>
    <s v="NO"/>
    <x v="2"/>
    <n v="0"/>
    <n v="0"/>
    <d v="1899-12-30T00:00:00"/>
    <d v="1899-12-30T00:00:00"/>
    <s v=""/>
    <s v=""/>
    <n v="20000"/>
    <n v="20000"/>
    <n v="20000"/>
    <n v="20000"/>
    <n v="20000"/>
    <n v="20000"/>
    <n v="20000"/>
    <n v="20000"/>
    <n v="20000"/>
    <n v="20000"/>
    <m/>
    <n v="200000"/>
    <m/>
    <s v=""/>
    <m/>
    <s v=""/>
    <m/>
    <s v=""/>
    <n v="200000"/>
    <n v="0"/>
    <n v="0"/>
    <s v="SI"/>
    <m/>
    <n v="0"/>
    <n v="0"/>
    <m/>
    <m/>
    <s v="Marco Leon  Aranguren"/>
    <s v="995 478 517"/>
  </r>
  <r>
    <x v="376"/>
    <x v="7"/>
    <x v="5"/>
    <n v="0"/>
    <n v="0"/>
    <n v="0"/>
    <n v="0"/>
    <x v="1"/>
    <x v="284"/>
    <s v="Consulta en portal de la Sunarp"/>
    <x v="4"/>
    <x v="0"/>
    <m/>
    <m/>
    <m/>
    <n v="0"/>
    <s v="NO"/>
    <x v="2"/>
    <n v="0"/>
    <n v="0"/>
    <d v="1899-12-30T00:00:00"/>
    <d v="1899-12-30T00:00:00"/>
    <s v=""/>
    <s v=""/>
    <s v=""/>
    <s v=""/>
    <s v=""/>
    <s v=""/>
    <n v="17000"/>
    <s v=""/>
    <s v=""/>
    <s v=""/>
    <s v=""/>
    <s v=""/>
    <m/>
    <n v="17000"/>
    <m/>
    <s v=""/>
    <m/>
    <s v=""/>
    <m/>
    <s v=""/>
    <n v="17000"/>
    <n v="0"/>
    <n v="0"/>
    <s v="SI"/>
    <m/>
    <n v="0"/>
    <n v="0"/>
    <m/>
    <m/>
    <s v="Gilda Cecilia Consiglieri Francia"/>
    <s v="977 918 950"/>
  </r>
  <r>
    <x v="377"/>
    <x v="4"/>
    <x v="5"/>
    <n v="0"/>
    <n v="0"/>
    <n v="0"/>
    <n v="0"/>
    <x v="1"/>
    <x v="284"/>
    <s v="Consulta en portal de la Sunarp"/>
    <x v="4"/>
    <x v="0"/>
    <m/>
    <m/>
    <m/>
    <n v="0"/>
    <s v="NO"/>
    <x v="2"/>
    <n v="0"/>
    <n v="0"/>
    <d v="1899-12-30T00:00:00"/>
    <d v="1899-12-30T00:00:00"/>
    <s v=""/>
    <s v=""/>
    <s v=""/>
    <s v=""/>
    <s v=""/>
    <s v=""/>
    <s v=""/>
    <s v=""/>
    <n v="10008"/>
    <s v=""/>
    <s v=""/>
    <s v=""/>
    <m/>
    <n v="10008"/>
    <m/>
    <s v=""/>
    <m/>
    <s v=""/>
    <m/>
    <s v=""/>
    <n v="10008"/>
    <n v="0"/>
    <n v="0"/>
    <s v="SI"/>
    <m/>
    <n v="0"/>
    <n v="0"/>
    <m/>
    <m/>
    <s v="Raquel Elizabeth Vargas Rios"/>
    <s v="992 673 708"/>
  </r>
  <r>
    <x v="378"/>
    <x v="8"/>
    <x v="7"/>
    <s v="Riesgos Financieros"/>
    <n v="0"/>
    <n v="0"/>
    <n v="0"/>
    <x v="1"/>
    <x v="285"/>
    <s v="Servicio central de riesgos para la prestación de servicios de acceso a base de datos (información)"/>
    <x v="4"/>
    <x v="0"/>
    <m/>
    <m/>
    <m/>
    <n v="0"/>
    <s v="NO"/>
    <x v="2"/>
    <n v="0"/>
    <n v="0"/>
    <d v="1899-12-30T00:00:00"/>
    <d v="1899-12-30T00:00:00"/>
    <n v="509"/>
    <n v="509"/>
    <n v="509"/>
    <n v="509"/>
    <n v="509"/>
    <n v="509"/>
    <n v="509"/>
    <n v="509"/>
    <n v="509"/>
    <n v="509"/>
    <n v="509"/>
    <n v="509"/>
    <m/>
    <n v="6108"/>
    <m/>
    <n v="1527"/>
    <m/>
    <s v=""/>
    <m/>
    <s v=""/>
    <n v="7635"/>
    <n v="0"/>
    <n v="0"/>
    <s v="SI"/>
    <m/>
    <n v="0"/>
    <n v="0"/>
    <m/>
    <m/>
    <s v="Luis Rodolfo Rebatta Trujillo"/>
    <s v="993 544 991"/>
  </r>
  <r>
    <x v="379"/>
    <x v="9"/>
    <x v="5"/>
    <n v="0"/>
    <n v="0"/>
    <n v="0"/>
    <n v="0"/>
    <x v="1"/>
    <x v="284"/>
    <s v="Consulta en portal de la Sunarp"/>
    <x v="4"/>
    <x v="0"/>
    <m/>
    <m/>
    <m/>
    <n v="0"/>
    <s v="NO"/>
    <x v="2"/>
    <n v="0"/>
    <n v="0"/>
    <d v="1899-12-30T00:00:00"/>
    <d v="1899-12-30T00:00:00"/>
    <s v=""/>
    <s v=""/>
    <s v=""/>
    <s v=""/>
    <s v=""/>
    <s v=""/>
    <s v=""/>
    <n v="3000"/>
    <s v=""/>
    <s v=""/>
    <s v=""/>
    <s v=""/>
    <m/>
    <n v="3000"/>
    <m/>
    <s v=""/>
    <m/>
    <s v=""/>
    <m/>
    <s v=""/>
    <n v="3000"/>
    <n v="0"/>
    <n v="0"/>
    <s v="SI"/>
    <m/>
    <n v="0"/>
    <n v="0"/>
    <m/>
    <m/>
    <s v="Kathery Roxana Grande Arroyo"/>
    <s v="949 405 851"/>
  </r>
  <r>
    <x v="380"/>
    <x v="9"/>
    <x v="5"/>
    <n v="0"/>
    <n v="0"/>
    <n v="0"/>
    <n v="0"/>
    <x v="1"/>
    <x v="286"/>
    <s v="Actualización de normas legales (SPIJ) - 01 licencia principal y 45 adicionales."/>
    <x v="4"/>
    <x v="0"/>
    <m/>
    <m/>
    <m/>
    <n v="0"/>
    <s v="NO"/>
    <x v="2"/>
    <n v="0"/>
    <n v="0"/>
    <d v="1899-12-30T00:00:00"/>
    <d v="1899-12-30T00:00:00"/>
    <s v=""/>
    <s v=""/>
    <s v=""/>
    <s v=""/>
    <s v=""/>
    <s v=""/>
    <n v="3000"/>
    <s v=""/>
    <s v=""/>
    <s v=""/>
    <s v=""/>
    <s v=""/>
    <m/>
    <n v="3000"/>
    <m/>
    <s v=""/>
    <m/>
    <s v=""/>
    <m/>
    <s v=""/>
    <n v="3000"/>
    <n v="0"/>
    <n v="0"/>
    <s v="SI"/>
    <m/>
    <n v="0"/>
    <n v="0"/>
    <m/>
    <m/>
    <s v="Kathery Roxana Grande Arroyo"/>
    <s v="949 405 851"/>
  </r>
  <r>
    <x v="381"/>
    <x v="0"/>
    <x v="6"/>
    <s v="Programación, Evaluación y Compras Menores"/>
    <n v="0"/>
    <n v="0"/>
    <n v="0"/>
    <x v="1"/>
    <x v="287"/>
    <s v="Contratación de locadores de servicio."/>
    <x v="4"/>
    <x v="0"/>
    <m/>
    <m/>
    <m/>
    <n v="0"/>
    <s v="NO"/>
    <x v="2"/>
    <n v="0"/>
    <n v="0"/>
    <d v="1899-12-30T00:00:00"/>
    <d v="1899-12-30T00:00:00"/>
    <n v="147617"/>
    <n v="147617"/>
    <n v="147617"/>
    <n v="147617"/>
    <n v="147617"/>
    <n v="147617"/>
    <n v="147617"/>
    <n v="147617"/>
    <n v="147617"/>
    <n v="147617"/>
    <n v="147617"/>
    <n v="147617"/>
    <m/>
    <n v="1771404"/>
    <m/>
    <s v=""/>
    <m/>
    <s v=""/>
    <m/>
    <s v=""/>
    <n v="1771404"/>
    <n v="0"/>
    <n v="0"/>
    <s v="SI"/>
    <m/>
    <n v="0"/>
    <n v="0"/>
    <m/>
    <m/>
    <s v="Marco Leon  Aranguren"/>
    <s v="995 478 517"/>
  </r>
  <r>
    <x v="382"/>
    <x v="0"/>
    <x v="6"/>
    <s v="Programación, Evaluación y Compras Menores"/>
    <n v="0"/>
    <n v="0"/>
    <n v="0"/>
    <x v="1"/>
    <x v="288"/>
    <s v="Seguro Integral de Salud"/>
    <x v="4"/>
    <x v="0"/>
    <m/>
    <m/>
    <m/>
    <n v="0"/>
    <s v="NO"/>
    <x v="2"/>
    <n v="0"/>
    <n v="0"/>
    <d v="1899-12-30T00:00:00"/>
    <d v="1899-12-30T00:00:00"/>
    <s v=""/>
    <s v=""/>
    <s v=""/>
    <s v=""/>
    <s v=""/>
    <s v=""/>
    <s v=""/>
    <s v=""/>
    <s v=""/>
    <s v=""/>
    <s v=""/>
    <n v="1394824"/>
    <m/>
    <n v="1394824"/>
    <m/>
    <s v=""/>
    <m/>
    <s v=""/>
    <m/>
    <s v=""/>
    <n v="1394824"/>
    <n v="0"/>
    <n v="0"/>
    <s v="SI"/>
    <m/>
    <n v="0"/>
    <n v="0"/>
    <m/>
    <m/>
    <s v="Marco Leon  Aranguren"/>
    <s v="995 478 517"/>
  </r>
  <r>
    <x v="383"/>
    <x v="0"/>
    <x v="6"/>
    <s v="Programación, Evaluación y Compras Menores"/>
    <n v="0"/>
    <n v="0"/>
    <n v="0"/>
    <x v="1"/>
    <x v="289"/>
    <s v="Adqu 600 ATMs y Sist. Video Grabacion Digital LP 2022"/>
    <x v="4"/>
    <x v="0"/>
    <m/>
    <m/>
    <m/>
    <n v="0"/>
    <s v="NO"/>
    <x v="2"/>
    <n v="0"/>
    <n v="0"/>
    <d v="1899-12-30T00:00:00"/>
    <d v="1899-12-30T00:00:00"/>
    <s v=""/>
    <s v=""/>
    <s v=""/>
    <s v=""/>
    <s v=""/>
    <s v=""/>
    <s v=""/>
    <s v=""/>
    <s v=""/>
    <s v=""/>
    <s v=""/>
    <n v="737689"/>
    <m/>
    <n v="737689"/>
    <m/>
    <s v=""/>
    <m/>
    <s v=""/>
    <m/>
    <s v=""/>
    <n v="737689"/>
    <n v="0"/>
    <n v="0"/>
    <s v="SI"/>
    <m/>
    <n v="0"/>
    <n v="0"/>
    <m/>
    <m/>
    <s v="Marco Leon  Aranguren"/>
    <s v="995 478 517"/>
  </r>
  <r>
    <x v="384"/>
    <x v="0"/>
    <x v="6"/>
    <s v="Programación, Evaluación y Compras Menores"/>
    <n v="0"/>
    <n v="0"/>
    <n v="0"/>
    <x v="1"/>
    <x v="290"/>
    <s v="Servicio de Ciberseguridad y Gestión de Eventos e Incidentes de Seguridad Informática para la Implementación de un Cybersecurity Operation Center (COC) – Contr. Finan."/>
    <x v="4"/>
    <x v="0"/>
    <m/>
    <m/>
    <m/>
    <n v="0"/>
    <s v="NO"/>
    <x v="2"/>
    <n v="0"/>
    <n v="0"/>
    <d v="1899-12-30T00:00:00"/>
    <d v="1899-12-30T00:00:00"/>
    <s v=""/>
    <s v=""/>
    <s v=""/>
    <s v=""/>
    <s v=""/>
    <s v=""/>
    <s v=""/>
    <s v=""/>
    <s v=""/>
    <s v=""/>
    <s v=""/>
    <n v="493369"/>
    <m/>
    <n v="493369"/>
    <m/>
    <s v=""/>
    <m/>
    <s v=""/>
    <m/>
    <s v=""/>
    <n v="493369"/>
    <n v="0"/>
    <n v="0"/>
    <s v="SI"/>
    <m/>
    <n v="0"/>
    <n v="0"/>
    <m/>
    <m/>
    <s v="Marco Leon  Aranguren"/>
    <s v="995 478 517"/>
  </r>
  <r>
    <x v="385"/>
    <x v="0"/>
    <x v="6"/>
    <s v="Programación, Evaluación y Compras Menores"/>
    <n v="0"/>
    <n v="0"/>
    <n v="0"/>
    <x v="1"/>
    <x v="291"/>
    <s v="Adquisición de switches Sedes Administrativas y dependencias tipo 3"/>
    <x v="4"/>
    <x v="0"/>
    <m/>
    <m/>
    <m/>
    <n v="0"/>
    <s v="NO"/>
    <x v="2"/>
    <n v="0"/>
    <n v="0"/>
    <d v="1899-12-30T00:00:00"/>
    <d v="1899-12-30T00:00:00"/>
    <s v=""/>
    <s v=""/>
    <s v=""/>
    <s v=""/>
    <s v=""/>
    <s v=""/>
    <s v=""/>
    <s v=""/>
    <s v=""/>
    <s v=""/>
    <s v=""/>
    <n v="457628"/>
    <m/>
    <n v="457628"/>
    <m/>
    <s v=""/>
    <m/>
    <s v=""/>
    <m/>
    <s v=""/>
    <n v="457628"/>
    <n v="0"/>
    <n v="0"/>
    <s v="SI"/>
    <m/>
    <n v="0"/>
    <n v="0"/>
    <m/>
    <m/>
    <s v="Marco Leon  Aranguren"/>
    <s v="995 478 517"/>
  </r>
  <r>
    <x v="386"/>
    <x v="0"/>
    <x v="6"/>
    <s v="Programación, Evaluación y Compras Menores"/>
    <n v="0"/>
    <n v="0"/>
    <n v="0"/>
    <x v="1"/>
    <x v="96"/>
    <s v="Mantenimiento preventivo y correctivo de servicios generales de sedes, agencias y lobbies SMR Lima Item 2 - Zona Sur"/>
    <x v="4"/>
    <x v="0"/>
    <m/>
    <m/>
    <m/>
    <n v="0"/>
    <s v="NO"/>
    <x v="2"/>
    <n v="0"/>
    <n v="0"/>
    <d v="1899-12-30T00:00:00"/>
    <d v="1899-12-30T00:00:00"/>
    <s v=""/>
    <s v=""/>
    <s v=""/>
    <s v=""/>
    <s v=""/>
    <s v=""/>
    <s v=""/>
    <s v=""/>
    <s v=""/>
    <s v=""/>
    <s v=""/>
    <n v="418645"/>
    <m/>
    <n v="418645"/>
    <m/>
    <s v=""/>
    <m/>
    <s v=""/>
    <m/>
    <s v=""/>
    <n v="418645"/>
    <n v="0"/>
    <n v="0"/>
    <s v="SI"/>
    <m/>
    <n v="0"/>
    <n v="0"/>
    <m/>
    <m/>
    <s v="Marco Leon  Aranguren"/>
    <s v="995 478 517"/>
  </r>
  <r>
    <x v="387"/>
    <x v="0"/>
    <x v="6"/>
    <s v="Programación, Evaluación y Compras Menores"/>
    <n v="0"/>
    <n v="0"/>
    <n v="0"/>
    <x v="1"/>
    <x v="292"/>
    <s v="Servicio de impresión de formatos "/>
    <x v="4"/>
    <x v="0"/>
    <m/>
    <m/>
    <m/>
    <n v="0"/>
    <s v="NO"/>
    <x v="2"/>
    <n v="0"/>
    <n v="0"/>
    <d v="1899-12-30T00:00:00"/>
    <d v="1899-12-30T00:00:00"/>
    <s v=""/>
    <s v=""/>
    <s v=""/>
    <s v=""/>
    <s v=""/>
    <s v=""/>
    <s v=""/>
    <s v=""/>
    <s v=""/>
    <s v=""/>
    <s v=""/>
    <n v="287994"/>
    <m/>
    <n v="287994"/>
    <m/>
    <s v=""/>
    <m/>
    <s v=""/>
    <m/>
    <s v=""/>
    <n v="287994"/>
    <n v="0"/>
    <n v="0"/>
    <s v="SI"/>
    <m/>
    <n v="0"/>
    <n v="0"/>
    <m/>
    <m/>
    <s v="Marco Leon  Aranguren"/>
    <s v="995 478 517"/>
  </r>
  <r>
    <x v="388"/>
    <x v="0"/>
    <x v="6"/>
    <s v="Programación, Evaluación y Compras Menores"/>
    <n v="0"/>
    <n v="0"/>
    <n v="0"/>
    <x v="1"/>
    <x v="293"/>
    <s v="Adquisición de plataforma de redes inalámbricas para Sedes Administrativas y Macroregiones"/>
    <x v="4"/>
    <x v="0"/>
    <m/>
    <m/>
    <m/>
    <n v="0"/>
    <s v="NO"/>
    <x v="2"/>
    <n v="0"/>
    <n v="0"/>
    <d v="1899-12-30T00:00:00"/>
    <d v="1899-12-30T00:00:00"/>
    <s v=""/>
    <s v=""/>
    <s v=""/>
    <s v=""/>
    <s v=""/>
    <s v=""/>
    <s v=""/>
    <s v=""/>
    <s v=""/>
    <s v=""/>
    <s v=""/>
    <n v="228814"/>
    <m/>
    <n v="228814"/>
    <m/>
    <s v=""/>
    <m/>
    <s v=""/>
    <m/>
    <s v=""/>
    <n v="228814"/>
    <n v="0"/>
    <n v="0"/>
    <s v="SI"/>
    <m/>
    <n v="0"/>
    <n v="0"/>
    <m/>
    <m/>
    <s v="Marco Leon  Aranguren"/>
    <s v="995 478 517"/>
  </r>
  <r>
    <x v="389"/>
    <x v="0"/>
    <x v="6"/>
    <s v="Programación, Evaluación y Compras Menores"/>
    <n v="0"/>
    <n v="0"/>
    <n v="0"/>
    <x v="1"/>
    <x v="294"/>
    <s v="Adquisición de terminales de voz para sedes administrativas y red de agencias"/>
    <x v="4"/>
    <x v="0"/>
    <m/>
    <m/>
    <m/>
    <n v="0"/>
    <s v="NO"/>
    <x v="2"/>
    <n v="0"/>
    <n v="0"/>
    <d v="1899-12-30T00:00:00"/>
    <d v="1899-12-30T00:00:00"/>
    <s v=""/>
    <s v=""/>
    <s v=""/>
    <s v=""/>
    <s v=""/>
    <s v=""/>
    <s v=""/>
    <s v=""/>
    <s v=""/>
    <s v=""/>
    <s v=""/>
    <n v="180000"/>
    <m/>
    <n v="180000"/>
    <m/>
    <s v=""/>
    <m/>
    <s v=""/>
    <m/>
    <s v=""/>
    <n v="180000"/>
    <n v="0"/>
    <n v="0"/>
    <s v="SI"/>
    <m/>
    <n v="0"/>
    <n v="0"/>
    <m/>
    <m/>
    <s v="Marco Leon  Aranguren"/>
    <s v="995 478 517"/>
  </r>
  <r>
    <x v="390"/>
    <x v="0"/>
    <x v="6"/>
    <s v="Programación, Evaluación y Compras Menores"/>
    <n v="0"/>
    <n v="0"/>
    <n v="0"/>
    <x v="1"/>
    <x v="295"/>
    <s v="Optimización de la Red Interna "/>
    <x v="4"/>
    <x v="0"/>
    <m/>
    <m/>
    <m/>
    <n v="0"/>
    <s v="NO"/>
    <x v="2"/>
    <n v="0"/>
    <n v="0"/>
    <d v="1899-12-30T00:00:00"/>
    <d v="1899-12-30T00:00:00"/>
    <s v=""/>
    <s v=""/>
    <s v=""/>
    <s v=""/>
    <s v=""/>
    <s v=""/>
    <s v=""/>
    <s v=""/>
    <s v=""/>
    <s v=""/>
    <s v=""/>
    <n v="165303"/>
    <m/>
    <n v="165303"/>
    <m/>
    <s v=""/>
    <m/>
    <s v=""/>
    <m/>
    <s v=""/>
    <n v="165303"/>
    <n v="0"/>
    <n v="0"/>
    <s v="SI"/>
    <m/>
    <n v="0"/>
    <n v="0"/>
    <m/>
    <m/>
    <s v="Marco Leon  Aranguren"/>
    <s v="995 478 517"/>
  </r>
  <r>
    <x v="391"/>
    <x v="0"/>
    <x v="6"/>
    <s v="Programación, Evaluación y Compras Menores"/>
    <n v="0"/>
    <n v="0"/>
    <n v="0"/>
    <x v="1"/>
    <x v="296"/>
    <s v="Adquisición de Sitemas de Video Grabacion Digital LP 2023"/>
    <x v="4"/>
    <x v="0"/>
    <m/>
    <m/>
    <m/>
    <n v="0"/>
    <s v="NO"/>
    <x v="2"/>
    <n v="0"/>
    <n v="0"/>
    <d v="1899-12-30T00:00:00"/>
    <d v="1899-12-30T00:00:00"/>
    <s v=""/>
    <s v=""/>
    <s v=""/>
    <s v=""/>
    <s v=""/>
    <s v=""/>
    <s v=""/>
    <s v=""/>
    <s v=""/>
    <s v=""/>
    <s v=""/>
    <n v="164498"/>
    <m/>
    <n v="164498"/>
    <m/>
    <s v=""/>
    <m/>
    <s v=""/>
    <m/>
    <s v=""/>
    <n v="164498"/>
    <n v="0"/>
    <n v="0"/>
    <s v="SI"/>
    <m/>
    <n v="0"/>
    <n v="0"/>
    <m/>
    <m/>
    <s v="Marco Leon  Aranguren"/>
    <s v="995 478 517"/>
  </r>
  <r>
    <x v="392"/>
    <x v="10"/>
    <x v="8"/>
    <n v="0"/>
    <n v="0"/>
    <n v="0"/>
    <n v="0"/>
    <x v="0"/>
    <x v="297"/>
    <s v="Segunda mesa de reclamos y mesa de calidad"/>
    <x v="4"/>
    <x v="0"/>
    <m/>
    <m/>
    <m/>
    <n v="0"/>
    <s v="SI"/>
    <x v="2"/>
    <n v="0"/>
    <n v="0"/>
    <d v="1899-12-30T00:00:00"/>
    <d v="1899-12-30T00:00:00"/>
    <s v=""/>
    <s v=""/>
    <n v="200599.99999999997"/>
    <n v="368278"/>
    <n v="368278"/>
    <n v="368278"/>
    <n v="368278"/>
    <n v="368278"/>
    <n v="368278"/>
    <n v="368278"/>
    <n v="368278"/>
    <n v="368278"/>
    <m/>
    <n v="3515102"/>
    <m/>
    <s v=""/>
    <m/>
    <s v=""/>
    <m/>
    <s v=""/>
    <n v="3515102"/>
    <n v="0"/>
    <n v="0"/>
    <s v="SI"/>
    <m/>
    <n v="0"/>
    <n v="0"/>
    <m/>
    <m/>
    <s v="Victor Raul Amez Angeles"/>
    <s v="960 175 799"/>
  </r>
  <r>
    <x v="393"/>
    <x v="10"/>
    <x v="8"/>
    <n v="0"/>
    <n v="0"/>
    <n v="0"/>
    <n v="0"/>
    <x v="1"/>
    <x v="298"/>
    <s v="Contratación Locador de Servicio - Reclamos"/>
    <x v="4"/>
    <x v="0"/>
    <m/>
    <m/>
    <m/>
    <n v="0"/>
    <s v="NO"/>
    <x v="2"/>
    <n v="0"/>
    <n v="0"/>
    <d v="1899-12-30T00:00:00"/>
    <d v="1899-12-30T00:00:00"/>
    <s v=""/>
    <n v="73500"/>
    <n v="73500"/>
    <n v="73500"/>
    <n v="73500"/>
    <n v="73500"/>
    <n v="73500"/>
    <n v="73500"/>
    <n v="73500"/>
    <n v="73500"/>
    <n v="73500"/>
    <n v="73500"/>
    <m/>
    <n v="808500"/>
    <m/>
    <s v=""/>
    <m/>
    <s v=""/>
    <m/>
    <s v=""/>
    <n v="808500"/>
    <n v="0"/>
    <n v="0"/>
    <s v="SI"/>
    <m/>
    <n v="0"/>
    <n v="0"/>
    <m/>
    <m/>
    <s v="Victor Raul Amez Angeles"/>
    <s v="960 175 799"/>
  </r>
  <r>
    <x v="394"/>
    <x v="10"/>
    <x v="8"/>
    <n v="0"/>
    <n v="0"/>
    <n v="0"/>
    <n v="0"/>
    <x v="0"/>
    <x v="299"/>
    <s v="Gestión Reclamos y Envío Comunic.Elect.Reclamos - Call Center"/>
    <x v="4"/>
    <x v="0"/>
    <m/>
    <m/>
    <m/>
    <n v="0"/>
    <s v="SI"/>
    <x v="2"/>
    <n v="0"/>
    <n v="0"/>
    <d v="1899-12-30T00:00:00"/>
    <d v="1899-12-30T00:00:00"/>
    <n v="62700"/>
    <n v="62700"/>
    <n v="62700"/>
    <n v="62700"/>
    <n v="62700"/>
    <n v="62700"/>
    <n v="62700"/>
    <n v="62700"/>
    <n v="62700"/>
    <n v="62700"/>
    <n v="62700"/>
    <n v="62700"/>
    <m/>
    <n v="752400"/>
    <m/>
    <s v=""/>
    <m/>
    <s v=""/>
    <m/>
    <s v=""/>
    <n v="752400"/>
    <n v="0"/>
    <n v="0"/>
    <s v="SI"/>
    <m/>
    <n v="0"/>
    <n v="0"/>
    <m/>
    <m/>
    <s v="Victor Raul Amez Angeles"/>
    <s v="960 175 799"/>
  </r>
  <r>
    <x v="395"/>
    <x v="10"/>
    <x v="5"/>
    <n v="0"/>
    <n v="0"/>
    <n v="0"/>
    <n v="0"/>
    <x v="1"/>
    <x v="300"/>
    <s v="Contratación de locadores de servicio"/>
    <x v="4"/>
    <x v="0"/>
    <m/>
    <m/>
    <m/>
    <n v="0"/>
    <s v="NO"/>
    <x v="2"/>
    <n v="0"/>
    <n v="0"/>
    <d v="1899-12-30T00:00:00"/>
    <d v="1899-12-30T00:00:00"/>
    <n v="60180"/>
    <n v="60180"/>
    <n v="60180"/>
    <n v="60180"/>
    <n v="60180"/>
    <n v="60180"/>
    <s v=""/>
    <s v=""/>
    <s v=""/>
    <s v=""/>
    <s v=""/>
    <s v=""/>
    <m/>
    <n v="361080"/>
    <m/>
    <s v=""/>
    <m/>
    <s v=""/>
    <m/>
    <s v=""/>
    <n v="361080"/>
    <n v="0"/>
    <n v="0"/>
    <s v="SI"/>
    <m/>
    <n v="0"/>
    <n v="0"/>
    <m/>
    <m/>
    <s v="Marco Leon  Aranguren"/>
    <s v="995 478 517"/>
  </r>
  <r>
    <x v="396"/>
    <x v="10"/>
    <x v="8"/>
    <n v="0"/>
    <n v="0"/>
    <n v="0"/>
    <n v="0"/>
    <x v="1"/>
    <x v="298"/>
    <s v="Contratación Locador de Servicio - Reclamos"/>
    <x v="4"/>
    <x v="0"/>
    <m/>
    <m/>
    <m/>
    <n v="0"/>
    <s v="NO"/>
    <x v="2"/>
    <n v="0"/>
    <n v="0"/>
    <d v="1899-12-30T00:00:00"/>
    <d v="1899-12-30T00:00:00"/>
    <n v="8000"/>
    <n v="8000"/>
    <n v="8000"/>
    <s v=""/>
    <s v=""/>
    <s v=""/>
    <s v=""/>
    <s v=""/>
    <s v=""/>
    <s v=""/>
    <s v=""/>
    <s v=""/>
    <m/>
    <n v="24000"/>
    <m/>
    <s v=""/>
    <m/>
    <s v=""/>
    <m/>
    <s v=""/>
    <n v="24000"/>
    <n v="0"/>
    <n v="0"/>
    <s v="SI"/>
    <m/>
    <n v="0"/>
    <n v="0"/>
    <m/>
    <m/>
    <s v="Victor Raul Amez Angeles"/>
    <s v="960 175 799"/>
  </r>
  <r>
    <x v="397"/>
    <x v="10"/>
    <x v="5"/>
    <n v="0"/>
    <n v="0"/>
    <n v="0"/>
    <n v="0"/>
    <x v="1"/>
    <x v="301"/>
    <s v="Atenciones oficiales a personas, emp. e inst. vinculadas con las funciones del BN y reuniones de trabajo con personal BN."/>
    <x v="4"/>
    <x v="0"/>
    <m/>
    <m/>
    <m/>
    <n v="0"/>
    <s v="NO"/>
    <x v="2"/>
    <n v="0"/>
    <n v="0"/>
    <d v="1899-12-30T00:00:00"/>
    <d v="1899-12-30T00:00:00"/>
    <n v="830"/>
    <n v="830"/>
    <n v="830"/>
    <n v="830"/>
    <n v="835"/>
    <n v="835"/>
    <n v="835"/>
    <n v="835"/>
    <n v="835"/>
    <n v="835"/>
    <n v="835"/>
    <n v="835"/>
    <m/>
    <n v="10000"/>
    <m/>
    <s v=""/>
    <m/>
    <s v=""/>
    <m/>
    <s v=""/>
    <n v="10000"/>
    <n v="0"/>
    <n v="0"/>
    <s v="SI"/>
    <m/>
    <n v="0"/>
    <n v="0"/>
    <m/>
    <m/>
    <s v="Marco Leon  Aranguren"/>
    <s v="995 478 517"/>
  </r>
  <r>
    <x v="398"/>
    <x v="10"/>
    <x v="5"/>
    <n v="0"/>
    <n v="0"/>
    <n v="0"/>
    <n v="0"/>
    <x v="1"/>
    <x v="302"/>
    <s v="Comisiones varias al Exterior"/>
    <x v="4"/>
    <x v="0"/>
    <m/>
    <m/>
    <m/>
    <n v="0"/>
    <s v="NO"/>
    <x v="2"/>
    <n v="0"/>
    <n v="0"/>
    <d v="1899-12-30T00:00:00"/>
    <d v="1899-12-30T00:00:00"/>
    <s v=""/>
    <s v=""/>
    <s v=""/>
    <s v=""/>
    <s v=""/>
    <s v=""/>
    <s v=""/>
    <n v="4410"/>
    <s v=""/>
    <s v=""/>
    <n v="5180"/>
    <s v=""/>
    <m/>
    <n v="9590"/>
    <m/>
    <s v=""/>
    <m/>
    <s v=""/>
    <m/>
    <s v=""/>
    <n v="9590"/>
    <n v="0"/>
    <n v="0"/>
    <s v="SI"/>
    <m/>
    <n v="0"/>
    <n v="0"/>
    <m/>
    <m/>
    <s v="Marco Leon  Aranguren"/>
    <s v="995 478 517"/>
  </r>
  <r>
    <x v="399"/>
    <x v="10"/>
    <x v="5"/>
    <n v="0"/>
    <n v="0"/>
    <n v="0"/>
    <n v="0"/>
    <x v="1"/>
    <x v="303"/>
    <s v="Gastos de suministros tales como: gaseosas, galletas, café, azúcar, infusiones, menaje etc."/>
    <x v="4"/>
    <x v="0"/>
    <m/>
    <m/>
    <m/>
    <n v="0"/>
    <s v="NO"/>
    <x v="2"/>
    <n v="0"/>
    <n v="0"/>
    <d v="1899-12-30T00:00:00"/>
    <d v="1899-12-30T00:00:00"/>
    <n v="625"/>
    <n v="625"/>
    <n v="625"/>
    <n v="625"/>
    <n v="625"/>
    <n v="625"/>
    <n v="625"/>
    <n v="625"/>
    <n v="625"/>
    <n v="625"/>
    <n v="625"/>
    <n v="625"/>
    <m/>
    <n v="7500"/>
    <m/>
    <s v=""/>
    <m/>
    <s v=""/>
    <m/>
    <s v=""/>
    <n v="7500"/>
    <n v="0"/>
    <n v="0"/>
    <s v="SI"/>
    <m/>
    <n v="0"/>
    <n v="0"/>
    <m/>
    <m/>
    <s v="Marco Leon  Aranguren"/>
    <s v="995 478 517"/>
  </r>
  <r>
    <x v="400"/>
    <x v="10"/>
    <x v="5"/>
    <n v="0"/>
    <n v="0"/>
    <n v="0"/>
    <n v="0"/>
    <x v="1"/>
    <x v="302"/>
    <s v="Comisiones varias al Exterior"/>
    <x v="4"/>
    <x v="0"/>
    <m/>
    <m/>
    <m/>
    <n v="0"/>
    <s v="NO"/>
    <x v="2"/>
    <n v="0"/>
    <n v="0"/>
    <d v="1899-12-30T00:00:00"/>
    <d v="1899-12-30T00:00:00"/>
    <s v=""/>
    <s v=""/>
    <s v=""/>
    <s v=""/>
    <n v="6160"/>
    <s v=""/>
    <s v=""/>
    <s v=""/>
    <s v=""/>
    <s v=""/>
    <s v=""/>
    <s v=""/>
    <m/>
    <n v="6160"/>
    <m/>
    <s v=""/>
    <m/>
    <s v=""/>
    <m/>
    <s v=""/>
    <n v="6160"/>
    <n v="0"/>
    <n v="0"/>
    <s v="SI"/>
    <m/>
    <n v="0"/>
    <n v="0"/>
    <m/>
    <m/>
    <s v="Marco Leon  Aranguren"/>
    <s v="995 478 517"/>
  </r>
  <r>
    <x v="401"/>
    <x v="10"/>
    <x v="5"/>
    <n v="0"/>
    <n v="0"/>
    <n v="0"/>
    <n v="0"/>
    <x v="1"/>
    <x v="302"/>
    <s v="Comisiones varias al Exterior"/>
    <x v="4"/>
    <x v="0"/>
    <m/>
    <m/>
    <m/>
    <n v="0"/>
    <s v="NO"/>
    <x v="2"/>
    <n v="0"/>
    <n v="0"/>
    <d v="1899-12-30T00:00:00"/>
    <d v="1899-12-30T00:00:00"/>
    <s v=""/>
    <s v=""/>
    <s v=""/>
    <s v=""/>
    <s v=""/>
    <s v=""/>
    <s v=""/>
    <n v="2836"/>
    <s v=""/>
    <s v=""/>
    <n v="2836"/>
    <s v=""/>
    <m/>
    <n v="5672"/>
    <m/>
    <s v=""/>
    <m/>
    <s v=""/>
    <m/>
    <s v=""/>
    <n v="5672"/>
    <n v="0"/>
    <n v="0"/>
    <s v="SI"/>
    <m/>
    <n v="0"/>
    <n v="0"/>
    <m/>
    <m/>
    <s v="Marco Leon  Aranguren"/>
    <s v="995 478 517"/>
  </r>
  <r>
    <x v="402"/>
    <x v="10"/>
    <x v="5"/>
    <n v="0"/>
    <n v="0"/>
    <n v="0"/>
    <n v="0"/>
    <x v="1"/>
    <x v="14"/>
    <s v="Comisión de Servicios a Nivel Nacional"/>
    <x v="4"/>
    <x v="0"/>
    <m/>
    <m/>
    <m/>
    <n v="0"/>
    <s v="NO"/>
    <x v="2"/>
    <n v="0"/>
    <n v="0"/>
    <d v="1899-12-30T00:00:00"/>
    <d v="1899-12-30T00:00:00"/>
    <s v=""/>
    <s v=""/>
    <s v=""/>
    <s v=""/>
    <s v=""/>
    <s v=""/>
    <n v="770"/>
    <n v="770"/>
    <n v="770"/>
    <n v="770"/>
    <n v="770"/>
    <n v="770"/>
    <m/>
    <n v="4620"/>
    <m/>
    <s v=""/>
    <m/>
    <s v=""/>
    <m/>
    <s v=""/>
    <n v="4620"/>
    <n v="0"/>
    <n v="0"/>
    <s v="SI"/>
    <m/>
    <n v="0"/>
    <n v="0"/>
    <m/>
    <m/>
    <s v="Marco Leon  Aranguren"/>
    <s v="995 478 517"/>
  </r>
  <r>
    <x v="403"/>
    <x v="10"/>
    <x v="5"/>
    <n v="0"/>
    <n v="0"/>
    <n v="0"/>
    <n v="0"/>
    <x v="1"/>
    <x v="302"/>
    <s v="Comisiones varias al Exterior"/>
    <x v="4"/>
    <x v="0"/>
    <m/>
    <m/>
    <m/>
    <n v="0"/>
    <s v="NO"/>
    <x v="2"/>
    <n v="0"/>
    <n v="0"/>
    <d v="1899-12-30T00:00:00"/>
    <d v="1899-12-30T00:00:00"/>
    <s v=""/>
    <s v=""/>
    <s v=""/>
    <s v=""/>
    <n v="4236"/>
    <s v=""/>
    <s v=""/>
    <s v=""/>
    <s v=""/>
    <s v=""/>
    <s v=""/>
    <s v=""/>
    <m/>
    <n v="4236"/>
    <m/>
    <s v=""/>
    <m/>
    <s v=""/>
    <m/>
    <s v=""/>
    <n v="4236"/>
    <n v="0"/>
    <n v="0"/>
    <s v="SI"/>
    <m/>
    <n v="0"/>
    <n v="0"/>
    <m/>
    <m/>
    <s v="Marco Leon  Aranguren"/>
    <s v="995 478 517"/>
  </r>
  <r>
    <x v="404"/>
    <x v="10"/>
    <x v="5"/>
    <n v="0"/>
    <n v="0"/>
    <n v="0"/>
    <n v="0"/>
    <x v="1"/>
    <x v="14"/>
    <s v="Comisión de Servicios a Nivel Nacional"/>
    <x v="4"/>
    <x v="0"/>
    <m/>
    <m/>
    <m/>
    <n v="0"/>
    <s v="NO"/>
    <x v="2"/>
    <n v="0"/>
    <n v="0"/>
    <d v="1899-12-30T00:00:00"/>
    <d v="1899-12-30T00:00:00"/>
    <n v="770"/>
    <n v="770"/>
    <n v="341"/>
    <n v="770"/>
    <n v="770"/>
    <n v="770"/>
    <s v=""/>
    <s v=""/>
    <s v=""/>
    <s v=""/>
    <s v=""/>
    <s v=""/>
    <m/>
    <n v="4191"/>
    <m/>
    <s v=""/>
    <m/>
    <s v=""/>
    <m/>
    <s v=""/>
    <n v="4191"/>
    <n v="0"/>
    <n v="0"/>
    <s v="SI"/>
    <m/>
    <n v="0"/>
    <n v="0"/>
    <m/>
    <m/>
    <s v="Marco Leon  Aranguren"/>
    <s v="995 478 517"/>
  </r>
  <r>
    <x v="405"/>
    <x v="10"/>
    <x v="5"/>
    <n v="0"/>
    <n v="0"/>
    <n v="0"/>
    <n v="0"/>
    <x v="1"/>
    <x v="304"/>
    <s v="Comisión de Servicios a Nivel Nacional "/>
    <x v="4"/>
    <x v="0"/>
    <m/>
    <m/>
    <m/>
    <n v="0"/>
    <s v="NO"/>
    <x v="2"/>
    <n v="0"/>
    <n v="0"/>
    <d v="1899-12-30T00:00:00"/>
    <d v="1899-12-30T00:00:00"/>
    <n v="640"/>
    <n v="640"/>
    <n v="640"/>
    <n v="640"/>
    <n v="640"/>
    <n v="640"/>
    <s v=""/>
    <s v=""/>
    <s v=""/>
    <s v=""/>
    <s v=""/>
    <s v=""/>
    <m/>
    <n v="3840"/>
    <m/>
    <s v=""/>
    <m/>
    <s v=""/>
    <m/>
    <s v=""/>
    <n v="3840"/>
    <n v="0"/>
    <n v="0"/>
    <s v="SI"/>
    <m/>
    <n v="0"/>
    <n v="0"/>
    <m/>
    <m/>
    <s v="Marco Leon  Aranguren"/>
    <s v="995 478 517"/>
  </r>
  <r>
    <x v="406"/>
    <x v="10"/>
    <x v="5"/>
    <n v="0"/>
    <n v="0"/>
    <n v="0"/>
    <n v="0"/>
    <x v="1"/>
    <x v="304"/>
    <s v="Comisión de Servicios a Nivel Nacional "/>
    <x v="4"/>
    <x v="0"/>
    <m/>
    <m/>
    <m/>
    <n v="0"/>
    <s v="NO"/>
    <x v="2"/>
    <n v="0"/>
    <n v="0"/>
    <d v="1899-12-30T00:00:00"/>
    <d v="1899-12-30T00:00:00"/>
    <s v=""/>
    <s v=""/>
    <s v=""/>
    <s v=""/>
    <s v=""/>
    <s v=""/>
    <n v="640"/>
    <n v="640"/>
    <n v="640"/>
    <n v="640"/>
    <n v="640"/>
    <n v="490"/>
    <m/>
    <n v="3690"/>
    <m/>
    <s v=""/>
    <m/>
    <s v=""/>
    <m/>
    <s v=""/>
    <n v="3690"/>
    <n v="0"/>
    <n v="0"/>
    <s v="SI"/>
    <m/>
    <n v="0"/>
    <n v="0"/>
    <m/>
    <m/>
    <s v="Marco Leon  Aranguren"/>
    <s v="995 478 517"/>
  </r>
  <r>
    <x v="407"/>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08"/>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09"/>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0"/>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1"/>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2"/>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3"/>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4"/>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5"/>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6"/>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7"/>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8"/>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19"/>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20"/>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21"/>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22"/>
    <x v="10"/>
    <x v="8"/>
    <n v="0"/>
    <n v="0"/>
    <n v="0"/>
    <n v="0"/>
    <x v="1"/>
    <x v="298"/>
    <s v="Contratación Locador de Servicio - Reclamos"/>
    <x v="4"/>
    <x v="0"/>
    <m/>
    <m/>
    <m/>
    <n v="0"/>
    <s v="NO"/>
    <x v="2"/>
    <n v="0"/>
    <n v="0"/>
    <d v="1899-12-30T00:00:00"/>
    <d v="1899-12-30T00:00:00"/>
    <n v="2000"/>
    <s v=""/>
    <s v=""/>
    <s v=""/>
    <s v=""/>
    <s v=""/>
    <s v=""/>
    <s v=""/>
    <s v=""/>
    <s v=""/>
    <s v=""/>
    <s v=""/>
    <m/>
    <n v="2000"/>
    <m/>
    <s v=""/>
    <m/>
    <s v=""/>
    <m/>
    <s v=""/>
    <n v="2000"/>
    <n v="0"/>
    <n v="0"/>
    <s v="SI"/>
    <m/>
    <n v="0"/>
    <n v="0"/>
    <m/>
    <m/>
    <s v="Victor Raul Amez Angeles"/>
    <s v="960 175 799"/>
  </r>
  <r>
    <x v="423"/>
    <x v="10"/>
    <x v="8"/>
    <n v="0"/>
    <n v="0"/>
    <n v="0"/>
    <n v="0"/>
    <x v="1"/>
    <x v="14"/>
    <s v="Comisión de Servicios a Nivel Nacional"/>
    <x v="4"/>
    <x v="0"/>
    <m/>
    <m/>
    <m/>
    <n v="0"/>
    <s v="NO"/>
    <x v="2"/>
    <n v="0"/>
    <n v="0"/>
    <d v="1899-12-30T00:00:00"/>
    <d v="1899-12-30T00:00:00"/>
    <s v=""/>
    <s v=""/>
    <s v=""/>
    <s v=""/>
    <s v=""/>
    <n v="880"/>
    <s v=""/>
    <s v=""/>
    <s v=""/>
    <s v=""/>
    <s v=""/>
    <s v=""/>
    <m/>
    <n v="880"/>
    <m/>
    <s v=""/>
    <m/>
    <s v=""/>
    <m/>
    <s v=""/>
    <n v="880"/>
    <n v="0"/>
    <n v="0"/>
    <s v="SI"/>
    <m/>
    <n v="0"/>
    <n v="0"/>
    <m/>
    <m/>
    <s v="Victor Raul Amez Angeles"/>
    <s v="960 175 799"/>
  </r>
  <r>
    <x v="424"/>
    <x v="10"/>
    <x v="8"/>
    <n v="0"/>
    <n v="0"/>
    <n v="0"/>
    <n v="0"/>
    <x v="1"/>
    <x v="14"/>
    <s v="Comisión de Servicios a Nivel Nacional"/>
    <x v="4"/>
    <x v="0"/>
    <m/>
    <m/>
    <m/>
    <n v="0"/>
    <s v="NO"/>
    <x v="2"/>
    <n v="0"/>
    <n v="0"/>
    <d v="1899-12-30T00:00:00"/>
    <d v="1899-12-30T00:00:00"/>
    <s v=""/>
    <s v=""/>
    <s v=""/>
    <s v=""/>
    <s v=""/>
    <n v="880"/>
    <s v=""/>
    <s v=""/>
    <s v=""/>
    <s v=""/>
    <s v=""/>
    <s v=""/>
    <m/>
    <n v="880"/>
    <m/>
    <s v=""/>
    <m/>
    <s v=""/>
    <m/>
    <s v=""/>
    <n v="880"/>
    <n v="0"/>
    <n v="0"/>
    <s v="SI"/>
    <m/>
    <n v="0"/>
    <n v="0"/>
    <m/>
    <m/>
    <s v="Victor Raul Amez Angeles"/>
    <s v="960 175 799"/>
  </r>
  <r>
    <x v="425"/>
    <x v="10"/>
    <x v="8"/>
    <n v="0"/>
    <n v="0"/>
    <n v="0"/>
    <n v="0"/>
    <x v="1"/>
    <x v="14"/>
    <s v="Comisión de Servicios a Nivel Nacional"/>
    <x v="4"/>
    <x v="0"/>
    <m/>
    <m/>
    <m/>
    <n v="0"/>
    <s v="NO"/>
    <x v="2"/>
    <n v="0"/>
    <n v="0"/>
    <d v="1899-12-30T00:00:00"/>
    <d v="1899-12-30T00:00:00"/>
    <s v=""/>
    <s v=""/>
    <s v=""/>
    <s v=""/>
    <s v=""/>
    <n v="880"/>
    <s v=""/>
    <s v=""/>
    <s v=""/>
    <s v=""/>
    <s v=""/>
    <s v=""/>
    <m/>
    <n v="880"/>
    <m/>
    <s v=""/>
    <m/>
    <s v=""/>
    <m/>
    <s v=""/>
    <n v="880"/>
    <n v="0"/>
    <n v="0"/>
    <s v="SI"/>
    <m/>
    <n v="0"/>
    <n v="0"/>
    <m/>
    <m/>
    <s v="Victor Raul Amez Angeles"/>
    <s v="960 175 799"/>
  </r>
  <r>
    <x v="426"/>
    <x v="10"/>
    <x v="8"/>
    <n v="0"/>
    <n v="0"/>
    <n v="0"/>
    <n v="0"/>
    <x v="1"/>
    <x v="14"/>
    <s v="Comisión de Servicios a Nivel Nacional"/>
    <x v="4"/>
    <x v="0"/>
    <m/>
    <m/>
    <m/>
    <n v="0"/>
    <s v="NO"/>
    <x v="2"/>
    <n v="0"/>
    <n v="0"/>
    <d v="1899-12-30T00:00:00"/>
    <d v="1899-12-30T00:00:00"/>
    <s v=""/>
    <s v=""/>
    <s v=""/>
    <s v=""/>
    <s v=""/>
    <n v="780"/>
    <s v=""/>
    <s v=""/>
    <s v=""/>
    <s v=""/>
    <s v=""/>
    <s v=""/>
    <m/>
    <n v="780"/>
    <m/>
    <s v=""/>
    <m/>
    <s v=""/>
    <m/>
    <s v=""/>
    <n v="780"/>
    <n v="0"/>
    <n v="0"/>
    <s v="SI"/>
    <m/>
    <n v="0"/>
    <n v="0"/>
    <m/>
    <m/>
    <s v="Victor Raul Amez Angeles"/>
    <s v="960 175 799"/>
  </r>
  <r>
    <x v="427"/>
    <x v="10"/>
    <x v="8"/>
    <n v="0"/>
    <n v="0"/>
    <n v="0"/>
    <n v="0"/>
    <x v="1"/>
    <x v="14"/>
    <s v="Comisión de Servicios a Nivel Nacional"/>
    <x v="4"/>
    <x v="0"/>
    <m/>
    <m/>
    <m/>
    <n v="0"/>
    <s v="NO"/>
    <x v="2"/>
    <n v="0"/>
    <n v="0"/>
    <d v="1899-12-30T00:00:00"/>
    <d v="1899-12-30T00:00:00"/>
    <s v=""/>
    <s v=""/>
    <s v=""/>
    <s v=""/>
    <s v=""/>
    <n v="630"/>
    <s v=""/>
    <s v=""/>
    <s v=""/>
    <s v=""/>
    <s v=""/>
    <s v=""/>
    <m/>
    <n v="630"/>
    <m/>
    <s v=""/>
    <m/>
    <s v=""/>
    <m/>
    <s v=""/>
    <n v="630"/>
    <n v="0"/>
    <n v="0"/>
    <s v="SI"/>
    <m/>
    <n v="0"/>
    <n v="0"/>
    <m/>
    <m/>
    <s v="Victor Raul Amez Angeles"/>
    <s v="960 175 799"/>
  </r>
  <r>
    <x v="428"/>
    <x v="10"/>
    <x v="8"/>
    <n v="0"/>
    <n v="0"/>
    <n v="0"/>
    <n v="0"/>
    <x v="1"/>
    <x v="14"/>
    <s v="Comisión de Servicios a Nivel Nacional"/>
    <x v="4"/>
    <x v="0"/>
    <m/>
    <m/>
    <m/>
    <n v="0"/>
    <s v="NO"/>
    <x v="2"/>
    <n v="0"/>
    <n v="0"/>
    <d v="1899-12-30T00:00:00"/>
    <d v="1899-12-30T00:00:00"/>
    <s v=""/>
    <s v=""/>
    <s v=""/>
    <s v=""/>
    <s v=""/>
    <n v="630"/>
    <s v=""/>
    <s v=""/>
    <s v=""/>
    <s v=""/>
    <s v=""/>
    <s v=""/>
    <m/>
    <n v="630"/>
    <m/>
    <s v=""/>
    <m/>
    <s v=""/>
    <m/>
    <s v=""/>
    <n v="630"/>
    <n v="0"/>
    <n v="0"/>
    <s v="SI"/>
    <m/>
    <n v="0"/>
    <n v="0"/>
    <m/>
    <m/>
    <s v="Victor Raul Amez Angeles"/>
    <s v="960 175 799"/>
  </r>
  <r>
    <x v="429"/>
    <x v="10"/>
    <x v="8"/>
    <n v="0"/>
    <n v="0"/>
    <n v="0"/>
    <n v="0"/>
    <x v="1"/>
    <x v="14"/>
    <s v="Comisión de Servicios a Nivel Nacional"/>
    <x v="4"/>
    <x v="0"/>
    <m/>
    <m/>
    <m/>
    <n v="0"/>
    <s v="NO"/>
    <x v="2"/>
    <n v="0"/>
    <n v="0"/>
    <d v="1899-12-30T00:00:00"/>
    <d v="1899-12-30T00:00:00"/>
    <s v=""/>
    <s v=""/>
    <s v=""/>
    <s v=""/>
    <s v=""/>
    <s v=""/>
    <s v=""/>
    <n v="435"/>
    <s v=""/>
    <s v=""/>
    <s v=""/>
    <s v=""/>
    <m/>
    <n v="435"/>
    <m/>
    <s v=""/>
    <m/>
    <s v=""/>
    <m/>
    <s v=""/>
    <n v="435"/>
    <n v="0"/>
    <n v="0"/>
    <s v="SI"/>
    <m/>
    <n v="0"/>
    <n v="0"/>
    <m/>
    <m/>
    <s v="Victor Raul Amez Angeles"/>
    <s v="960 175 799"/>
  </r>
  <r>
    <x v="430"/>
    <x v="10"/>
    <x v="8"/>
    <n v="0"/>
    <n v="0"/>
    <n v="0"/>
    <n v="0"/>
    <x v="1"/>
    <x v="14"/>
    <s v="Comisión de Servicios a Nivel Nacional"/>
    <x v="4"/>
    <x v="0"/>
    <m/>
    <m/>
    <m/>
    <n v="0"/>
    <s v="NO"/>
    <x v="2"/>
    <n v="0"/>
    <n v="0"/>
    <d v="1899-12-30T00:00:00"/>
    <d v="1899-12-30T00:00:00"/>
    <s v=""/>
    <s v=""/>
    <s v=""/>
    <s v=""/>
    <s v=""/>
    <s v=""/>
    <s v=""/>
    <n v="120"/>
    <n v="120"/>
    <n v="120"/>
    <n v="60"/>
    <s v=""/>
    <m/>
    <n v="420"/>
    <m/>
    <s v=""/>
    <m/>
    <s v=""/>
    <m/>
    <s v=""/>
    <n v="420"/>
    <n v="0"/>
    <n v="0"/>
    <s v="SI"/>
    <m/>
    <n v="0"/>
    <n v="0"/>
    <m/>
    <m/>
    <s v="Victor Raul Amez Angeles"/>
    <s v="960 175 799"/>
  </r>
  <r>
    <x v="431"/>
    <x v="10"/>
    <x v="5"/>
    <n v="0"/>
    <n v="0"/>
    <n v="0"/>
    <n v="0"/>
    <x v="1"/>
    <x v="14"/>
    <s v="Comisión de Servicios a Nivel Nacional"/>
    <x v="4"/>
    <x v="0"/>
    <m/>
    <m/>
    <m/>
    <n v="0"/>
    <s v="NO"/>
    <x v="2"/>
    <n v="0"/>
    <n v="0"/>
    <d v="1899-12-30T00:00:00"/>
    <d v="1899-12-30T00:00:00"/>
    <s v=""/>
    <s v=""/>
    <s v=""/>
    <s v=""/>
    <s v=""/>
    <s v=""/>
    <s v=""/>
    <n v="100"/>
    <s v=""/>
    <n v="100"/>
    <s v=""/>
    <n v="100"/>
    <m/>
    <n v="300"/>
    <m/>
    <s v=""/>
    <m/>
    <s v=""/>
    <m/>
    <s v=""/>
    <n v="300"/>
    <n v="0"/>
    <n v="0"/>
    <s v="SI"/>
    <m/>
    <n v="0"/>
    <n v="0"/>
    <m/>
    <m/>
    <s v="Marco Leon  Aranguren"/>
    <s v="995 478 517"/>
  </r>
  <r>
    <x v="432"/>
    <x v="10"/>
    <x v="5"/>
    <n v="0"/>
    <n v="0"/>
    <n v="0"/>
    <n v="0"/>
    <x v="1"/>
    <x v="14"/>
    <s v="Comisión de Servicios a Nivel Nacional"/>
    <x v="4"/>
    <x v="0"/>
    <m/>
    <m/>
    <m/>
    <n v="0"/>
    <s v="NO"/>
    <x v="2"/>
    <n v="0"/>
    <n v="0"/>
    <d v="1899-12-30T00:00:00"/>
    <d v="1899-12-30T00:00:00"/>
    <s v=""/>
    <n v="100"/>
    <s v=""/>
    <n v="100"/>
    <s v=""/>
    <n v="100"/>
    <s v=""/>
    <s v=""/>
    <s v=""/>
    <s v=""/>
    <s v=""/>
    <s v=""/>
    <m/>
    <n v="300"/>
    <m/>
    <s v=""/>
    <m/>
    <s v=""/>
    <m/>
    <s v=""/>
    <n v="300"/>
    <n v="0"/>
    <n v="0"/>
    <s v="SI"/>
    <m/>
    <n v="0"/>
    <n v="0"/>
    <m/>
    <m/>
    <s v="Marco Leon  Aranguren"/>
    <s v="995 478 517"/>
  </r>
  <r>
    <x v="433"/>
    <x v="10"/>
    <x v="8"/>
    <n v="0"/>
    <n v="0"/>
    <n v="0"/>
    <n v="0"/>
    <x v="1"/>
    <x v="14"/>
    <s v="Comisión de Servicios a Nivel Nacional"/>
    <x v="4"/>
    <x v="0"/>
    <m/>
    <m/>
    <m/>
    <n v="0"/>
    <s v="NO"/>
    <x v="2"/>
    <n v="0"/>
    <n v="0"/>
    <d v="1899-12-30T00:00:00"/>
    <d v="1899-12-30T00:00:00"/>
    <s v=""/>
    <s v=""/>
    <s v=""/>
    <s v=""/>
    <s v=""/>
    <n v="120"/>
    <s v=""/>
    <s v=""/>
    <s v=""/>
    <s v=""/>
    <s v=""/>
    <s v=""/>
    <m/>
    <n v="120"/>
    <m/>
    <s v=""/>
    <m/>
    <s v=""/>
    <m/>
    <s v=""/>
    <n v="120"/>
    <n v="0"/>
    <n v="0"/>
    <s v="SI"/>
    <m/>
    <n v="0"/>
    <n v="0"/>
    <m/>
    <m/>
    <s v="Victor Raul Amez Angeles"/>
    <s v="960 175 799"/>
  </r>
  <r>
    <x v="434"/>
    <x v="10"/>
    <x v="8"/>
    <n v="0"/>
    <n v="0"/>
    <n v="0"/>
    <n v="0"/>
    <x v="1"/>
    <x v="14"/>
    <s v="Comisión de Servicios a Nivel Nacional"/>
    <x v="4"/>
    <x v="0"/>
    <m/>
    <m/>
    <m/>
    <n v="0"/>
    <s v="NO"/>
    <x v="2"/>
    <n v="0"/>
    <n v="0"/>
    <d v="1899-12-30T00:00:00"/>
    <d v="1899-12-30T00:00:00"/>
    <s v=""/>
    <s v=""/>
    <s v=""/>
    <s v=""/>
    <s v=""/>
    <n v="120"/>
    <s v=""/>
    <s v=""/>
    <s v=""/>
    <s v=""/>
    <s v=""/>
    <s v=""/>
    <m/>
    <n v="120"/>
    <m/>
    <s v=""/>
    <m/>
    <s v=""/>
    <m/>
    <s v=""/>
    <n v="120"/>
    <n v="0"/>
    <n v="0"/>
    <s v="SI"/>
    <m/>
    <n v="0"/>
    <n v="0"/>
    <m/>
    <m/>
    <s v="Victor Raul Amez Angeles"/>
    <s v="960 175 799"/>
  </r>
  <r>
    <x v="435"/>
    <x v="10"/>
    <x v="5"/>
    <n v="0"/>
    <n v="0"/>
    <n v="0"/>
    <n v="0"/>
    <x v="1"/>
    <x v="14"/>
    <s v="Comisión de Servicios a Nivel Nacional"/>
    <x v="4"/>
    <x v="0"/>
    <m/>
    <m/>
    <m/>
    <n v="0"/>
    <s v="NO"/>
    <x v="2"/>
    <n v="0"/>
    <n v="0"/>
    <d v="1899-12-30T00:00:00"/>
    <d v="1899-12-30T00:00:00"/>
    <s v=""/>
    <s v=""/>
    <s v=""/>
    <n v="120"/>
    <s v=""/>
    <s v=""/>
    <s v=""/>
    <s v=""/>
    <s v=""/>
    <s v=""/>
    <s v=""/>
    <s v=""/>
    <m/>
    <n v="120"/>
    <m/>
    <s v=""/>
    <m/>
    <s v=""/>
    <m/>
    <s v=""/>
    <n v="120"/>
    <n v="0"/>
    <n v="0"/>
    <s v="SI"/>
    <m/>
    <n v="0"/>
    <n v="0"/>
    <m/>
    <m/>
    <s v="Marco Leon  Aranguren"/>
    <s v="995 478 517"/>
  </r>
  <r>
    <x v="436"/>
    <x v="10"/>
    <x v="8"/>
    <n v="0"/>
    <n v="0"/>
    <n v="0"/>
    <n v="0"/>
    <x v="1"/>
    <x v="14"/>
    <s v="Comisión de Servicios a Nivel Nacional"/>
    <x v="4"/>
    <x v="0"/>
    <m/>
    <m/>
    <m/>
    <n v="0"/>
    <s v="NO"/>
    <x v="2"/>
    <n v="0"/>
    <n v="0"/>
    <d v="1899-12-30T00:00:00"/>
    <d v="1899-12-30T00:00:00"/>
    <s v=""/>
    <s v=""/>
    <s v=""/>
    <s v=""/>
    <s v=""/>
    <n v="120"/>
    <s v=""/>
    <s v=""/>
    <s v=""/>
    <s v=""/>
    <s v=""/>
    <s v=""/>
    <m/>
    <n v="120"/>
    <m/>
    <s v=""/>
    <m/>
    <s v=""/>
    <m/>
    <s v=""/>
    <n v="120"/>
    <n v="0"/>
    <n v="0"/>
    <s v="SI"/>
    <m/>
    <n v="0"/>
    <n v="0"/>
    <m/>
    <m/>
    <s v="Victor Raul Amez Angeles"/>
    <s v="960 175 799"/>
  </r>
  <r>
    <x v="437"/>
    <x v="10"/>
    <x v="8"/>
    <n v="0"/>
    <n v="0"/>
    <n v="0"/>
    <n v="0"/>
    <x v="1"/>
    <x v="14"/>
    <s v="Comisión de Servicios a Nivel Nacional"/>
    <x v="4"/>
    <x v="0"/>
    <m/>
    <m/>
    <m/>
    <n v="0"/>
    <s v="NO"/>
    <x v="2"/>
    <n v="0"/>
    <n v="0"/>
    <d v="1899-12-30T00:00:00"/>
    <d v="1899-12-30T00:00:00"/>
    <s v=""/>
    <s v=""/>
    <s v=""/>
    <s v=""/>
    <s v=""/>
    <s v=""/>
    <s v=""/>
    <s v=""/>
    <s v=""/>
    <s v=""/>
    <s v=""/>
    <s v=""/>
    <m/>
    <s v=""/>
    <m/>
    <s v=""/>
    <m/>
    <s v=""/>
    <m/>
    <s v=""/>
    <s v=""/>
    <n v="0"/>
    <n v="0"/>
    <s v="SI"/>
    <m/>
    <n v="0"/>
    <n v="0"/>
    <m/>
    <m/>
    <s v="Victor Raul Amez Angeles"/>
    <s v="960 175 799"/>
  </r>
  <r>
    <x v="438"/>
    <x v="10"/>
    <x v="8"/>
    <n v="0"/>
    <n v="0"/>
    <n v="0"/>
    <n v="0"/>
    <x v="1"/>
    <x v="14"/>
    <s v="Comisión de Servicios a Nivel Nacional"/>
    <x v="4"/>
    <x v="0"/>
    <m/>
    <m/>
    <m/>
    <n v="0"/>
    <s v="NO"/>
    <x v="2"/>
    <n v="0"/>
    <n v="0"/>
    <d v="1899-12-30T00:00:00"/>
    <d v="1899-12-30T00:00:00"/>
    <s v=""/>
    <s v=""/>
    <s v=""/>
    <s v=""/>
    <s v=""/>
    <s v=""/>
    <s v=""/>
    <s v=""/>
    <s v=""/>
    <s v=""/>
    <s v=""/>
    <s v=""/>
    <m/>
    <s v=""/>
    <m/>
    <s v=""/>
    <m/>
    <s v=""/>
    <m/>
    <s v=""/>
    <s v=""/>
    <n v="0"/>
    <n v="0"/>
    <s v="SI"/>
    <m/>
    <n v="0"/>
    <n v="0"/>
    <m/>
    <m/>
    <s v="Victor Raul Amez Angeles"/>
    <s v="960 175 799"/>
  </r>
  <r>
    <x v="439"/>
    <x v="10"/>
    <x v="8"/>
    <n v="0"/>
    <n v="0"/>
    <n v="0"/>
    <n v="0"/>
    <x v="1"/>
    <x v="14"/>
    <s v="Comisión de Servicios a Nivel Nacional"/>
    <x v="4"/>
    <x v="0"/>
    <m/>
    <m/>
    <m/>
    <n v="0"/>
    <s v="NO"/>
    <x v="2"/>
    <n v="0"/>
    <n v="0"/>
    <d v="1899-12-30T00:00:00"/>
    <d v="1899-12-30T00:00:00"/>
    <s v=""/>
    <s v=""/>
    <s v=""/>
    <s v=""/>
    <s v=""/>
    <s v=""/>
    <s v=""/>
    <s v=""/>
    <s v=""/>
    <s v=""/>
    <s v=""/>
    <s v=""/>
    <m/>
    <s v=""/>
    <m/>
    <s v=""/>
    <m/>
    <s v=""/>
    <m/>
    <s v=""/>
    <s v=""/>
    <n v="0"/>
    <n v="0"/>
    <s v="SI"/>
    <m/>
    <n v="0"/>
    <n v="0"/>
    <m/>
    <m/>
    <s v="Victor Raul Amez Angeles"/>
    <s v="960 175 799"/>
  </r>
  <r>
    <x v="440"/>
    <x v="10"/>
    <x v="8"/>
    <n v="0"/>
    <n v="0"/>
    <n v="0"/>
    <n v="0"/>
    <x v="1"/>
    <x v="14"/>
    <s v="Comisión de Servicios a Nivel Nacional"/>
    <x v="4"/>
    <x v="0"/>
    <m/>
    <m/>
    <m/>
    <n v="0"/>
    <s v="NO"/>
    <x v="2"/>
    <n v="0"/>
    <n v="0"/>
    <d v="1899-12-30T00:00:00"/>
    <d v="1899-12-30T00:00:00"/>
    <s v=""/>
    <s v=""/>
    <s v=""/>
    <s v=""/>
    <s v=""/>
    <s v=""/>
    <s v=""/>
    <s v=""/>
    <s v=""/>
    <s v=""/>
    <s v=""/>
    <s v=""/>
    <m/>
    <s v=""/>
    <m/>
    <s v=""/>
    <m/>
    <s v=""/>
    <m/>
    <s v=""/>
    <s v=""/>
    <n v="0"/>
    <n v="0"/>
    <s v="SI"/>
    <m/>
    <n v="0"/>
    <n v="0"/>
    <m/>
    <m/>
    <s v="Victor Raul Amez Angeles"/>
    <s v="960 175 799"/>
  </r>
  <r>
    <x v="441"/>
    <x v="10"/>
    <x v="8"/>
    <n v="0"/>
    <n v="0"/>
    <n v="0"/>
    <n v="0"/>
    <x v="1"/>
    <x v="14"/>
    <s v="Comisión de Servicios a Nivel Nacional"/>
    <x v="4"/>
    <x v="0"/>
    <m/>
    <m/>
    <m/>
    <n v="0"/>
    <s v="NO"/>
    <x v="2"/>
    <n v="0"/>
    <n v="0"/>
    <d v="1899-12-30T00:00:00"/>
    <d v="1899-12-30T00:00:00"/>
    <s v=""/>
    <s v=""/>
    <s v=""/>
    <s v=""/>
    <s v=""/>
    <s v=""/>
    <s v=""/>
    <s v=""/>
    <s v=""/>
    <s v=""/>
    <s v=""/>
    <s v=""/>
    <m/>
    <s v=""/>
    <m/>
    <s v=""/>
    <m/>
    <s v=""/>
    <m/>
    <s v=""/>
    <s v=""/>
    <n v="0"/>
    <n v="0"/>
    <s v="SI"/>
    <m/>
    <n v="0"/>
    <n v="0"/>
    <m/>
    <m/>
    <s v="Victor Raul Amez Angeles"/>
    <s v="960 175 799"/>
  </r>
  <r>
    <x v="442"/>
    <x v="10"/>
    <x v="8"/>
    <n v="0"/>
    <n v="0"/>
    <n v="0"/>
    <n v="0"/>
    <x v="1"/>
    <x v="14"/>
    <s v="Comisión de Servicios a Nivel Nacional"/>
    <x v="4"/>
    <x v="0"/>
    <m/>
    <m/>
    <m/>
    <n v="0"/>
    <s v="NO"/>
    <x v="2"/>
    <n v="0"/>
    <n v="0"/>
    <d v="1899-12-30T00:00:00"/>
    <d v="1899-12-30T00:00:00"/>
    <s v=""/>
    <s v=""/>
    <s v=""/>
    <s v=""/>
    <s v=""/>
    <s v=""/>
    <s v=""/>
    <s v=""/>
    <s v=""/>
    <s v=""/>
    <s v=""/>
    <s v=""/>
    <m/>
    <s v=""/>
    <m/>
    <s v=""/>
    <m/>
    <s v=""/>
    <m/>
    <s v=""/>
    <s v=""/>
    <n v="0"/>
    <n v="0"/>
    <s v="SI"/>
    <m/>
    <n v="0"/>
    <n v="0"/>
    <m/>
    <m/>
    <s v="Victor Raul Amez Angeles"/>
    <s v="960 175 799"/>
  </r>
  <r>
    <x v="443"/>
    <x v="10"/>
    <x v="8"/>
    <n v="0"/>
    <n v="0"/>
    <n v="0"/>
    <n v="0"/>
    <x v="1"/>
    <x v="14"/>
    <s v="Comisión de Servicios a Nivel Nacional"/>
    <x v="4"/>
    <x v="0"/>
    <m/>
    <m/>
    <m/>
    <n v="0"/>
    <s v="NO"/>
    <x v="2"/>
    <n v="0"/>
    <n v="0"/>
    <d v="1899-12-30T00:00:00"/>
    <d v="1899-12-30T00:00:00"/>
    <s v=""/>
    <s v=""/>
    <s v=""/>
    <s v=""/>
    <s v=""/>
    <s v=""/>
    <s v=""/>
    <s v=""/>
    <s v=""/>
    <s v=""/>
    <s v=""/>
    <s v=""/>
    <m/>
    <s v=""/>
    <m/>
    <s v=""/>
    <m/>
    <s v=""/>
    <m/>
    <s v=""/>
    <s v=""/>
    <n v="0"/>
    <n v="0"/>
    <s v="SI"/>
    <m/>
    <n v="0"/>
    <n v="0"/>
    <m/>
    <m/>
    <s v="Victor Raul Amez Angeles"/>
    <s v="960 175 799"/>
  </r>
  <r>
    <x v="444"/>
    <x v="11"/>
    <x v="5"/>
    <n v="0"/>
    <n v="0"/>
    <n v="0"/>
    <n v="0"/>
    <x v="1"/>
    <x v="305"/>
    <s v="Honorarios PE"/>
    <x v="4"/>
    <x v="0"/>
    <m/>
    <m/>
    <m/>
    <n v="0"/>
    <s v="NO"/>
    <x v="2"/>
    <n v="0"/>
    <n v="0"/>
    <d v="1899-12-30T00:00:00"/>
    <d v="1899-12-30T00:00:00"/>
    <n v="30000"/>
    <n v="30000"/>
    <n v="30000"/>
    <n v="30000"/>
    <n v="30000"/>
    <n v="30000"/>
    <n v="30000"/>
    <n v="30000"/>
    <n v="30000"/>
    <n v="30000"/>
    <n v="30000"/>
    <n v="30000"/>
    <m/>
    <n v="360000"/>
    <m/>
    <s v=""/>
    <m/>
    <s v=""/>
    <m/>
    <s v=""/>
    <n v="360000"/>
    <n v="0"/>
    <n v="0"/>
    <s v="SI"/>
    <m/>
    <n v="0"/>
    <n v="0"/>
    <m/>
    <m/>
    <s v="Marco Leon  Aranguren"/>
    <s v="995 478 517"/>
  </r>
  <r>
    <x v="445"/>
    <x v="11"/>
    <x v="5"/>
    <n v="0"/>
    <n v="0"/>
    <n v="0"/>
    <n v="0"/>
    <x v="1"/>
    <x v="300"/>
    <s v="Contratación de locadores de servicio"/>
    <x v="4"/>
    <x v="0"/>
    <m/>
    <m/>
    <m/>
    <n v="0"/>
    <s v="NO"/>
    <x v="2"/>
    <n v="0"/>
    <n v="0"/>
    <d v="1899-12-30T00:00:00"/>
    <d v="1899-12-30T00:00:00"/>
    <n v="60000"/>
    <n v="60000"/>
    <n v="60000"/>
    <n v="60000"/>
    <n v="60000"/>
    <n v="60000"/>
    <s v=""/>
    <s v=""/>
    <s v=""/>
    <s v=""/>
    <s v=""/>
    <s v=""/>
    <m/>
    <n v="360000"/>
    <m/>
    <s v=""/>
    <m/>
    <s v=""/>
    <m/>
    <s v=""/>
    <n v="360000"/>
    <n v="0"/>
    <n v="0"/>
    <s v="SI"/>
    <m/>
    <n v="0"/>
    <n v="0"/>
    <m/>
    <m/>
    <s v="Marco Leon  Aranguren"/>
    <s v="995 478 517"/>
  </r>
  <r>
    <x v="446"/>
    <x v="11"/>
    <x v="5"/>
    <n v="0"/>
    <n v="0"/>
    <n v="0"/>
    <n v="0"/>
    <x v="1"/>
    <x v="306"/>
    <s v="04 consultores externos_x000a_- Rivadeneyra Sanchez Bruno Rafael _x000a_- Bacigalupo Vargas Jose Luis_x000a_- De la Vega Gaby_x000a_- Cordero Luis_x000a_- Nolasco Meza Ana Gabriel (reemplazo de De la Vega)"/>
    <x v="4"/>
    <x v="0"/>
    <m/>
    <m/>
    <m/>
    <n v="0"/>
    <s v="NO"/>
    <x v="2"/>
    <n v="0"/>
    <n v="0"/>
    <d v="1899-12-30T00:00:00"/>
    <d v="1899-12-30T00:00:00"/>
    <n v="31500"/>
    <n v="31500"/>
    <n v="21000"/>
    <n v="49000"/>
    <n v="59500"/>
    <n v="59500"/>
    <n v="10500"/>
    <n v="10000"/>
    <n v="10000"/>
    <n v="10000"/>
    <s v=""/>
    <s v=""/>
    <m/>
    <n v="292500"/>
    <m/>
    <s v=""/>
    <m/>
    <s v=""/>
    <m/>
    <s v=""/>
    <n v="292500"/>
    <n v="0"/>
    <n v="0"/>
    <s v="SI"/>
    <m/>
    <n v="0"/>
    <n v="0"/>
    <m/>
    <m/>
    <s v="Marco Leon  Aranguren"/>
    <s v="995 478 517"/>
  </r>
  <r>
    <x v="447"/>
    <x v="11"/>
    <x v="5"/>
    <n v="0"/>
    <n v="0"/>
    <n v="0"/>
    <n v="0"/>
    <x v="1"/>
    <x v="301"/>
    <s v="Atenciones oficiales a personas, emp. e inst. vinculadas con las funciones del BN y reuniones de trabajo con personal BN."/>
    <x v="4"/>
    <x v="0"/>
    <m/>
    <m/>
    <m/>
    <n v="0"/>
    <s v="NO"/>
    <x v="2"/>
    <n v="0"/>
    <n v="0"/>
    <d v="1899-12-30T00:00:00"/>
    <d v="1899-12-30T00:00:00"/>
    <n v="3333"/>
    <n v="3333"/>
    <n v="3333"/>
    <n v="3333"/>
    <n v="3333"/>
    <n v="3335"/>
    <n v="12000"/>
    <s v=""/>
    <s v=""/>
    <s v=""/>
    <s v=""/>
    <s v=""/>
    <m/>
    <n v="32000"/>
    <m/>
    <s v=""/>
    <m/>
    <s v=""/>
    <m/>
    <s v=""/>
    <n v="32000"/>
    <n v="0"/>
    <n v="0"/>
    <s v="SI"/>
    <m/>
    <n v="0"/>
    <n v="0"/>
    <m/>
    <m/>
    <s v="Marco Leon  Aranguren"/>
    <s v="995 478 517"/>
  </r>
  <r>
    <x v="448"/>
    <x v="11"/>
    <x v="5"/>
    <n v="0"/>
    <n v="0"/>
    <n v="0"/>
    <n v="0"/>
    <x v="1"/>
    <x v="307"/>
    <s v="Asesoria en la revision de polizas y en la elaboracion y preparacion de las bases de acuerdo a las bases estandarizadas y aprobadas por El OSCE_x000a_- Gerardo Sanchez"/>
    <x v="4"/>
    <x v="0"/>
    <m/>
    <m/>
    <m/>
    <n v="0"/>
    <s v="NO"/>
    <x v="2"/>
    <n v="0"/>
    <n v="0"/>
    <d v="1899-12-30T00:00:00"/>
    <d v="1899-12-30T00:00:00"/>
    <s v=""/>
    <s v=""/>
    <s v=""/>
    <s v=""/>
    <s v=""/>
    <n v="10000"/>
    <n v="10000"/>
    <n v="10000"/>
    <s v=""/>
    <s v=""/>
    <s v=""/>
    <s v=""/>
    <m/>
    <n v="30000"/>
    <m/>
    <s v=""/>
    <m/>
    <s v=""/>
    <m/>
    <s v=""/>
    <n v="30000"/>
    <n v="0"/>
    <n v="0"/>
    <s v="SI"/>
    <m/>
    <n v="0"/>
    <n v="0"/>
    <m/>
    <m/>
    <s v="Marco Leon  Aranguren"/>
    <s v="995 478 517"/>
  </r>
  <r>
    <x v="449"/>
    <x v="11"/>
    <x v="5"/>
    <n v="0"/>
    <n v="0"/>
    <n v="0"/>
    <n v="0"/>
    <x v="1"/>
    <x v="303"/>
    <s v="Gastos de suministros tales como: gaseosas, galletas, café, azúcar, infusiones, menaje etc."/>
    <x v="4"/>
    <x v="0"/>
    <m/>
    <m/>
    <m/>
    <n v="0"/>
    <s v="NO"/>
    <x v="2"/>
    <n v="0"/>
    <n v="0"/>
    <d v="1899-12-30T00:00:00"/>
    <d v="1899-12-30T00:00:00"/>
    <n v="5000"/>
    <n v="5000"/>
    <n v="5000"/>
    <n v="5000"/>
    <n v="5000"/>
    <n v="5000"/>
    <s v=""/>
    <s v=""/>
    <s v=""/>
    <s v=""/>
    <s v=""/>
    <s v=""/>
    <m/>
    <n v="30000"/>
    <m/>
    <s v=""/>
    <m/>
    <s v=""/>
    <m/>
    <s v=""/>
    <n v="30000"/>
    <n v="0"/>
    <n v="0"/>
    <s v="SI"/>
    <m/>
    <n v="0"/>
    <n v="0"/>
    <m/>
    <m/>
    <s v="Marco Leon  Aranguren"/>
    <s v="995 478 517"/>
  </r>
  <r>
    <x v="450"/>
    <x v="11"/>
    <x v="5"/>
    <n v="0"/>
    <n v="0"/>
    <n v="0"/>
    <n v="0"/>
    <x v="1"/>
    <x v="308"/>
    <s v="Servicio de Suscripción SAE de Apoyo Consultoría"/>
    <x v="4"/>
    <x v="0"/>
    <m/>
    <m/>
    <m/>
    <n v="0"/>
    <s v="NO"/>
    <x v="2"/>
    <n v="0"/>
    <n v="0"/>
    <d v="1899-12-30T00:00:00"/>
    <d v="1899-12-30T00:00:00"/>
    <s v=""/>
    <s v=""/>
    <s v=""/>
    <n v="29900"/>
    <s v=""/>
    <s v=""/>
    <s v=""/>
    <s v=""/>
    <s v=""/>
    <s v=""/>
    <s v=""/>
    <s v=""/>
    <m/>
    <n v="29900"/>
    <m/>
    <s v=""/>
    <m/>
    <s v=""/>
    <m/>
    <s v=""/>
    <n v="29900"/>
    <n v="0"/>
    <n v="0"/>
    <s v="SI"/>
    <m/>
    <n v="0"/>
    <n v="0"/>
    <m/>
    <m/>
    <s v="Marco Leon  Aranguren"/>
    <s v="995 478 517"/>
  </r>
  <r>
    <x v="451"/>
    <x v="11"/>
    <x v="5"/>
    <n v="0"/>
    <n v="0"/>
    <n v="0"/>
    <n v="0"/>
    <x v="1"/>
    <x v="309"/>
    <s v="Profesional especializado para las coordinaciones parlamentarias_x000a_Del Pomar Saettone Magali Olga Betty"/>
    <x v="4"/>
    <x v="0"/>
    <m/>
    <m/>
    <m/>
    <n v="0"/>
    <s v="NO"/>
    <x v="2"/>
    <n v="0"/>
    <n v="0"/>
    <d v="1899-12-30T00:00:00"/>
    <d v="1899-12-30T00:00:00"/>
    <s v=""/>
    <n v="9000"/>
    <n v="9000"/>
    <n v="9000"/>
    <s v=""/>
    <s v=""/>
    <s v=""/>
    <s v=""/>
    <s v=""/>
    <s v=""/>
    <s v=""/>
    <s v=""/>
    <m/>
    <n v="27000"/>
    <m/>
    <s v=""/>
    <m/>
    <s v=""/>
    <m/>
    <s v=""/>
    <n v="27000"/>
    <n v="0"/>
    <n v="0"/>
    <s v="SI"/>
    <m/>
    <n v="0"/>
    <n v="0"/>
    <m/>
    <m/>
    <s v="Marco Leon  Aranguren"/>
    <s v="995 478 517"/>
  </r>
  <r>
    <x v="452"/>
    <x v="11"/>
    <x v="5"/>
    <n v="0"/>
    <n v="0"/>
    <n v="0"/>
    <n v="0"/>
    <x v="1"/>
    <x v="310"/>
    <s v="Consultorías inherentes al área"/>
    <x v="4"/>
    <x v="0"/>
    <m/>
    <m/>
    <m/>
    <n v="0"/>
    <s v="NO"/>
    <x v="2"/>
    <n v="0"/>
    <n v="0"/>
    <d v="1899-12-30T00:00:00"/>
    <d v="1899-12-30T00:00:00"/>
    <s v=""/>
    <s v=""/>
    <n v="10000"/>
    <s v=""/>
    <s v=""/>
    <n v="10000"/>
    <s v=""/>
    <s v=""/>
    <s v=""/>
    <s v=""/>
    <s v=""/>
    <s v=""/>
    <m/>
    <n v="20000"/>
    <m/>
    <s v=""/>
    <m/>
    <s v=""/>
    <m/>
    <s v=""/>
    <n v="20000"/>
    <n v="0"/>
    <n v="0"/>
    <s v="SI"/>
    <m/>
    <n v="0"/>
    <n v="0"/>
    <m/>
    <m/>
    <s v="Marco Leon  Aranguren"/>
    <s v="995 478 517"/>
  </r>
  <r>
    <x v="453"/>
    <x v="11"/>
    <x v="5"/>
    <n v="0"/>
    <n v="0"/>
    <n v="0"/>
    <n v="0"/>
    <x v="1"/>
    <x v="302"/>
    <s v="Comisiones varias al Exterior"/>
    <x v="4"/>
    <x v="0"/>
    <m/>
    <m/>
    <m/>
    <n v="0"/>
    <s v="NO"/>
    <x v="2"/>
    <n v="0"/>
    <n v="0"/>
    <d v="1899-12-30T00:00:00"/>
    <d v="1899-12-30T00:00:00"/>
    <s v=""/>
    <s v=""/>
    <s v=""/>
    <n v="6407"/>
    <s v=""/>
    <s v=""/>
    <s v=""/>
    <s v=""/>
    <s v=""/>
    <s v=""/>
    <s v=""/>
    <s v=""/>
    <m/>
    <n v="6407"/>
    <m/>
    <s v=""/>
    <m/>
    <s v=""/>
    <m/>
    <s v=""/>
    <n v="6407"/>
    <n v="0"/>
    <n v="0"/>
    <s v="SI"/>
    <m/>
    <n v="0"/>
    <n v="0"/>
    <m/>
    <m/>
    <s v="Marco Leon  Aranguren"/>
    <s v="995 478 517"/>
  </r>
  <r>
    <x v="454"/>
    <x v="11"/>
    <x v="5"/>
    <n v="0"/>
    <n v="0"/>
    <n v="0"/>
    <n v="0"/>
    <x v="1"/>
    <x v="311"/>
    <s v="Comisión de Servicios a Nivel Nacional  (1 viaje al mes, 02 días) PE "/>
    <x v="4"/>
    <x v="0"/>
    <m/>
    <m/>
    <m/>
    <n v="0"/>
    <s v="NO"/>
    <x v="2"/>
    <n v="0"/>
    <n v="0"/>
    <d v="1899-12-30T00:00:00"/>
    <d v="1899-12-30T00:00:00"/>
    <n v="770"/>
    <n v="770"/>
    <n v="770"/>
    <n v="770"/>
    <n v="770"/>
    <n v="770"/>
    <s v=""/>
    <s v=""/>
    <s v=""/>
    <s v=""/>
    <s v=""/>
    <s v=""/>
    <m/>
    <n v="4620"/>
    <m/>
    <s v=""/>
    <m/>
    <s v=""/>
    <m/>
    <s v=""/>
    <n v="4620"/>
    <n v="0"/>
    <n v="0"/>
    <s v="SI"/>
    <m/>
    <n v="0"/>
    <n v="0"/>
    <m/>
    <m/>
    <s v="Marco Leon  Aranguren"/>
    <s v="995 478 517"/>
  </r>
  <r>
    <x v="455"/>
    <x v="11"/>
    <x v="5"/>
    <n v="0"/>
    <n v="0"/>
    <n v="0"/>
    <n v="0"/>
    <x v="1"/>
    <x v="302"/>
    <s v="Comisiones varias al Exterior"/>
    <x v="4"/>
    <x v="0"/>
    <m/>
    <m/>
    <m/>
    <n v="0"/>
    <s v="NO"/>
    <x v="2"/>
    <n v="0"/>
    <n v="0"/>
    <d v="1899-12-30T00:00:00"/>
    <d v="1899-12-30T00:00:00"/>
    <s v=""/>
    <s v=""/>
    <s v=""/>
    <n v="4404"/>
    <s v=""/>
    <s v=""/>
    <s v=""/>
    <s v=""/>
    <s v=""/>
    <s v=""/>
    <s v=""/>
    <s v=""/>
    <m/>
    <n v="4404"/>
    <m/>
    <s v=""/>
    <m/>
    <s v=""/>
    <m/>
    <s v=""/>
    <n v="4404"/>
    <n v="0"/>
    <n v="0"/>
    <s v="SI"/>
    <m/>
    <n v="0"/>
    <n v="0"/>
    <m/>
    <m/>
    <s v="Marco Leon  Aranguren"/>
    <s v="995 478 517"/>
  </r>
  <r>
    <x v="456"/>
    <x v="11"/>
    <x v="5"/>
    <n v="0"/>
    <n v="0"/>
    <n v="0"/>
    <n v="0"/>
    <x v="1"/>
    <x v="312"/>
    <s v="Comisión de Servicios a Nivel Nacional (1 viaje al mes, 02 días) "/>
    <x v="4"/>
    <x v="0"/>
    <m/>
    <m/>
    <m/>
    <n v="0"/>
    <s v="NO"/>
    <x v="2"/>
    <n v="0"/>
    <n v="0"/>
    <d v="1899-12-30T00:00:00"/>
    <d v="1899-12-30T00:00:00"/>
    <s v=""/>
    <s v=""/>
    <s v=""/>
    <s v=""/>
    <s v=""/>
    <s v=""/>
    <n v="640"/>
    <n v="640"/>
    <n v="640"/>
    <n v="640"/>
    <n v="640"/>
    <n v="640"/>
    <m/>
    <n v="3840"/>
    <m/>
    <s v=""/>
    <m/>
    <s v=""/>
    <m/>
    <s v=""/>
    <n v="3840"/>
    <n v="0"/>
    <n v="0"/>
    <s v="SI"/>
    <m/>
    <n v="0"/>
    <n v="0"/>
    <m/>
    <m/>
    <s v="Marco Leon  Aranguren"/>
    <s v="995 478 517"/>
  </r>
  <r>
    <x v="457"/>
    <x v="11"/>
    <x v="5"/>
    <n v="0"/>
    <n v="0"/>
    <n v="0"/>
    <n v="0"/>
    <x v="1"/>
    <x v="14"/>
    <s v="Comisión de Servicios a Nivel Nacional"/>
    <x v="4"/>
    <x v="0"/>
    <m/>
    <m/>
    <m/>
    <n v="0"/>
    <s v="NO"/>
    <x v="2"/>
    <n v="0"/>
    <n v="0"/>
    <d v="1899-12-30T00:00:00"/>
    <d v="1899-12-30T00:00:00"/>
    <n v="200"/>
    <n v="200"/>
    <n v="200"/>
    <n v="320"/>
    <n v="200"/>
    <n v="320"/>
    <s v=""/>
    <s v=""/>
    <s v=""/>
    <s v=""/>
    <s v=""/>
    <s v=""/>
    <m/>
    <n v="1440"/>
    <m/>
    <s v=""/>
    <m/>
    <s v=""/>
    <m/>
    <s v=""/>
    <n v="1440"/>
    <n v="0"/>
    <n v="0"/>
    <s v="SI"/>
    <m/>
    <n v="0"/>
    <n v="0"/>
    <m/>
    <m/>
    <s v="Marco Leon  Aranguren"/>
    <s v="995 478 517"/>
  </r>
  <r>
    <x v="458"/>
    <x v="11"/>
    <x v="5"/>
    <n v="0"/>
    <n v="0"/>
    <n v="0"/>
    <n v="0"/>
    <x v="1"/>
    <x v="312"/>
    <s v="Comisión de Servicios a Nivel Nacional (1 viaje al mes, 02 días) "/>
    <x v="4"/>
    <x v="0"/>
    <m/>
    <m/>
    <m/>
    <n v="0"/>
    <s v="NO"/>
    <x v="2"/>
    <n v="0"/>
    <n v="0"/>
    <d v="1899-12-30T00:00:00"/>
    <d v="1899-12-30T00:00:00"/>
    <s v=""/>
    <s v=""/>
    <s v=""/>
    <n v="86"/>
    <s v=""/>
    <s v=""/>
    <s v=""/>
    <s v=""/>
    <s v=""/>
    <s v=""/>
    <s v=""/>
    <s v=""/>
    <m/>
    <n v="86"/>
    <m/>
    <s v=""/>
    <m/>
    <s v=""/>
    <m/>
    <s v=""/>
    <n v="86"/>
    <n v="0"/>
    <n v="0"/>
    <s v="SI"/>
    <m/>
    <n v="0"/>
    <n v="0"/>
    <m/>
    <m/>
    <s v="Marco Leon  Aranguren"/>
    <s v="995 478 517"/>
  </r>
  <r>
    <x v="459"/>
    <x v="11"/>
    <x v="5"/>
    <n v="0"/>
    <n v="0"/>
    <n v="0"/>
    <n v="0"/>
    <x v="1"/>
    <x v="302"/>
    <s v="Comisiones varias al Exterior"/>
    <x v="4"/>
    <x v="0"/>
    <m/>
    <m/>
    <m/>
    <n v="0"/>
    <s v="NO"/>
    <x v="2"/>
    <n v="0"/>
    <n v="0"/>
    <d v="1899-12-30T00:00:00"/>
    <d v="1899-12-30T00:00:00"/>
    <s v=""/>
    <s v=""/>
    <s v=""/>
    <s v=""/>
    <s v=""/>
    <s v=""/>
    <s v=""/>
    <s v=""/>
    <s v=""/>
    <s v=""/>
    <s v=""/>
    <s v=""/>
    <m/>
    <s v=""/>
    <m/>
    <s v=""/>
    <m/>
    <s v=""/>
    <m/>
    <s v=""/>
    <s v=""/>
    <n v="0"/>
    <n v="0"/>
    <s v="SI"/>
    <m/>
    <n v="0"/>
    <n v="0"/>
    <m/>
    <m/>
    <s v="Marco Leon  Aranguren"/>
    <s v="995 478 517"/>
  </r>
  <r>
    <x v="460"/>
    <x v="11"/>
    <x v="5"/>
    <n v="0"/>
    <n v="0"/>
    <n v="0"/>
    <n v="0"/>
    <x v="1"/>
    <x v="14"/>
    <s v="Comisión de Servicios a Nivel Nacional"/>
    <x v="4"/>
    <x v="0"/>
    <m/>
    <m/>
    <m/>
    <n v="0"/>
    <s v="NO"/>
    <x v="2"/>
    <n v="0"/>
    <n v="0"/>
    <d v="1899-12-30T00:00:00"/>
    <d v="1899-12-30T00:00:00"/>
    <s v=""/>
    <s v=""/>
    <s v=""/>
    <s v=""/>
    <s v=""/>
    <s v=""/>
    <s v=""/>
    <s v=""/>
    <s v=""/>
    <s v=""/>
    <s v=""/>
    <s v=""/>
    <m/>
    <s v=""/>
    <m/>
    <s v=""/>
    <m/>
    <s v=""/>
    <m/>
    <s v=""/>
    <s v=""/>
    <n v="0"/>
    <n v="0"/>
    <s v="SI"/>
    <m/>
    <n v="0"/>
    <n v="0"/>
    <m/>
    <m/>
    <s v="Marco Leon  Aranguren"/>
    <s v="995 478 517"/>
  </r>
  <r>
    <x v="461"/>
    <x v="11"/>
    <x v="5"/>
    <n v="0"/>
    <n v="0"/>
    <n v="0"/>
    <n v="0"/>
    <x v="1"/>
    <x v="313"/>
    <s v="Comisión de Servicios a Nivel Nacional (1 viaje al mes, 02 días) PE "/>
    <x v="4"/>
    <x v="0"/>
    <m/>
    <m/>
    <m/>
    <n v="0"/>
    <s v="NO"/>
    <x v="2"/>
    <n v="0"/>
    <n v="0"/>
    <d v="1899-12-30T00:00:00"/>
    <d v="1899-12-30T00:00:00"/>
    <s v=""/>
    <s v=""/>
    <s v=""/>
    <s v=""/>
    <s v=""/>
    <s v=""/>
    <s v=""/>
    <s v=""/>
    <s v=""/>
    <s v=""/>
    <s v=""/>
    <s v=""/>
    <m/>
    <s v=""/>
    <m/>
    <s v=""/>
    <m/>
    <s v=""/>
    <m/>
    <s v=""/>
    <s v=""/>
    <n v="0"/>
    <n v="0"/>
    <s v="SI"/>
    <m/>
    <n v="0"/>
    <n v="0"/>
    <m/>
    <m/>
    <s v="Marco Leon  Aranguren"/>
    <s v="995 478 517"/>
  </r>
  <r>
    <x v="462"/>
    <x v="11"/>
    <x v="5"/>
    <n v="0"/>
    <n v="0"/>
    <n v="0"/>
    <n v="0"/>
    <x v="1"/>
    <x v="302"/>
    <s v="Comisiones varias al Exterior"/>
    <x v="4"/>
    <x v="0"/>
    <m/>
    <m/>
    <m/>
    <n v="0"/>
    <s v="NO"/>
    <x v="2"/>
    <n v="0"/>
    <n v="0"/>
    <d v="1899-12-30T00:00:00"/>
    <d v="1899-12-30T00:00:00"/>
    <s v=""/>
    <s v=""/>
    <s v=""/>
    <s v=""/>
    <s v=""/>
    <s v=""/>
    <s v=""/>
    <s v=""/>
    <s v=""/>
    <s v=""/>
    <s v=""/>
    <s v=""/>
    <m/>
    <s v=""/>
    <m/>
    <s v=""/>
    <m/>
    <s v=""/>
    <m/>
    <s v=""/>
    <s v=""/>
    <n v="0"/>
    <n v="0"/>
    <s v="SI"/>
    <m/>
    <n v="0"/>
    <n v="0"/>
    <m/>
    <m/>
    <s v="Marco Leon  Aranguren"/>
    <s v="995 478 517"/>
  </r>
  <r>
    <x v="463"/>
    <x v="12"/>
    <x v="5"/>
    <n v="0"/>
    <s v="Gerencia de Innovación y Transformación Digital"/>
    <n v="0"/>
    <n v="0"/>
    <x v="4"/>
    <x v="314"/>
    <s v="Contratación de locadores de servicios – Innovación y DT"/>
    <x v="2"/>
    <x v="0"/>
    <m/>
    <m/>
    <m/>
    <s v="Moderada"/>
    <s v="NO"/>
    <x v="2"/>
    <s v="Enero"/>
    <s v="12"/>
    <d v="2023-01-01T00:00:00"/>
    <d v="2023-12-31T00:00:00"/>
    <n v="79000"/>
    <n v="79000"/>
    <n v="79000"/>
    <n v="79000"/>
    <n v="79000"/>
    <n v="79000"/>
    <n v="79000"/>
    <n v="79000"/>
    <n v="79000"/>
    <n v="79000"/>
    <n v="79000"/>
    <n v="79000"/>
    <m/>
    <n v="948000"/>
    <m/>
    <s v=""/>
    <m/>
    <s v=""/>
    <m/>
    <s v=""/>
    <n v="948000"/>
    <s v="Contratación"/>
    <s v="No Significativa"/>
    <s v="SI"/>
    <m/>
    <s v="Renovación"/>
    <s v="SI"/>
    <m/>
    <m/>
    <s v="Victor Raul Amez Angeles"/>
    <s v="959 175 799"/>
  </r>
  <r>
    <x v="464"/>
    <x v="12"/>
    <x v="3"/>
    <s v=""/>
    <s v="Gerencia de Innovación y Transformación Digital"/>
    <s v=""/>
    <s v=""/>
    <x v="4"/>
    <x v="315"/>
    <s v="MOVILIDAD SERVICIO LOCAL"/>
    <x v="2"/>
    <x v="0"/>
    <m/>
    <m/>
    <m/>
    <s v="Moderada"/>
    <s v="NO"/>
    <x v="2"/>
    <s v="Junio"/>
    <s v="3"/>
    <d v="2023-06-01T00:00:00"/>
    <d v="2023-11-30T00:00:00"/>
    <s v=""/>
    <s v=""/>
    <s v=""/>
    <s v=""/>
    <s v=""/>
    <n v="120"/>
    <s v=""/>
    <s v=""/>
    <n v="120"/>
    <s v=""/>
    <s v=""/>
    <s v=""/>
    <m/>
    <n v="240"/>
    <m/>
    <s v=""/>
    <m/>
    <s v=""/>
    <m/>
    <s v=""/>
    <n v="240"/>
    <s v="Contratación"/>
    <s v="No Significativa"/>
    <s v="SI"/>
    <m/>
    <s v="Continuidad"/>
    <s v="NO"/>
    <m/>
    <m/>
    <s v="Victor Raul Amez Angeles"/>
    <s v="959 175 799"/>
  </r>
  <r>
    <x v="465"/>
    <x v="12"/>
    <x v="3"/>
    <s v=""/>
    <s v="Gerencia de Innovación y Transformación Digital"/>
    <s v=""/>
    <s v=""/>
    <x v="1"/>
    <x v="14"/>
    <s v="Comisión de Servicios a Nivel Nacional"/>
    <x v="2"/>
    <x v="0"/>
    <m/>
    <m/>
    <m/>
    <n v="0"/>
    <s v="NO"/>
    <x v="2"/>
    <n v="0"/>
    <n v="0"/>
    <d v="1899-12-30T00:00:00"/>
    <d v="1899-12-30T00:00:00"/>
    <s v=""/>
    <s v=""/>
    <s v=""/>
    <s v=""/>
    <s v=""/>
    <n v="880"/>
    <s v=""/>
    <s v=""/>
    <n v="880"/>
    <s v=""/>
    <s v=""/>
    <s v=""/>
    <m/>
    <n v="1760"/>
    <m/>
    <s v=""/>
    <m/>
    <s v=""/>
    <m/>
    <s v=""/>
    <n v="1760"/>
    <n v="0"/>
    <n v="0"/>
    <s v="SI"/>
    <m/>
    <n v="0"/>
    <n v="0"/>
    <m/>
    <m/>
    <s v="Victor Raul Amez Angeles"/>
    <s v="960 175 799"/>
  </r>
  <r>
    <x v="466"/>
    <x v="12"/>
    <x v="3"/>
    <s v=""/>
    <s v="Gerencia de Innovación y Transformación Digital"/>
    <s v=""/>
    <s v=""/>
    <x v="1"/>
    <x v="14"/>
    <s v="Comisión de Servicios a Nivel Nacional"/>
    <x v="2"/>
    <x v="0"/>
    <m/>
    <m/>
    <m/>
    <n v="0"/>
    <s v="NO"/>
    <x v="2"/>
    <n v="0"/>
    <n v="0"/>
    <d v="1899-12-30T00:00:00"/>
    <d v="1899-12-30T00:00:00"/>
    <s v=""/>
    <s v=""/>
    <s v=""/>
    <s v=""/>
    <s v=""/>
    <n v="640"/>
    <s v=""/>
    <s v=""/>
    <n v="640"/>
    <s v=""/>
    <s v=""/>
    <s v=""/>
    <m/>
    <n v="1280"/>
    <m/>
    <s v=""/>
    <m/>
    <s v=""/>
    <m/>
    <s v=""/>
    <n v="1280"/>
    <n v="0"/>
    <n v="0"/>
    <s v="SI"/>
    <m/>
    <n v="0"/>
    <n v="0"/>
    <m/>
    <m/>
    <s v="Victor Raul Amez Angeles"/>
    <s v="962 175 799"/>
  </r>
  <r>
    <x v="467"/>
    <x v="8"/>
    <x v="7"/>
    <s v="Riesgos Financieros"/>
    <s v="Gerencia de Riesgos"/>
    <s v="Riesgos Crediticios y Financieros"/>
    <s v="Riesgos Financieros"/>
    <x v="8"/>
    <x v="316"/>
    <s v="Clasificación de riesgos para el Banco de la Nación (Ítem 1)"/>
    <x v="2"/>
    <x v="0"/>
    <m/>
    <m/>
    <m/>
    <s v="Muy Alta"/>
    <s v="NO"/>
    <x v="0"/>
    <s v="Sin convocatoria"/>
    <s v="36"/>
    <d v="2020-12-22T00:00:00"/>
    <d v="2023-12-21T00:00:00"/>
    <s v=""/>
    <s v=""/>
    <s v=""/>
    <n v="21000"/>
    <s v=""/>
    <s v=""/>
    <s v=""/>
    <s v=""/>
    <s v=""/>
    <n v="21000"/>
    <s v=""/>
    <s v=""/>
    <m/>
    <n v="42000"/>
    <m/>
    <s v=""/>
    <m/>
    <s v=""/>
    <m/>
    <s v=""/>
    <n v="42000"/>
    <s v="Contratación"/>
    <s v="Significativa"/>
    <s v="SI"/>
    <m/>
    <s v="Continuidad"/>
    <s v="SI"/>
    <m/>
    <m/>
    <s v="Luis Rodolfo Rebatta Trujillo"/>
    <s v="993 544 991"/>
  </r>
  <r>
    <x v="468"/>
    <x v="8"/>
    <x v="7"/>
    <s v="Riesgos Financieros"/>
    <s v="Gerencia de Riesgos"/>
    <s v="Riesgos Crediticios y Financieros"/>
    <s v="Riesgos Financieros"/>
    <x v="8"/>
    <x v="317"/>
    <s v="Clasificación de riesgos para el Banco de la Nación (Ítem 1)"/>
    <x v="2"/>
    <x v="0"/>
    <m/>
    <m/>
    <m/>
    <s v="Muy Alta"/>
    <s v="NO"/>
    <x v="0"/>
    <s v="Junio"/>
    <s v="36"/>
    <d v="2023-12-18T00:00:00"/>
    <d v="2026-12-17T00:00:00"/>
    <s v=""/>
    <s v=""/>
    <s v=""/>
    <s v=""/>
    <s v=""/>
    <s v=""/>
    <s v=""/>
    <s v=""/>
    <s v=""/>
    <s v=""/>
    <s v=""/>
    <n v="3924"/>
    <m/>
    <n v="3924"/>
    <m/>
    <n v="110000"/>
    <m/>
    <n v="110000"/>
    <m/>
    <n v="106076"/>
    <n v="330000"/>
    <s v="Contratación"/>
    <s v="Significativa"/>
    <s v="SI"/>
    <m/>
    <s v="Renovación"/>
    <s v="SI"/>
    <m/>
    <m/>
    <s v="Luis Rodolfo Rebatta Trujillo"/>
    <s v="993 544 991"/>
  </r>
  <r>
    <x v="469"/>
    <x v="8"/>
    <x v="7"/>
    <s v="Riesgos Financieros"/>
    <s v="Gerencia de Riesgos"/>
    <s v="Riesgos Crediticios y Financieros"/>
    <s v="Riesgos Financieros"/>
    <x v="8"/>
    <x v="318"/>
    <s v="Clasificación de riesgos para el Banco de la Nación (Ítem 2)"/>
    <x v="2"/>
    <x v="0"/>
    <m/>
    <m/>
    <m/>
    <s v="Muy Alta"/>
    <s v="NO"/>
    <x v="0"/>
    <s v="Sin convocatoria"/>
    <s v="36"/>
    <d v="2020-12-18T00:00:00"/>
    <d v="2023-12-17T00:00:00"/>
    <s v=""/>
    <s v=""/>
    <s v=""/>
    <n v="31498"/>
    <s v=""/>
    <s v=""/>
    <s v=""/>
    <s v=""/>
    <s v=""/>
    <n v="31498"/>
    <s v=""/>
    <s v=""/>
    <m/>
    <n v="62996"/>
    <m/>
    <s v=""/>
    <m/>
    <s v=""/>
    <m/>
    <s v=""/>
    <n v="62996"/>
    <s v="Contratación"/>
    <s v="Significativa"/>
    <s v="SI"/>
    <m/>
    <s v="Continuidad"/>
    <s v="SI"/>
    <m/>
    <m/>
    <s v="Luis Rodolfo Rebatta Trujillo"/>
    <s v="993 544 991"/>
  </r>
  <r>
    <x v="470"/>
    <x v="8"/>
    <x v="7"/>
    <s v="Riesgos Financieros"/>
    <s v="Gerencia de Riesgos"/>
    <s v="Riesgos Crediticios y Financieros"/>
    <s v="Riesgos Financieros"/>
    <x v="8"/>
    <x v="319"/>
    <s v="Clasificación internacional de riesgos."/>
    <x v="2"/>
    <x v="0"/>
    <m/>
    <m/>
    <m/>
    <s v="Muy Alta"/>
    <s v="SI"/>
    <x v="2"/>
    <s v="Sin convocatoria"/>
    <s v="36"/>
    <d v="2022-02-23T00:00:00"/>
    <d v="2025-02-22T00:00:00"/>
    <s v=""/>
    <s v=""/>
    <s v=""/>
    <s v=""/>
    <s v=""/>
    <n v="160000"/>
    <s v=""/>
    <s v=""/>
    <s v=""/>
    <s v=""/>
    <s v=""/>
    <s v=""/>
    <m/>
    <n v="160000"/>
    <m/>
    <n v="160000"/>
    <m/>
    <n v="26667"/>
    <m/>
    <s v=""/>
    <n v="346667"/>
    <s v="Contratación"/>
    <s v="Significativa"/>
    <s v="SI"/>
    <m/>
    <s v="Continuidad"/>
    <s v="SI"/>
    <m/>
    <m/>
    <s v="Luis Rodolfo Rebatta Trujillo"/>
    <s v="993 544 991"/>
  </r>
  <r>
    <x v="471"/>
    <x v="8"/>
    <x v="7"/>
    <s v="Riesgos Financieros"/>
    <s v="Gerencia de Riesgos"/>
    <s v="Riesgos Crediticios y Financieros"/>
    <s v="Riesgos Financieros"/>
    <x v="8"/>
    <x v="319"/>
    <s v="Clasificación internacional de riesgos."/>
    <x v="2"/>
    <x v="0"/>
    <m/>
    <m/>
    <m/>
    <s v="Muy Alta"/>
    <s v="SI"/>
    <x v="2"/>
    <s v="Sin convocatoria"/>
    <s v="36"/>
    <d v="2025-03-23T00:00:00"/>
    <d v="2028-03-22T00:00:00"/>
    <s v=""/>
    <s v=""/>
    <s v=""/>
    <s v=""/>
    <s v=""/>
    <s v=""/>
    <s v=""/>
    <s v=""/>
    <s v=""/>
    <s v=""/>
    <s v=""/>
    <s v=""/>
    <m/>
    <s v=""/>
    <m/>
    <s v=""/>
    <m/>
    <n v="133333"/>
    <m/>
    <n v="160000"/>
    <n v="293333"/>
    <s v="Contratación"/>
    <s v="Significativa"/>
    <s v="NO"/>
    <m/>
    <s v="Renovación"/>
    <s v="SI"/>
    <m/>
    <m/>
    <s v="Luis Rodolfo Rebatta Trujillo"/>
    <s v="993 544 991"/>
  </r>
  <r>
    <x v="472"/>
    <x v="8"/>
    <x v="7"/>
    <s v="Riesgos Financieros"/>
    <s v="Gerencia de Riesgos"/>
    <s v="Riesgos Crediticios y Financieros"/>
    <s v="Riesgos Financieros"/>
    <x v="8"/>
    <x v="320"/>
    <s v="Servicio de Revisión del Modelo de Riesgo de Mercado - Tasa de Interes"/>
    <x v="2"/>
    <x v="0"/>
    <m/>
    <m/>
    <m/>
    <s v="Muy Alta"/>
    <s v="NO"/>
    <x v="0"/>
    <s v="Marzo"/>
    <s v="3"/>
    <d v="2023-06-01T00:00:00"/>
    <d v="2023-08-31T00:00:00"/>
    <s v=""/>
    <s v=""/>
    <s v=""/>
    <s v=""/>
    <s v=""/>
    <s v=""/>
    <s v=""/>
    <n v="90000"/>
    <s v=""/>
    <s v=""/>
    <s v=""/>
    <s v=""/>
    <m/>
    <n v="90000"/>
    <m/>
    <s v=""/>
    <m/>
    <s v=""/>
    <m/>
    <s v=""/>
    <n v="90000"/>
    <s v="Contratación"/>
    <s v="No Significativa"/>
    <s v="SI"/>
    <m/>
    <s v="Nuevo"/>
    <s v="NO"/>
    <m/>
    <m/>
    <s v="Luis Rodolfo Rebatta Trujillo"/>
    <s v="993 544 991"/>
  </r>
  <r>
    <x v="473"/>
    <x v="8"/>
    <x v="7"/>
    <s v="Riesgos Financieros"/>
    <s v="Gerencia de Riesgos"/>
    <s v="Riesgos Crediticios y Financieros"/>
    <s v="Riesgos Financieros"/>
    <x v="8"/>
    <x v="321"/>
    <s v="Servicio de Revisión del Modelo Interno de Riesgo País"/>
    <x v="2"/>
    <x v="0"/>
    <m/>
    <m/>
    <m/>
    <s v="Alta"/>
    <s v="NO"/>
    <x v="0"/>
    <s v="Marzo"/>
    <s v="3"/>
    <d v="2023-06-01T00:00:00"/>
    <d v="2023-08-31T00:00:00"/>
    <s v=""/>
    <s v=""/>
    <s v=""/>
    <s v=""/>
    <s v=""/>
    <n v="60000"/>
    <s v=""/>
    <s v=""/>
    <s v=""/>
    <s v=""/>
    <s v=""/>
    <s v=""/>
    <m/>
    <n v="60000"/>
    <m/>
    <s v=""/>
    <m/>
    <s v=""/>
    <m/>
    <s v=""/>
    <n v="60000"/>
    <s v="Contratación"/>
    <s v="No Significativa"/>
    <s v="SI"/>
    <m/>
    <s v="Nuevo"/>
    <s v="NO"/>
    <m/>
    <m/>
    <s v="Luis Rodolfo Rebatta Trujillo"/>
    <s v="993 544 991"/>
  </r>
  <r>
    <x v="474"/>
    <x v="8"/>
    <x v="7"/>
    <s v="Riesgos Financieros"/>
    <s v="Gerencia de Riesgos"/>
    <s v="Riesgos Crediticios y Financieros"/>
    <s v="Riesgos Financieros"/>
    <x v="8"/>
    <x v="322"/>
    <s v="Servicio de Revisión del Modelo de Asignación de Lineas de Contraparte"/>
    <x v="2"/>
    <x v="0"/>
    <m/>
    <m/>
    <m/>
    <s v="Alta"/>
    <s v="NO"/>
    <x v="0"/>
    <s v="Marzo"/>
    <s v="3"/>
    <d v="2023-06-01T00:00:00"/>
    <d v="2023-08-31T00:00:00"/>
    <s v=""/>
    <s v=""/>
    <s v=""/>
    <s v=""/>
    <s v=""/>
    <n v="40000"/>
    <s v=""/>
    <s v=""/>
    <s v=""/>
    <s v=""/>
    <s v=""/>
    <s v=""/>
    <m/>
    <n v="40000"/>
    <m/>
    <s v=""/>
    <m/>
    <s v=""/>
    <m/>
    <s v=""/>
    <n v="40000"/>
    <s v="Contratación"/>
    <s v="No Significativa"/>
    <s v="SI"/>
    <m/>
    <s v="Nuevo"/>
    <s v="NO"/>
    <m/>
    <m/>
    <s v="Luis Rodolfo Rebatta Trujillo"/>
    <s v="993 544 991"/>
  </r>
  <r>
    <x v="475"/>
    <x v="8"/>
    <x v="7"/>
    <s v="Riesgos Financieros"/>
    <s v="Gerencia de Tecnologías de Información"/>
    <s v=""/>
    <s v=""/>
    <x v="8"/>
    <x v="323"/>
    <s v="Licenciamiento Eviews"/>
    <x v="2"/>
    <x v="0"/>
    <m/>
    <m/>
    <m/>
    <s v="Muy Alta"/>
    <s v="NO"/>
    <x v="2"/>
    <s v="Sin convocatoria"/>
    <s v="1"/>
    <d v="2023-08-01T00:00:00"/>
    <d v="2023-08-31T00:00:00"/>
    <s v=""/>
    <s v=""/>
    <s v=""/>
    <s v=""/>
    <s v=""/>
    <s v=""/>
    <s v=""/>
    <n v="24700"/>
    <s v=""/>
    <s v=""/>
    <s v=""/>
    <s v=""/>
    <m/>
    <n v="24700"/>
    <m/>
    <s v=""/>
    <m/>
    <s v=""/>
    <m/>
    <s v=""/>
    <n v="24700"/>
    <s v="Contratación"/>
    <s v="No Significativa"/>
    <s v="SI"/>
    <m/>
    <s v="Nuevo"/>
    <s v="NO"/>
    <m/>
    <m/>
    <s v="Luis Rodolfo Rebatta Trujillo"/>
    <s v="993 544 991"/>
  </r>
  <r>
    <x v="476"/>
    <x v="8"/>
    <x v="7"/>
    <s v="Riesgos Financieros"/>
    <s v="Gerencia de Riesgos"/>
    <s v="Riesgos Crediticios y Financieros"/>
    <s v="Riesgos Financieros"/>
    <x v="8"/>
    <x v="324"/>
    <s v="Servicio de Soporte y Mantenimiento del RISK-LAB"/>
    <x v="2"/>
    <x v="0"/>
    <m/>
    <m/>
    <m/>
    <s v="Alta"/>
    <s v="NO"/>
    <x v="2"/>
    <s v="Sin convocatoria"/>
    <s v="24"/>
    <d v="2021-07-20T00:00:00"/>
    <d v="2023-07-19T00:00:00"/>
    <s v=""/>
    <s v=""/>
    <n v="11000"/>
    <s v=""/>
    <s v=""/>
    <s v=""/>
    <s v=""/>
    <s v=""/>
    <s v=""/>
    <s v=""/>
    <s v=""/>
    <s v=""/>
    <m/>
    <n v="11000"/>
    <m/>
    <s v=""/>
    <m/>
    <s v=""/>
    <m/>
    <s v=""/>
    <n v="11000"/>
    <s v="Contratación"/>
    <s v="No Significativa"/>
    <s v="NO"/>
    <m/>
    <s v="Continuidad"/>
    <s v="SI"/>
    <m/>
    <m/>
    <s v="Luis Rodolfo Rebatta Trujillo"/>
    <s v="993 544 991"/>
  </r>
  <r>
    <x v="477"/>
    <x v="8"/>
    <x v="7"/>
    <s v="Riesgos Financieros"/>
    <s v="Gerencia de Riesgos"/>
    <s v="Riesgos Crediticios y Financieros"/>
    <s v="Riesgos Financieros"/>
    <x v="8"/>
    <x v="324"/>
    <s v="Servicio de Soporte y Mantenimiento del RISK-LAB"/>
    <x v="2"/>
    <x v="0"/>
    <m/>
    <m/>
    <m/>
    <s v="Alta"/>
    <s v="NO"/>
    <x v="2"/>
    <s v="Julio"/>
    <s v="36"/>
    <d v="2023-07-20T00:00:00"/>
    <d v="2026-07-19T00:00:00"/>
    <s v=""/>
    <s v=""/>
    <s v=""/>
    <s v=""/>
    <s v=""/>
    <s v=""/>
    <n v="5012"/>
    <s v=""/>
    <s v=""/>
    <s v=""/>
    <s v=""/>
    <s v=""/>
    <m/>
    <n v="5012"/>
    <m/>
    <s v=""/>
    <m/>
    <n v="11000"/>
    <m/>
    <n v="11000"/>
    <n v="27012"/>
    <s v="Contratación"/>
    <s v="No Significativa"/>
    <s v="NO"/>
    <m/>
    <s v="Nuevo"/>
    <s v="SI"/>
    <m/>
    <m/>
    <s v="Luis Rodolfo Rebatta Trujillo"/>
    <s v="993 544 991"/>
  </r>
  <r>
    <x v="478"/>
    <x v="8"/>
    <x v="5"/>
    <n v="0"/>
    <n v="0"/>
    <n v="0"/>
    <n v="0"/>
    <x v="1"/>
    <x v="325"/>
    <s v="Adq solución tecnológica para Gestión Riesgo Operacional, Seguridad la Información y Continuidad del Negocio"/>
    <x v="4"/>
    <x v="0"/>
    <m/>
    <m/>
    <m/>
    <n v="0"/>
    <s v="NO"/>
    <x v="1"/>
    <n v="0"/>
    <n v="0"/>
    <d v="1899-12-30T00:00:00"/>
    <d v="1899-12-30T00:00:00"/>
    <s v=""/>
    <s v=""/>
    <s v=""/>
    <s v=""/>
    <s v=""/>
    <n v="400000"/>
    <s v=""/>
    <s v=""/>
    <n v="200000"/>
    <s v=""/>
    <s v=""/>
    <s v=""/>
    <m/>
    <n v="600000"/>
    <m/>
    <n v="400000"/>
    <m/>
    <s v=""/>
    <m/>
    <s v=""/>
    <n v="1000000"/>
    <n v="0"/>
    <n v="0"/>
    <s v="SI"/>
    <m/>
    <n v="0"/>
    <n v="0"/>
    <m/>
    <m/>
    <s v="Luis Rodolfo Rebatta Trujillo"/>
    <s v="993 544 991"/>
  </r>
  <r>
    <x v="479"/>
    <x v="8"/>
    <x v="9"/>
    <n v="0"/>
    <n v="0"/>
    <n v="0"/>
    <n v="0"/>
    <x v="1"/>
    <x v="326"/>
    <s v="Comisión de Servicio a Nivel Nacional         "/>
    <x v="4"/>
    <x v="0"/>
    <m/>
    <m/>
    <m/>
    <n v="0"/>
    <s v="NO"/>
    <x v="1"/>
    <n v="0"/>
    <n v="0"/>
    <d v="1899-12-30T00:00:00"/>
    <d v="1899-12-30T00:00:00"/>
    <n v="18560"/>
    <n v="11040"/>
    <n v="7520"/>
    <n v="7520"/>
    <n v="9280"/>
    <n v="4200"/>
    <s v=""/>
    <s v=""/>
    <s v=""/>
    <s v=""/>
    <s v=""/>
    <s v=""/>
    <m/>
    <n v="58120"/>
    <m/>
    <s v=""/>
    <m/>
    <s v=""/>
    <m/>
    <s v=""/>
    <n v="58120"/>
    <n v="0"/>
    <n v="0"/>
    <s v="SI"/>
    <m/>
    <n v="0"/>
    <n v="0"/>
    <m/>
    <m/>
    <s v="Luis Rodolfo Rebatta Trujillo"/>
    <s v="1000 544 991"/>
  </r>
  <r>
    <x v="480"/>
    <x v="8"/>
    <x v="9"/>
    <n v="0"/>
    <n v="0"/>
    <n v="0"/>
    <n v="0"/>
    <x v="1"/>
    <x v="326"/>
    <s v="Comisión de Servicio a Nivel Nacional         "/>
    <x v="4"/>
    <x v="0"/>
    <m/>
    <m/>
    <m/>
    <n v="0"/>
    <s v="NO"/>
    <x v="1"/>
    <n v="0"/>
    <n v="0"/>
    <d v="1899-12-30T00:00:00"/>
    <d v="1899-12-30T00:00:00"/>
    <s v=""/>
    <s v=""/>
    <s v=""/>
    <s v=""/>
    <s v=""/>
    <s v=""/>
    <n v="8367"/>
    <n v="10127"/>
    <n v="10127"/>
    <n v="8367"/>
    <n v="10127"/>
    <n v="10125"/>
    <m/>
    <n v="57240"/>
    <m/>
    <s v=""/>
    <m/>
    <s v=""/>
    <m/>
    <s v=""/>
    <n v="57240"/>
    <n v="0"/>
    <n v="0"/>
    <s v="NO"/>
    <m/>
    <n v="0"/>
    <n v="0"/>
    <m/>
    <m/>
    <s v="Luis Rodolfo Rebatta Trujillo"/>
    <s v="1001 544 991"/>
  </r>
  <r>
    <x v="481"/>
    <x v="8"/>
    <x v="10"/>
    <n v="0"/>
    <n v="0"/>
    <n v="0"/>
    <n v="0"/>
    <x v="1"/>
    <x v="326"/>
    <s v="Comisión de Servicio a Nivel Nacional         "/>
    <x v="4"/>
    <x v="0"/>
    <m/>
    <m/>
    <m/>
    <n v="0"/>
    <s v="NO"/>
    <x v="1"/>
    <n v="0"/>
    <n v="0"/>
    <d v="1899-12-30T00:00:00"/>
    <d v="1899-12-30T00:00:00"/>
    <s v=""/>
    <s v=""/>
    <n v="2640"/>
    <s v=""/>
    <s v=""/>
    <n v="1760"/>
    <s v=""/>
    <s v=""/>
    <s v=""/>
    <s v=""/>
    <s v=""/>
    <s v=""/>
    <m/>
    <n v="4400"/>
    <m/>
    <s v=""/>
    <m/>
    <s v=""/>
    <m/>
    <s v=""/>
    <n v="4400"/>
    <n v="0"/>
    <n v="0"/>
    <s v="SI"/>
    <m/>
    <n v="0"/>
    <n v="0"/>
    <m/>
    <m/>
    <s v="Luis Rodolfo Rebatta Trujillo"/>
    <s v="993 544 991"/>
  </r>
  <r>
    <x v="482"/>
    <x v="8"/>
    <x v="10"/>
    <n v="0"/>
    <n v="0"/>
    <n v="0"/>
    <n v="0"/>
    <x v="1"/>
    <x v="326"/>
    <s v="Comisión de Servicio a Nivel Nacional         "/>
    <x v="4"/>
    <x v="0"/>
    <m/>
    <m/>
    <m/>
    <n v="0"/>
    <s v="NO"/>
    <x v="1"/>
    <n v="0"/>
    <n v="0"/>
    <d v="1899-12-30T00:00:00"/>
    <d v="1899-12-30T00:00:00"/>
    <s v=""/>
    <s v=""/>
    <s v=""/>
    <s v=""/>
    <s v=""/>
    <s v=""/>
    <s v=""/>
    <s v=""/>
    <n v="2640"/>
    <s v=""/>
    <s v=""/>
    <n v="1760"/>
    <m/>
    <n v="4400"/>
    <m/>
    <s v=""/>
    <m/>
    <s v=""/>
    <m/>
    <s v=""/>
    <n v="4400"/>
    <n v="0"/>
    <n v="0"/>
    <s v="NO"/>
    <m/>
    <n v="0"/>
    <n v="0"/>
    <m/>
    <m/>
    <s v="Luis Rodolfo Rebatta Trujillo"/>
    <s v="993 544 991"/>
  </r>
  <r>
    <x v="483"/>
    <x v="8"/>
    <x v="11"/>
    <n v="0"/>
    <n v="0"/>
    <n v="0"/>
    <n v="0"/>
    <x v="1"/>
    <x v="326"/>
    <s v="Comisión de Servicio a Nivel Nacional         "/>
    <x v="4"/>
    <x v="0"/>
    <m/>
    <m/>
    <m/>
    <n v="0"/>
    <s v="NO"/>
    <x v="1"/>
    <n v="0"/>
    <n v="0"/>
    <d v="1899-12-30T00:00:00"/>
    <d v="1899-12-30T00:00:00"/>
    <s v=""/>
    <n v="880"/>
    <n v="880"/>
    <n v="250"/>
    <s v=""/>
    <n v="880"/>
    <s v=""/>
    <s v=""/>
    <s v=""/>
    <s v=""/>
    <s v=""/>
    <s v=""/>
    <m/>
    <n v="2890"/>
    <m/>
    <s v=""/>
    <m/>
    <s v=""/>
    <m/>
    <s v=""/>
    <n v="2890"/>
    <n v="0"/>
    <n v="0"/>
    <s v="SI"/>
    <m/>
    <n v="0"/>
    <n v="0"/>
    <m/>
    <m/>
    <s v="Luis Rodolfo Rebatta Trujillo"/>
    <s v="993 544 991"/>
  </r>
  <r>
    <x v="484"/>
    <x v="8"/>
    <x v="11"/>
    <n v="0"/>
    <n v="0"/>
    <n v="0"/>
    <n v="0"/>
    <x v="1"/>
    <x v="326"/>
    <s v="Comisión de Servicio a Nivel Nacional         "/>
    <x v="4"/>
    <x v="0"/>
    <m/>
    <m/>
    <m/>
    <n v="0"/>
    <s v="NO"/>
    <x v="1"/>
    <n v="0"/>
    <n v="0"/>
    <d v="1899-12-30T00:00:00"/>
    <d v="1899-12-30T00:00:00"/>
    <s v=""/>
    <s v=""/>
    <s v=""/>
    <s v=""/>
    <n v="880"/>
    <n v="880"/>
    <s v=""/>
    <s v=""/>
    <s v=""/>
    <s v=""/>
    <s v=""/>
    <s v=""/>
    <m/>
    <n v="1760"/>
    <m/>
    <s v=""/>
    <m/>
    <s v=""/>
    <m/>
    <s v=""/>
    <n v="1760"/>
    <n v="0"/>
    <n v="0"/>
    <s v="NO"/>
    <m/>
    <n v="0"/>
    <n v="0"/>
    <m/>
    <m/>
    <s v="Luis Rodolfo Rebatta Trujillo"/>
    <s v="993 544 991"/>
  </r>
  <r>
    <x v="485"/>
    <x v="8"/>
    <x v="11"/>
    <n v="0"/>
    <n v="0"/>
    <n v="0"/>
    <n v="0"/>
    <x v="1"/>
    <x v="326"/>
    <s v="Comisión de Servicio a Nivel Nacional         "/>
    <x v="4"/>
    <x v="0"/>
    <m/>
    <m/>
    <m/>
    <n v="0"/>
    <s v="NO"/>
    <x v="1"/>
    <n v="0"/>
    <n v="0"/>
    <d v="1899-12-30T00:00:00"/>
    <d v="1899-12-30T00:00:00"/>
    <s v=""/>
    <s v=""/>
    <s v=""/>
    <s v=""/>
    <s v=""/>
    <s v=""/>
    <n v="880"/>
    <n v="250"/>
    <s v=""/>
    <n v="880"/>
    <n v="880"/>
    <s v=""/>
    <m/>
    <n v="2890"/>
    <m/>
    <s v=""/>
    <m/>
    <s v=""/>
    <m/>
    <s v=""/>
    <n v="2890"/>
    <n v="0"/>
    <n v="0"/>
    <s v="NO"/>
    <m/>
    <n v="0"/>
    <n v="0"/>
    <m/>
    <m/>
    <s v="Luis Rodolfo Rebatta Trujillo"/>
    <s v="993 544 991"/>
  </r>
  <r>
    <x v="486"/>
    <x v="8"/>
    <x v="11"/>
    <n v="0"/>
    <n v="0"/>
    <n v="0"/>
    <n v="0"/>
    <x v="1"/>
    <x v="326"/>
    <s v="Comisión de Servicio a Nivel Nacional         "/>
    <x v="4"/>
    <x v="0"/>
    <m/>
    <m/>
    <m/>
    <n v="0"/>
    <s v="NO"/>
    <x v="1"/>
    <n v="0"/>
    <n v="0"/>
    <d v="1899-12-30T00:00:00"/>
    <d v="1899-12-30T00:00:00"/>
    <s v=""/>
    <s v=""/>
    <s v=""/>
    <s v=""/>
    <s v=""/>
    <s v=""/>
    <s v=""/>
    <s v=""/>
    <n v="880"/>
    <n v="880"/>
    <n v="880"/>
    <s v=""/>
    <m/>
    <n v="2640"/>
    <m/>
    <s v=""/>
    <m/>
    <s v=""/>
    <m/>
    <s v=""/>
    <n v="2640"/>
    <n v="0"/>
    <n v="0"/>
    <s v="NO"/>
    <m/>
    <n v="0"/>
    <n v="0"/>
    <m/>
    <m/>
    <s v="Luis Rodolfo Rebatta Trujillo"/>
    <s v="993 544 991"/>
  </r>
  <r>
    <x v="487"/>
    <x v="8"/>
    <x v="9"/>
    <n v="0"/>
    <n v="0"/>
    <n v="0"/>
    <n v="0"/>
    <x v="1"/>
    <x v="14"/>
    <s v="Comisión de Servicios a Nivel Nacional"/>
    <x v="4"/>
    <x v="0"/>
    <m/>
    <m/>
    <m/>
    <n v="0"/>
    <s v="NO"/>
    <x v="1"/>
    <n v="0"/>
    <n v="0"/>
    <d v="1899-12-30T00:00:00"/>
    <d v="1899-12-30T00:00:00"/>
    <n v="3040"/>
    <n v="2560"/>
    <n v="2080"/>
    <n v="2080"/>
    <n v="2320"/>
    <n v="1900"/>
    <s v=""/>
    <s v=""/>
    <s v=""/>
    <s v=""/>
    <s v=""/>
    <s v=""/>
    <m/>
    <n v="13980"/>
    <m/>
    <s v=""/>
    <m/>
    <s v=""/>
    <m/>
    <s v=""/>
    <n v="13980"/>
    <n v="0"/>
    <n v="0"/>
    <s v="SI"/>
    <m/>
    <n v="0"/>
    <n v="0"/>
    <m/>
    <m/>
    <s v="Luis Rodolfo Rebatta Trujillo"/>
    <s v="997 544 991"/>
  </r>
  <r>
    <x v="488"/>
    <x v="8"/>
    <x v="9"/>
    <n v="0"/>
    <n v="0"/>
    <n v="0"/>
    <n v="0"/>
    <x v="1"/>
    <x v="14"/>
    <s v="Comisión de Servicios a Nivel Nacional"/>
    <x v="4"/>
    <x v="0"/>
    <m/>
    <m/>
    <m/>
    <n v="0"/>
    <s v="NO"/>
    <x v="1"/>
    <n v="0"/>
    <n v="0"/>
    <d v="1899-12-30T00:00:00"/>
    <d v="1899-12-30T00:00:00"/>
    <s v=""/>
    <s v=""/>
    <s v=""/>
    <s v=""/>
    <s v=""/>
    <s v=""/>
    <n v="2080"/>
    <n v="2320"/>
    <n v="2320"/>
    <n v="2080"/>
    <n v="2320"/>
    <n v="2740"/>
    <m/>
    <n v="13860"/>
    <m/>
    <s v=""/>
    <m/>
    <s v=""/>
    <m/>
    <s v=""/>
    <n v="13860"/>
    <n v="0"/>
    <n v="0"/>
    <s v="NO"/>
    <m/>
    <n v="0"/>
    <n v="0"/>
    <m/>
    <m/>
    <s v="Luis Rodolfo Rebatta Trujillo"/>
    <s v="998 544 991"/>
  </r>
  <r>
    <x v="489"/>
    <x v="8"/>
    <x v="10"/>
    <n v="0"/>
    <n v="0"/>
    <n v="0"/>
    <n v="0"/>
    <x v="1"/>
    <x v="14"/>
    <s v="Comisión de Servicios a Nivel Nacional"/>
    <x v="4"/>
    <x v="0"/>
    <m/>
    <m/>
    <m/>
    <n v="0"/>
    <s v="NO"/>
    <x v="1"/>
    <n v="0"/>
    <n v="0"/>
    <d v="1899-12-30T00:00:00"/>
    <d v="1899-12-30T00:00:00"/>
    <s v=""/>
    <s v=""/>
    <n v="360"/>
    <s v=""/>
    <s v=""/>
    <n v="240"/>
    <s v=""/>
    <s v=""/>
    <s v=""/>
    <s v=""/>
    <s v=""/>
    <s v=""/>
    <m/>
    <n v="600"/>
    <m/>
    <s v=""/>
    <m/>
    <s v=""/>
    <m/>
    <s v=""/>
    <n v="600"/>
    <n v="0"/>
    <n v="0"/>
    <s v="SI"/>
    <m/>
    <n v="0"/>
    <n v="0"/>
    <m/>
    <m/>
    <s v="Luis Rodolfo Rebatta Trujillo"/>
    <s v="993 544 991"/>
  </r>
  <r>
    <x v="490"/>
    <x v="8"/>
    <x v="10"/>
    <n v="0"/>
    <n v="0"/>
    <n v="0"/>
    <n v="0"/>
    <x v="1"/>
    <x v="14"/>
    <s v="Comisión de Servicios a Nivel Nacional"/>
    <x v="4"/>
    <x v="0"/>
    <m/>
    <m/>
    <m/>
    <n v="0"/>
    <s v="NO"/>
    <x v="1"/>
    <n v="0"/>
    <n v="0"/>
    <d v="1899-12-30T00:00:00"/>
    <d v="1899-12-30T00:00:00"/>
    <s v=""/>
    <s v=""/>
    <s v=""/>
    <s v=""/>
    <s v=""/>
    <s v=""/>
    <s v=""/>
    <s v=""/>
    <n v="360"/>
    <s v=""/>
    <s v=""/>
    <n v="240"/>
    <m/>
    <n v="600"/>
    <m/>
    <s v=""/>
    <m/>
    <s v=""/>
    <m/>
    <s v=""/>
    <n v="600"/>
    <n v="0"/>
    <n v="0"/>
    <s v="NO"/>
    <m/>
    <n v="0"/>
    <n v="0"/>
    <m/>
    <m/>
    <s v="Luis Rodolfo Rebatta Trujillo"/>
    <s v="993 544 991"/>
  </r>
  <r>
    <x v="491"/>
    <x v="8"/>
    <x v="11"/>
    <n v="0"/>
    <n v="0"/>
    <n v="0"/>
    <n v="0"/>
    <x v="1"/>
    <x v="14"/>
    <s v="Comisión de Servicios a Nivel Nacional"/>
    <x v="4"/>
    <x v="0"/>
    <m/>
    <m/>
    <m/>
    <n v="0"/>
    <s v="NO"/>
    <x v="1"/>
    <n v="0"/>
    <n v="0"/>
    <d v="1899-12-30T00:00:00"/>
    <d v="1899-12-30T00:00:00"/>
    <s v=""/>
    <n v="120"/>
    <n v="240"/>
    <n v="120"/>
    <s v=""/>
    <n v="120"/>
    <s v=""/>
    <s v=""/>
    <s v=""/>
    <s v=""/>
    <s v=""/>
    <s v=""/>
    <m/>
    <n v="600"/>
    <m/>
    <s v=""/>
    <m/>
    <s v=""/>
    <m/>
    <s v=""/>
    <n v="600"/>
    <n v="0"/>
    <n v="0"/>
    <s v="SI"/>
    <m/>
    <n v="0"/>
    <n v="0"/>
    <m/>
    <m/>
    <s v="Luis Rodolfo Rebatta Trujillo"/>
    <s v="993 544 991"/>
  </r>
  <r>
    <x v="492"/>
    <x v="8"/>
    <x v="11"/>
    <n v="0"/>
    <n v="0"/>
    <n v="0"/>
    <n v="0"/>
    <x v="1"/>
    <x v="14"/>
    <s v="Comisión de Servicios a Nivel Nacional"/>
    <x v="4"/>
    <x v="0"/>
    <m/>
    <m/>
    <m/>
    <n v="0"/>
    <s v="NO"/>
    <x v="1"/>
    <n v="0"/>
    <n v="0"/>
    <d v="1899-12-30T00:00:00"/>
    <d v="1899-12-30T00:00:00"/>
    <s v=""/>
    <s v=""/>
    <s v=""/>
    <s v=""/>
    <n v="120"/>
    <n v="120"/>
    <s v=""/>
    <s v=""/>
    <s v=""/>
    <s v=""/>
    <s v=""/>
    <s v=""/>
    <m/>
    <n v="240"/>
    <m/>
    <s v=""/>
    <m/>
    <s v=""/>
    <m/>
    <s v=""/>
    <n v="240"/>
    <n v="0"/>
    <n v="0"/>
    <s v="SI"/>
    <m/>
    <n v="0"/>
    <n v="0"/>
    <m/>
    <m/>
    <s v="Luis Rodolfo Rebatta Trujillo"/>
    <s v="993 544 991"/>
  </r>
  <r>
    <x v="493"/>
    <x v="8"/>
    <x v="11"/>
    <n v="0"/>
    <n v="0"/>
    <n v="0"/>
    <n v="0"/>
    <x v="1"/>
    <x v="14"/>
    <s v="Comisión de Servicios a Nivel Nacional"/>
    <x v="4"/>
    <x v="0"/>
    <m/>
    <m/>
    <m/>
    <n v="0"/>
    <s v="NO"/>
    <x v="1"/>
    <n v="0"/>
    <n v="0"/>
    <d v="1899-12-30T00:00:00"/>
    <d v="1899-12-30T00:00:00"/>
    <s v=""/>
    <s v=""/>
    <s v=""/>
    <s v=""/>
    <s v=""/>
    <s v=""/>
    <n v="120"/>
    <n v="120"/>
    <s v=""/>
    <n v="240"/>
    <n v="120"/>
    <s v=""/>
    <m/>
    <n v="600"/>
    <m/>
    <s v=""/>
    <m/>
    <s v=""/>
    <m/>
    <s v=""/>
    <n v="600"/>
    <n v="0"/>
    <n v="0"/>
    <s v="NO"/>
    <m/>
    <n v="0"/>
    <n v="0"/>
    <m/>
    <m/>
    <s v="Luis Rodolfo Rebatta Trujillo"/>
    <s v="993 544 991"/>
  </r>
  <r>
    <x v="494"/>
    <x v="8"/>
    <x v="11"/>
    <n v="0"/>
    <n v="0"/>
    <n v="0"/>
    <n v="0"/>
    <x v="1"/>
    <x v="14"/>
    <s v="Comisión de Servicios a Nivel Nacional"/>
    <x v="4"/>
    <x v="0"/>
    <m/>
    <m/>
    <m/>
    <n v="0"/>
    <s v="NO"/>
    <x v="1"/>
    <n v="0"/>
    <n v="0"/>
    <d v="1899-12-30T00:00:00"/>
    <d v="1899-12-30T00:00:00"/>
    <s v=""/>
    <s v=""/>
    <s v=""/>
    <s v=""/>
    <s v=""/>
    <s v=""/>
    <s v=""/>
    <s v=""/>
    <n v="120"/>
    <n v="120"/>
    <n v="120"/>
    <s v=""/>
    <m/>
    <n v="360"/>
    <m/>
    <s v=""/>
    <m/>
    <s v=""/>
    <m/>
    <s v=""/>
    <n v="360"/>
    <n v="0"/>
    <n v="0"/>
    <s v="NO"/>
    <m/>
    <n v="0"/>
    <n v="0"/>
    <m/>
    <m/>
    <s v="Luis Rodolfo Rebatta Trujillo"/>
    <s v="993 544 991"/>
  </r>
  <r>
    <x v="495"/>
    <x v="8"/>
    <x v="9"/>
    <n v="0"/>
    <n v="0"/>
    <n v="0"/>
    <n v="0"/>
    <x v="1"/>
    <x v="304"/>
    <s v="Comisión de Servicios a Nivel Nacional "/>
    <x v="4"/>
    <x v="0"/>
    <m/>
    <m/>
    <m/>
    <n v="0"/>
    <s v="NO"/>
    <x v="1"/>
    <n v="0"/>
    <n v="0"/>
    <d v="1899-12-30T00:00:00"/>
    <d v="1899-12-30T00:00:00"/>
    <n v="14240"/>
    <n v="12110"/>
    <n v="5880"/>
    <n v="5880"/>
    <n v="6720"/>
    <n v="3835"/>
    <s v=""/>
    <s v=""/>
    <s v=""/>
    <s v=""/>
    <s v=""/>
    <s v=""/>
    <m/>
    <n v="48665"/>
    <m/>
    <s v=""/>
    <m/>
    <s v=""/>
    <m/>
    <s v=""/>
    <n v="48665"/>
    <n v="0"/>
    <n v="0"/>
    <s v="SI"/>
    <m/>
    <n v="0"/>
    <n v="0"/>
    <m/>
    <m/>
    <s v="Luis Rodolfo Rebatta Trujillo"/>
    <s v="995 544 991"/>
  </r>
  <r>
    <x v="496"/>
    <x v="8"/>
    <x v="9"/>
    <n v="0"/>
    <n v="0"/>
    <n v="0"/>
    <n v="0"/>
    <x v="1"/>
    <x v="304"/>
    <s v="Comisión de Servicios a Nivel Nacional "/>
    <x v="4"/>
    <x v="0"/>
    <m/>
    <m/>
    <m/>
    <n v="0"/>
    <s v="NO"/>
    <x v="1"/>
    <n v="0"/>
    <n v="0"/>
    <d v="1899-12-30T00:00:00"/>
    <d v="1899-12-30T00:00:00"/>
    <s v=""/>
    <s v=""/>
    <s v=""/>
    <s v=""/>
    <s v=""/>
    <s v=""/>
    <n v="6710"/>
    <n v="7550"/>
    <n v="9650"/>
    <n v="6710"/>
    <n v="7550"/>
    <n v="9655"/>
    <m/>
    <n v="47825"/>
    <m/>
    <s v=""/>
    <m/>
    <s v=""/>
    <m/>
    <s v=""/>
    <n v="47825"/>
    <n v="0"/>
    <n v="0"/>
    <s v="NO"/>
    <m/>
    <n v="0"/>
    <n v="0"/>
    <m/>
    <m/>
    <s v="Luis Rodolfo Rebatta Trujillo"/>
    <s v="996 544 991"/>
  </r>
  <r>
    <x v="497"/>
    <x v="8"/>
    <x v="10"/>
    <n v="0"/>
    <n v="0"/>
    <n v="0"/>
    <n v="0"/>
    <x v="1"/>
    <x v="304"/>
    <s v="Comisión de Servicios a Nivel Nacional "/>
    <x v="4"/>
    <x v="0"/>
    <m/>
    <m/>
    <m/>
    <n v="0"/>
    <s v="NO"/>
    <x v="1"/>
    <n v="0"/>
    <n v="0"/>
    <d v="1899-12-30T00:00:00"/>
    <d v="1899-12-30T00:00:00"/>
    <s v=""/>
    <s v=""/>
    <n v="1890"/>
    <s v=""/>
    <s v=""/>
    <n v="1260"/>
    <s v=""/>
    <s v=""/>
    <s v=""/>
    <s v=""/>
    <s v=""/>
    <s v=""/>
    <m/>
    <n v="3150"/>
    <m/>
    <s v=""/>
    <m/>
    <s v=""/>
    <m/>
    <s v=""/>
    <n v="3150"/>
    <n v="0"/>
    <n v="0"/>
    <s v="SI"/>
    <m/>
    <n v="0"/>
    <n v="0"/>
    <m/>
    <m/>
    <s v="Luis Rodolfo Rebatta Trujillo"/>
    <s v="993 544 991"/>
  </r>
  <r>
    <x v="498"/>
    <x v="8"/>
    <x v="10"/>
    <n v="0"/>
    <n v="0"/>
    <n v="0"/>
    <n v="0"/>
    <x v="1"/>
    <x v="304"/>
    <s v="Comisión de Servicios a Nivel Nacional "/>
    <x v="4"/>
    <x v="0"/>
    <m/>
    <m/>
    <m/>
    <n v="0"/>
    <s v="NO"/>
    <x v="1"/>
    <n v="0"/>
    <n v="0"/>
    <d v="1899-12-30T00:00:00"/>
    <d v="1899-12-30T00:00:00"/>
    <s v=""/>
    <s v=""/>
    <s v=""/>
    <s v=""/>
    <s v=""/>
    <s v=""/>
    <s v=""/>
    <s v=""/>
    <n v="1890"/>
    <s v=""/>
    <s v=""/>
    <n v="1260"/>
    <m/>
    <n v="3150"/>
    <m/>
    <s v=""/>
    <m/>
    <s v=""/>
    <m/>
    <s v=""/>
    <n v="3150"/>
    <n v="0"/>
    <n v="0"/>
    <s v="NO"/>
    <m/>
    <n v="0"/>
    <n v="0"/>
    <m/>
    <m/>
    <s v="Luis Rodolfo Rebatta Trujillo"/>
    <s v="993 544 991"/>
  </r>
  <r>
    <x v="499"/>
    <x v="8"/>
    <x v="11"/>
    <n v="0"/>
    <n v="0"/>
    <n v="0"/>
    <n v="0"/>
    <x v="1"/>
    <x v="304"/>
    <s v="Comisión de Servicios a Nivel Nacional "/>
    <x v="4"/>
    <x v="0"/>
    <m/>
    <m/>
    <m/>
    <n v="0"/>
    <s v="NO"/>
    <x v="1"/>
    <n v="0"/>
    <n v="0"/>
    <d v="1899-12-30T00:00:00"/>
    <d v="1899-12-30T00:00:00"/>
    <s v=""/>
    <n v="840"/>
    <n v="840"/>
    <n v="840"/>
    <s v=""/>
    <n v="840"/>
    <s v=""/>
    <s v=""/>
    <s v=""/>
    <s v=""/>
    <s v=""/>
    <s v=""/>
    <m/>
    <n v="3360"/>
    <m/>
    <s v=""/>
    <m/>
    <s v=""/>
    <m/>
    <s v=""/>
    <n v="3360"/>
    <n v="0"/>
    <n v="0"/>
    <s v="SI"/>
    <m/>
    <n v="0"/>
    <n v="0"/>
    <m/>
    <m/>
    <s v="Luis Rodolfo Rebatta Trujillo"/>
    <s v="993 544 991"/>
  </r>
  <r>
    <x v="500"/>
    <x v="8"/>
    <x v="11"/>
    <n v="0"/>
    <n v="0"/>
    <n v="0"/>
    <n v="0"/>
    <x v="1"/>
    <x v="304"/>
    <s v="Comisión de Servicios a Nivel Nacional "/>
    <x v="4"/>
    <x v="0"/>
    <m/>
    <m/>
    <m/>
    <n v="0"/>
    <s v="NO"/>
    <x v="1"/>
    <n v="0"/>
    <n v="0"/>
    <d v="1899-12-30T00:00:00"/>
    <d v="1899-12-30T00:00:00"/>
    <s v=""/>
    <s v=""/>
    <s v=""/>
    <s v=""/>
    <n v="840"/>
    <n v="840"/>
    <s v=""/>
    <s v=""/>
    <s v=""/>
    <s v=""/>
    <s v=""/>
    <s v=""/>
    <m/>
    <n v="1680"/>
    <m/>
    <s v=""/>
    <m/>
    <s v=""/>
    <m/>
    <s v=""/>
    <n v="1680"/>
    <n v="0"/>
    <n v="0"/>
    <s v="SI"/>
    <m/>
    <n v="0"/>
    <n v="0"/>
    <m/>
    <m/>
    <s v="Luis Rodolfo Rebatta Trujillo"/>
    <s v="993 544 991"/>
  </r>
  <r>
    <x v="501"/>
    <x v="8"/>
    <x v="11"/>
    <n v="0"/>
    <n v="0"/>
    <n v="0"/>
    <n v="0"/>
    <x v="1"/>
    <x v="304"/>
    <s v="Comisión de Servicios a Nivel Nacional "/>
    <x v="4"/>
    <x v="0"/>
    <m/>
    <m/>
    <m/>
    <n v="0"/>
    <s v="NO"/>
    <x v="1"/>
    <n v="0"/>
    <n v="0"/>
    <d v="1899-12-30T00:00:00"/>
    <d v="1899-12-30T00:00:00"/>
    <s v=""/>
    <s v=""/>
    <s v=""/>
    <s v=""/>
    <s v=""/>
    <s v=""/>
    <n v="840"/>
    <n v="840"/>
    <s v=""/>
    <n v="840"/>
    <n v="840"/>
    <s v=""/>
    <m/>
    <n v="3360"/>
    <m/>
    <s v=""/>
    <m/>
    <s v=""/>
    <m/>
    <s v=""/>
    <n v="3360"/>
    <n v="0"/>
    <n v="0"/>
    <s v="NO"/>
    <m/>
    <n v="0"/>
    <n v="0"/>
    <m/>
    <m/>
    <s v="Luis Rodolfo Rebatta Trujillo"/>
    <s v="993 544 991"/>
  </r>
  <r>
    <x v="502"/>
    <x v="8"/>
    <x v="11"/>
    <n v="0"/>
    <n v="0"/>
    <n v="0"/>
    <n v="0"/>
    <x v="1"/>
    <x v="304"/>
    <s v="Comisión de Servicios a Nivel Nacional "/>
    <x v="4"/>
    <x v="0"/>
    <m/>
    <m/>
    <m/>
    <n v="0"/>
    <s v="NO"/>
    <x v="1"/>
    <n v="0"/>
    <n v="0"/>
    <d v="1899-12-30T00:00:00"/>
    <d v="1899-12-30T00:00:00"/>
    <s v=""/>
    <s v=""/>
    <s v=""/>
    <s v=""/>
    <s v=""/>
    <s v=""/>
    <s v=""/>
    <s v=""/>
    <n v="840"/>
    <n v="840"/>
    <n v="840"/>
    <s v=""/>
    <m/>
    <n v="2520"/>
    <m/>
    <s v=""/>
    <m/>
    <s v=""/>
    <m/>
    <s v=""/>
    <n v="2520"/>
    <n v="0"/>
    <n v="0"/>
    <s v="NO"/>
    <m/>
    <n v="0"/>
    <n v="0"/>
    <m/>
    <m/>
    <s v="Luis Rodolfo Rebatta Trujillo"/>
    <s v="993 544 991"/>
  </r>
  <r>
    <x v="503"/>
    <x v="8"/>
    <x v="9"/>
    <n v="0"/>
    <n v="0"/>
    <n v="0"/>
    <n v="0"/>
    <x v="1"/>
    <x v="300"/>
    <s v="Contratación de locadores de servicio"/>
    <x v="4"/>
    <x v="0"/>
    <m/>
    <m/>
    <m/>
    <n v="0"/>
    <s v="NO"/>
    <x v="1"/>
    <n v="0"/>
    <n v="0"/>
    <d v="1899-12-30T00:00:00"/>
    <d v="1899-12-30T00:00:00"/>
    <n v="13000"/>
    <n v="13000"/>
    <n v="13000"/>
    <n v="13000"/>
    <n v="13000"/>
    <n v="13000"/>
    <n v="13000"/>
    <n v="13000"/>
    <n v="13000"/>
    <n v="13000"/>
    <n v="13000"/>
    <n v="13000"/>
    <m/>
    <n v="156000"/>
    <m/>
    <n v="156000"/>
    <m/>
    <n v="156000"/>
    <m/>
    <n v="156000"/>
    <n v="624000"/>
    <n v="0"/>
    <n v="0"/>
    <s v="SI"/>
    <m/>
    <n v="0"/>
    <n v="0"/>
    <m/>
    <m/>
    <s v="Luis Rodolfo Rebatta Trujillo"/>
    <s v="1003 544 991"/>
  </r>
  <r>
    <x v="504"/>
    <x v="8"/>
    <x v="9"/>
    <n v="0"/>
    <n v="0"/>
    <n v="0"/>
    <n v="0"/>
    <x v="1"/>
    <x v="300"/>
    <s v="Contratación de locadores de servicio"/>
    <x v="4"/>
    <x v="0"/>
    <m/>
    <m/>
    <m/>
    <n v="0"/>
    <s v="NO"/>
    <x v="1"/>
    <n v="0"/>
    <n v="0"/>
    <d v="1899-12-30T00:00:00"/>
    <d v="1899-12-30T00:00:00"/>
    <n v="5000"/>
    <n v="5000"/>
    <n v="5000"/>
    <n v="5000"/>
    <n v="5000"/>
    <n v="5000"/>
    <n v="5000"/>
    <n v="5000"/>
    <n v="5000"/>
    <n v="5000"/>
    <n v="5000"/>
    <n v="5000"/>
    <m/>
    <n v="60000"/>
    <m/>
    <n v="60000"/>
    <m/>
    <n v="60000"/>
    <m/>
    <n v="60000"/>
    <n v="240000"/>
    <n v="0"/>
    <n v="0"/>
    <s v="SI"/>
    <m/>
    <n v="0"/>
    <n v="0"/>
    <m/>
    <m/>
    <s v="Luis Rodolfo Rebatta Trujillo"/>
    <s v="1004 544 991"/>
  </r>
  <r>
    <x v="505"/>
    <x v="8"/>
    <x v="10"/>
    <n v="0"/>
    <n v="0"/>
    <n v="0"/>
    <n v="0"/>
    <x v="1"/>
    <x v="300"/>
    <s v="Contratación de locadores de servicio"/>
    <x v="4"/>
    <x v="0"/>
    <m/>
    <m/>
    <m/>
    <n v="0"/>
    <s v="NO"/>
    <x v="1"/>
    <n v="0"/>
    <n v="0"/>
    <d v="1899-12-30T00:00:00"/>
    <d v="1899-12-30T00:00:00"/>
    <n v="12000"/>
    <n v="12000"/>
    <n v="12000"/>
    <n v="12000"/>
    <n v="12000"/>
    <n v="12000"/>
    <n v="12000"/>
    <n v="12000"/>
    <n v="12000"/>
    <n v="12000"/>
    <n v="12000"/>
    <n v="12000"/>
    <m/>
    <n v="144000"/>
    <m/>
    <n v="144000"/>
    <m/>
    <n v="144000"/>
    <m/>
    <n v="144000"/>
    <n v="576000"/>
    <n v="0"/>
    <n v="0"/>
    <s v="SI"/>
    <m/>
    <n v="0"/>
    <n v="0"/>
    <m/>
    <m/>
    <s v="Luis Rodolfo Rebatta Trujillo"/>
    <s v="993 544 991"/>
  </r>
  <r>
    <x v="506"/>
    <x v="8"/>
    <x v="10"/>
    <n v="0"/>
    <n v="0"/>
    <n v="0"/>
    <n v="0"/>
    <x v="1"/>
    <x v="300"/>
    <s v="Contratación de locadores de servicio"/>
    <x v="4"/>
    <x v="0"/>
    <m/>
    <m/>
    <m/>
    <n v="0"/>
    <s v="NO"/>
    <x v="1"/>
    <n v="0"/>
    <n v="0"/>
    <d v="1899-12-30T00:00:00"/>
    <d v="1899-12-30T00:00:00"/>
    <n v="2500"/>
    <n v="2500"/>
    <n v="2500"/>
    <n v="2500"/>
    <n v="2500"/>
    <n v="2500"/>
    <n v="2500"/>
    <n v="2500"/>
    <n v="2500"/>
    <n v="2500"/>
    <n v="2500"/>
    <n v="2500"/>
    <m/>
    <n v="30000"/>
    <m/>
    <n v="30000"/>
    <m/>
    <n v="30000"/>
    <m/>
    <n v="30000"/>
    <n v="120000"/>
    <n v="0"/>
    <n v="0"/>
    <s v="SI"/>
    <m/>
    <n v="0"/>
    <n v="0"/>
    <m/>
    <m/>
    <s v="Luis Rodolfo Rebatta Trujillo"/>
    <s v="993 544 991"/>
  </r>
  <r>
    <x v="507"/>
    <x v="8"/>
    <x v="7"/>
    <n v="0"/>
    <n v="0"/>
    <n v="0"/>
    <n v="0"/>
    <x v="1"/>
    <x v="300"/>
    <s v="Contratación de locadores de servicio"/>
    <x v="4"/>
    <x v="0"/>
    <m/>
    <m/>
    <m/>
    <n v="0"/>
    <s v="NO"/>
    <x v="1"/>
    <n v="0"/>
    <n v="0"/>
    <d v="1899-12-30T00:00:00"/>
    <d v="1899-12-30T00:00:00"/>
    <n v="13000"/>
    <n v="13000"/>
    <n v="13000"/>
    <n v="13000"/>
    <n v="13000"/>
    <n v="13000"/>
    <n v="13000"/>
    <n v="13000"/>
    <n v="13000"/>
    <n v="13000"/>
    <n v="13000"/>
    <n v="13000"/>
    <m/>
    <n v="156000"/>
    <m/>
    <n v="156000"/>
    <m/>
    <n v="156000"/>
    <m/>
    <n v="156000"/>
    <n v="624000"/>
    <n v="0"/>
    <n v="0"/>
    <s v="SI"/>
    <m/>
    <n v="0"/>
    <n v="0"/>
    <m/>
    <m/>
    <s v="Luis Rodolfo Rebatta Trujillo"/>
    <s v="993 544 991"/>
  </r>
  <r>
    <x v="508"/>
    <x v="8"/>
    <x v="11"/>
    <n v="0"/>
    <n v="0"/>
    <n v="0"/>
    <n v="0"/>
    <x v="1"/>
    <x v="300"/>
    <s v="Contratación de locadores de servicio"/>
    <x v="4"/>
    <x v="0"/>
    <m/>
    <m/>
    <m/>
    <n v="0"/>
    <s v="NO"/>
    <x v="1"/>
    <n v="0"/>
    <n v="0"/>
    <d v="1899-12-30T00:00:00"/>
    <d v="1899-12-30T00:00:00"/>
    <n v="11800"/>
    <n v="11800"/>
    <n v="11800"/>
    <n v="11800"/>
    <n v="11800"/>
    <n v="11800"/>
    <n v="11800"/>
    <n v="11800"/>
    <n v="11800"/>
    <n v="11800"/>
    <n v="11800"/>
    <n v="11800"/>
    <m/>
    <n v="141600"/>
    <m/>
    <n v="141600"/>
    <m/>
    <n v="141600"/>
    <m/>
    <n v="141600"/>
    <n v="566400"/>
    <n v="0"/>
    <n v="0"/>
    <s v="SI"/>
    <m/>
    <n v="0"/>
    <n v="0"/>
    <m/>
    <m/>
    <s v="Luis Rodolfo Rebatta Trujillo"/>
    <s v="993 544 991"/>
  </r>
  <r>
    <x v="509"/>
    <x v="8"/>
    <x v="9"/>
    <n v="0"/>
    <n v="0"/>
    <n v="0"/>
    <n v="0"/>
    <x v="1"/>
    <x v="327"/>
    <s v="Envío de cartas notariales a clientes"/>
    <x v="4"/>
    <x v="0"/>
    <m/>
    <m/>
    <m/>
    <n v="0"/>
    <s v="NO"/>
    <x v="1"/>
    <n v="0"/>
    <n v="0"/>
    <d v="1899-12-30T00:00:00"/>
    <d v="1899-12-30T00:00:00"/>
    <n v="10835"/>
    <n v="10835"/>
    <n v="10835"/>
    <n v="10835"/>
    <n v="10835"/>
    <n v="10835"/>
    <n v="10835"/>
    <n v="10835"/>
    <n v="10835"/>
    <n v="10835"/>
    <n v="10835"/>
    <n v="10835"/>
    <m/>
    <n v="130020"/>
    <m/>
    <n v="143022"/>
    <m/>
    <n v="157324"/>
    <m/>
    <n v="173057"/>
    <n v="603423"/>
    <n v="0"/>
    <n v="0"/>
    <s v="SI"/>
    <m/>
    <n v="0"/>
    <n v="0"/>
    <m/>
    <m/>
    <s v="Luis Rodolfo Rebatta Trujillo"/>
    <s v="999 544 991"/>
  </r>
  <r>
    <x v="510"/>
    <x v="8"/>
    <x v="10"/>
    <n v="0"/>
    <n v="0"/>
    <n v="0"/>
    <n v="0"/>
    <x v="1"/>
    <x v="328"/>
    <s v="Envío de cartas notariales a clientes por eventos de fraude"/>
    <x v="4"/>
    <x v="0"/>
    <m/>
    <m/>
    <m/>
    <n v="0"/>
    <s v="NO"/>
    <x v="1"/>
    <n v="0"/>
    <n v="0"/>
    <d v="1899-12-30T00:00:00"/>
    <d v="1899-12-30T00:00:00"/>
    <n v="600"/>
    <n v="600"/>
    <n v="600"/>
    <n v="600"/>
    <n v="600"/>
    <n v="600"/>
    <n v="600"/>
    <n v="600"/>
    <n v="600"/>
    <n v="600"/>
    <n v="600"/>
    <n v="600"/>
    <m/>
    <n v="7200"/>
    <m/>
    <s v=""/>
    <m/>
    <s v=""/>
    <m/>
    <s v=""/>
    <n v="7200"/>
    <n v="0"/>
    <n v="0"/>
    <s v="SI"/>
    <m/>
    <n v="0"/>
    <n v="0"/>
    <m/>
    <m/>
    <s v="Luis Rodolfo Rebatta Trujillo"/>
    <s v="993 544 991"/>
  </r>
  <r>
    <x v="511"/>
    <x v="8"/>
    <x v="9"/>
    <n v="0"/>
    <n v="0"/>
    <n v="0"/>
    <n v="0"/>
    <x v="1"/>
    <x v="329"/>
    <s v="Impresión y ensobrado de cartas "/>
    <x v="4"/>
    <x v="0"/>
    <m/>
    <m/>
    <m/>
    <n v="0"/>
    <s v="NO"/>
    <x v="1"/>
    <n v="0"/>
    <n v="0"/>
    <d v="1899-12-30T00:00:00"/>
    <d v="1899-12-30T00:00:00"/>
    <n v="906"/>
    <n v="906"/>
    <n v="906"/>
    <n v="906"/>
    <n v="906"/>
    <n v="906"/>
    <n v="906"/>
    <n v="906"/>
    <n v="906"/>
    <n v="906"/>
    <n v="906"/>
    <n v="906"/>
    <m/>
    <n v="10872"/>
    <m/>
    <n v="11959"/>
    <m/>
    <n v="13155"/>
    <m/>
    <n v="14471"/>
    <n v="50457"/>
    <n v="0"/>
    <n v="0"/>
    <s v="SI"/>
    <m/>
    <n v="0"/>
    <n v="0"/>
    <m/>
    <m/>
    <s v="Luis Rodolfo Rebatta Trujillo"/>
    <s v="1002 544 991"/>
  </r>
  <r>
    <x v="512"/>
    <x v="8"/>
    <x v="10"/>
    <n v="0"/>
    <n v="0"/>
    <n v="0"/>
    <n v="0"/>
    <x v="1"/>
    <x v="330"/>
    <s v="MC - Alertas en línea y en tiempo real"/>
    <x v="4"/>
    <x v="0"/>
    <m/>
    <m/>
    <m/>
    <n v="0"/>
    <s v="NO"/>
    <x v="1"/>
    <n v="0"/>
    <n v="0"/>
    <d v="1899-12-30T00:00:00"/>
    <d v="1899-12-30T00:00:00"/>
    <n v="37584"/>
    <n v="33624"/>
    <n v="33624"/>
    <n v="37584"/>
    <n v="33624"/>
    <n v="33624"/>
    <n v="37584"/>
    <n v="33624"/>
    <n v="19894"/>
    <s v=""/>
    <s v=""/>
    <s v=""/>
    <m/>
    <n v="300766"/>
    <m/>
    <s v=""/>
    <m/>
    <s v=""/>
    <m/>
    <s v=""/>
    <n v="300766"/>
    <n v="0"/>
    <n v="0"/>
    <s v="SI"/>
    <m/>
    <n v="0"/>
    <n v="0"/>
    <m/>
    <m/>
    <s v="Luis Rodolfo Rebatta Trujillo"/>
    <s v="993 544 991"/>
  </r>
  <r>
    <x v="513"/>
    <x v="8"/>
    <x v="10"/>
    <n v="0"/>
    <n v="0"/>
    <n v="0"/>
    <n v="0"/>
    <x v="1"/>
    <x v="331"/>
    <s v="Monitoreo Prevención y Tratamiento de Fraude - Call Center"/>
    <x v="4"/>
    <x v="0"/>
    <m/>
    <m/>
    <m/>
    <n v="0"/>
    <s v="SI"/>
    <x v="1"/>
    <n v="0"/>
    <n v="0"/>
    <d v="1899-12-30T00:00:00"/>
    <d v="1899-12-30T00:00:00"/>
    <n v="324660"/>
    <n v="324660"/>
    <n v="324660"/>
    <n v="324660"/>
    <n v="324660"/>
    <n v="324660"/>
    <n v="324660"/>
    <n v="324660"/>
    <n v="324660"/>
    <n v="324660"/>
    <n v="324660"/>
    <n v="324660"/>
    <m/>
    <n v="3895920"/>
    <m/>
    <n v="3895920"/>
    <m/>
    <n v="1947960"/>
    <m/>
    <s v=""/>
    <n v="9739800"/>
    <n v="0"/>
    <n v="0"/>
    <s v="SI"/>
    <m/>
    <n v="0"/>
    <n v="0"/>
    <m/>
    <m/>
    <s v="Luis Rodolfo Rebatta Trujillo"/>
    <s v="993 544 991"/>
  </r>
  <r>
    <x v="514"/>
    <x v="8"/>
    <x v="10"/>
    <n v="0"/>
    <n v="0"/>
    <n v="0"/>
    <n v="0"/>
    <x v="1"/>
    <x v="332"/>
    <s v="Peritaje y otros"/>
    <x v="4"/>
    <x v="0"/>
    <m/>
    <m/>
    <m/>
    <n v="0"/>
    <s v="NO"/>
    <x v="1"/>
    <n v="0"/>
    <n v="0"/>
    <d v="1899-12-30T00:00:00"/>
    <d v="1899-12-30T00:00:00"/>
    <s v=""/>
    <s v=""/>
    <n v="7500"/>
    <s v=""/>
    <s v=""/>
    <s v=""/>
    <s v=""/>
    <n v="2500"/>
    <s v=""/>
    <s v=""/>
    <s v=""/>
    <s v=""/>
    <m/>
    <n v="10000"/>
    <m/>
    <s v=""/>
    <m/>
    <s v=""/>
    <m/>
    <s v=""/>
    <n v="10000"/>
    <n v="0"/>
    <n v="0"/>
    <s v="SI"/>
    <m/>
    <n v="0"/>
    <n v="0"/>
    <m/>
    <m/>
    <s v="Luis Rodolfo Rebatta Trujillo"/>
    <s v="993 544 991"/>
  </r>
  <r>
    <x v="515"/>
    <x v="8"/>
    <x v="9"/>
    <n v="0"/>
    <n v="0"/>
    <n v="0"/>
    <n v="0"/>
    <x v="1"/>
    <x v="333"/>
    <s v="Presupuesto Mesa Cobranza Preventiva A365 - Call Center"/>
    <x v="4"/>
    <x v="0"/>
    <m/>
    <m/>
    <m/>
    <n v="0"/>
    <s v="SI"/>
    <x v="1"/>
    <n v="0"/>
    <n v="0"/>
    <d v="1899-12-30T00:00:00"/>
    <d v="1899-12-30T00:00:00"/>
    <n v="40894"/>
    <n v="40894"/>
    <n v="40894"/>
    <n v="40894"/>
    <n v="40894"/>
    <n v="40894"/>
    <n v="40894"/>
    <n v="40894"/>
    <n v="40894"/>
    <n v="40894"/>
    <n v="40894"/>
    <n v="40894"/>
    <m/>
    <n v="490728"/>
    <m/>
    <s v=""/>
    <m/>
    <s v=""/>
    <m/>
    <s v=""/>
    <n v="490728"/>
    <n v="0"/>
    <n v="0"/>
    <s v="SI"/>
    <m/>
    <n v="0"/>
    <n v="0"/>
    <m/>
    <m/>
    <s v="Luis Rodolfo Rebatta Trujillo"/>
    <s v="994 544 991"/>
  </r>
  <r>
    <x v="516"/>
    <x v="8"/>
    <x v="9"/>
    <n v="0"/>
    <n v="0"/>
    <n v="0"/>
    <n v="0"/>
    <x v="1"/>
    <x v="334"/>
    <s v="Presupuesto Mesa Cobranza Preventiva A365 - Comisiones"/>
    <x v="4"/>
    <x v="0"/>
    <m/>
    <m/>
    <m/>
    <n v="0"/>
    <s v="SI"/>
    <x v="1"/>
    <n v="0"/>
    <n v="0"/>
    <d v="1899-12-30T00:00:00"/>
    <d v="1899-12-30T00:00:00"/>
    <n v="120292"/>
    <n v="120292"/>
    <n v="120292"/>
    <n v="120292"/>
    <n v="120292"/>
    <n v="120292"/>
    <n v="120292"/>
    <n v="120292"/>
    <n v="120292"/>
    <n v="120292"/>
    <n v="120292"/>
    <n v="120292"/>
    <m/>
    <n v="1443504"/>
    <m/>
    <s v=""/>
    <m/>
    <s v=""/>
    <m/>
    <s v=""/>
    <n v="1443504"/>
    <n v="0"/>
    <n v="0"/>
    <s v="SI"/>
    <m/>
    <n v="0"/>
    <n v="0"/>
    <m/>
    <m/>
    <s v="Luis Rodolfo Rebatta Trujillo"/>
    <s v="993 544 991"/>
  </r>
  <r>
    <x v="517"/>
    <x v="8"/>
    <x v="7"/>
    <n v="0"/>
    <n v="0"/>
    <n v="0"/>
    <n v="0"/>
    <x v="1"/>
    <x v="335"/>
    <s v="Servicio de revisión de expedientes de deudores No Minoristas. Es de carácter regulatorio."/>
    <x v="4"/>
    <x v="0"/>
    <m/>
    <m/>
    <m/>
    <n v="0"/>
    <s v="NO"/>
    <x v="1"/>
    <n v="0"/>
    <n v="0"/>
    <d v="1899-12-30T00:00:00"/>
    <d v="1899-12-30T00:00:00"/>
    <s v=""/>
    <s v=""/>
    <s v=""/>
    <s v=""/>
    <s v=""/>
    <s v=""/>
    <s v=""/>
    <s v=""/>
    <s v=""/>
    <s v=""/>
    <s v=""/>
    <n v="30000"/>
    <m/>
    <n v="30000"/>
    <m/>
    <s v=""/>
    <m/>
    <s v=""/>
    <m/>
    <s v=""/>
    <n v="30000"/>
    <n v="0"/>
    <n v="0"/>
    <s v="SI"/>
    <m/>
    <n v="0"/>
    <n v="0"/>
    <m/>
    <m/>
    <s v="Luis Rodolfo Rebatta Trujillo"/>
    <s v="993 544 991"/>
  </r>
  <r>
    <x v="518"/>
    <x v="8"/>
    <x v="5"/>
    <n v="0"/>
    <n v="0"/>
    <n v="0"/>
    <n v="0"/>
    <x v="1"/>
    <x v="336"/>
    <s v="Solución Tecn. Prevención Fraudes y LA/FT y aplicación scoring riesgos "/>
    <x v="4"/>
    <x v="0"/>
    <m/>
    <m/>
    <m/>
    <n v="0"/>
    <s v="NO"/>
    <x v="1"/>
    <n v="0"/>
    <n v="0"/>
    <d v="1899-12-30T00:00:00"/>
    <d v="1899-12-30T00:00:00"/>
    <s v=""/>
    <s v=""/>
    <s v=""/>
    <s v=""/>
    <s v=""/>
    <s v=""/>
    <n v="1730737"/>
    <s v=""/>
    <s v=""/>
    <s v=""/>
    <s v=""/>
    <n v="3736409"/>
    <m/>
    <n v="5467146"/>
    <m/>
    <s v=""/>
    <m/>
    <s v=""/>
    <m/>
    <s v=""/>
    <n v="5467146"/>
    <n v="0"/>
    <n v="0"/>
    <s v="SI"/>
    <m/>
    <n v="0"/>
    <n v="0"/>
    <m/>
    <m/>
    <s v="Luis Rodolfo Rebatta Trujillo"/>
    <s v="993 544 991"/>
  </r>
  <r>
    <x v="519"/>
    <x v="8"/>
    <x v="10"/>
    <n v="0"/>
    <n v="0"/>
    <n v="0"/>
    <n v="0"/>
    <x v="1"/>
    <x v="337"/>
    <s v="Solución tecnologica para la prevención de fraudes, lavado de activos y financiamiento del terrorismo (LA/FT) y aplicación de scoring de riesgos de LA/FT - SENTINEL"/>
    <x v="4"/>
    <x v="0"/>
    <m/>
    <m/>
    <m/>
    <n v="0"/>
    <s v="NO"/>
    <x v="1"/>
    <n v="0"/>
    <n v="0"/>
    <d v="1899-12-30T00:00:00"/>
    <d v="1899-12-30T00:00:00"/>
    <s v=""/>
    <s v=""/>
    <s v=""/>
    <n v="369618"/>
    <s v=""/>
    <s v=""/>
    <s v=""/>
    <s v=""/>
    <s v=""/>
    <s v=""/>
    <s v=""/>
    <s v=""/>
    <m/>
    <n v="369618"/>
    <m/>
    <s v=""/>
    <m/>
    <s v=""/>
    <m/>
    <s v=""/>
    <n v="369618"/>
    <n v="0"/>
    <n v="0"/>
    <s v="SI"/>
    <m/>
    <n v="0"/>
    <n v="0"/>
    <m/>
    <m/>
    <s v="Luis Rodolfo Rebatta Trujillo"/>
    <s v="993 544 991"/>
  </r>
  <r>
    <x v="520"/>
    <x v="8"/>
    <x v="10"/>
    <n v="0"/>
    <n v="0"/>
    <n v="0"/>
    <n v="0"/>
    <x v="1"/>
    <x v="338"/>
    <s v="Visa - Alertas en línea y en tiempo real"/>
    <x v="4"/>
    <x v="0"/>
    <m/>
    <m/>
    <m/>
    <n v="0"/>
    <s v="NO"/>
    <x v="1"/>
    <n v="0"/>
    <n v="0"/>
    <d v="1899-12-30T00:00:00"/>
    <d v="1899-12-30T00:00:00"/>
    <n v="3300"/>
    <n v="3300"/>
    <n v="3300"/>
    <n v="3300"/>
    <n v="3300"/>
    <n v="3300"/>
    <n v="3300"/>
    <n v="3300"/>
    <n v="3079"/>
    <s v=""/>
    <s v=""/>
    <s v=""/>
    <m/>
    <n v="29479"/>
    <m/>
    <s v=""/>
    <m/>
    <s v=""/>
    <m/>
    <s v=""/>
    <n v="29479"/>
    <n v="0"/>
    <n v="0"/>
    <s v="SI"/>
    <m/>
    <n v="0"/>
    <n v="0"/>
    <m/>
    <m/>
    <s v="Luis Rodolfo Rebatta Trujillo"/>
    <s v="993 544 991"/>
  </r>
  <r>
    <x v="521"/>
    <x v="8"/>
    <x v="3"/>
    <s v=""/>
    <s v="Gerencia de Riesgos"/>
    <s v=""/>
    <s v=""/>
    <x v="4"/>
    <x v="339"/>
    <s v="CAPACITACION"/>
    <x v="2"/>
    <x v="0"/>
    <m/>
    <m/>
    <m/>
    <s v="Alta"/>
    <s v="NO"/>
    <x v="0"/>
    <s v="Abril"/>
    <s v="1"/>
    <d v="2023-04-01T00:00:00"/>
    <d v="2023-04-30T00:00:00"/>
    <s v=""/>
    <s v=""/>
    <s v=""/>
    <n v="61030"/>
    <s v=""/>
    <s v=""/>
    <s v=""/>
    <s v=""/>
    <s v=""/>
    <s v=""/>
    <s v=""/>
    <s v=""/>
    <m/>
    <n v="61030"/>
    <m/>
    <s v=""/>
    <m/>
    <s v=""/>
    <m/>
    <s v=""/>
    <n v="61030"/>
    <s v="Contratación"/>
    <s v="No Significativa"/>
    <s v="SI"/>
    <m/>
    <s v="Nuevo"/>
    <s v="SI"/>
    <m/>
    <m/>
    <s v="Luis Rodolfo Rebatta Trujillo"/>
    <s v="993 544 991"/>
  </r>
  <r>
    <x v="522"/>
    <x v="13"/>
    <x v="5"/>
    <s v=""/>
    <s v="Gerencia de Tecnologías de Información"/>
    <s v="Oficina de Seguridad Informática"/>
    <s v=""/>
    <x v="2"/>
    <x v="340"/>
    <s v=""/>
    <x v="2"/>
    <x v="0"/>
    <m/>
    <m/>
    <m/>
    <s v="Muy Alta"/>
    <s v="NO"/>
    <x v="2"/>
    <s v="Enero"/>
    <s v="36"/>
    <d v="2023-01-01T00:00:00"/>
    <d v="2025-12-31T00:00:00"/>
    <n v="195000"/>
    <n v="195000"/>
    <n v="195000"/>
    <n v="195000"/>
    <n v="195000"/>
    <n v="195000"/>
    <n v="195000"/>
    <n v="195000"/>
    <n v="195000"/>
    <n v="195000"/>
    <n v="195000"/>
    <n v="195000"/>
    <m/>
    <n v="2340000"/>
    <m/>
    <s v=""/>
    <m/>
    <s v=""/>
    <m/>
    <s v=""/>
    <n v="2340000"/>
    <s v="Contratación"/>
    <s v="Significativa"/>
    <s v="SI"/>
    <m/>
    <s v="Nuevo"/>
    <s v="SI"/>
    <m/>
    <m/>
    <s v="Luis Rodolfo Rebatta Trujillo"/>
    <s v="993 544 991"/>
  </r>
  <r>
    <x v="523"/>
    <x v="9"/>
    <x v="12"/>
    <s v="Procesos Laborales"/>
    <s v="Gerencia Legal"/>
    <s v="Asuntos Procesales"/>
    <s v="Procesos Laborales"/>
    <x v="1"/>
    <x v="341"/>
    <s v="Solución de conflictos - Conciliación"/>
    <x v="2"/>
    <x v="0"/>
    <m/>
    <m/>
    <m/>
    <s v="Moderada"/>
    <s v="NO"/>
    <x v="2"/>
    <s v="Sin convocatoria"/>
    <s v="12"/>
    <d v="2023-01-01T00:00:00"/>
    <d v="2023-12-31T00:00:00"/>
    <s v=""/>
    <s v=""/>
    <s v=""/>
    <n v="100000"/>
    <s v=""/>
    <s v=""/>
    <n v="100000"/>
    <s v=""/>
    <s v=""/>
    <s v=""/>
    <s v=""/>
    <s v=""/>
    <m/>
    <n v="200000"/>
    <m/>
    <n v="200000"/>
    <m/>
    <n v="200000"/>
    <m/>
    <n v="200000"/>
    <n v="800000"/>
    <n v="0"/>
    <n v="0"/>
    <s v="SI"/>
    <m/>
    <n v="0"/>
    <s v="SI"/>
    <m/>
    <m/>
    <s v="Kathery Roxana Grande Arroyo"/>
    <s v="949 405 851"/>
  </r>
  <r>
    <x v="524"/>
    <x v="9"/>
    <x v="3"/>
    <s v=""/>
    <s v="Gerencia Legal"/>
    <s v=""/>
    <s v=""/>
    <x v="1"/>
    <x v="342"/>
    <s v="Dieta Directores"/>
    <x v="2"/>
    <x v="0"/>
    <m/>
    <m/>
    <m/>
    <s v="Alta"/>
    <s v="NO"/>
    <x v="2"/>
    <s v="Sin convocatoria"/>
    <s v="12"/>
    <d v="2023-01-01T00:00:00"/>
    <d v="2023-12-31T00:00:00"/>
    <n v="34000"/>
    <n v="34000"/>
    <n v="34000"/>
    <n v="34000"/>
    <n v="34000"/>
    <n v="34000"/>
    <n v="34000"/>
    <n v="34000"/>
    <n v="34000"/>
    <n v="34000"/>
    <n v="34000"/>
    <n v="34000"/>
    <m/>
    <n v="408000"/>
    <m/>
    <n v="408000"/>
    <m/>
    <n v="408000"/>
    <m/>
    <n v="408000"/>
    <n v="1632000"/>
    <n v="0"/>
    <s v="No Significativa"/>
    <s v="SI"/>
    <m/>
    <n v="0"/>
    <s v="SI"/>
    <m/>
    <m/>
    <s v="Kathery Roxana Grande Arroyo"/>
    <s v="949 405 851"/>
  </r>
  <r>
    <x v="525"/>
    <x v="9"/>
    <x v="12"/>
    <s v="Procesos Laborales"/>
    <n v="0"/>
    <n v="0"/>
    <n v="0"/>
    <x v="4"/>
    <x v="343"/>
    <n v="0"/>
    <x v="2"/>
    <x v="0"/>
    <m/>
    <m/>
    <m/>
    <n v="0"/>
    <s v="NO"/>
    <x v="2"/>
    <n v="0"/>
    <n v="0"/>
    <d v="1899-12-30T00:00:00"/>
    <d v="1899-12-30T00:00:00"/>
    <n v="92143"/>
    <n v="92143"/>
    <n v="92143"/>
    <n v="92143"/>
    <n v="92143"/>
    <n v="92143"/>
    <n v="92143"/>
    <n v="92143"/>
    <n v="92143"/>
    <n v="92143"/>
    <n v="92143"/>
    <n v="92143"/>
    <m/>
    <n v="1105716"/>
    <m/>
    <s v=""/>
    <m/>
    <s v=""/>
    <m/>
    <s v=""/>
    <n v="1105716"/>
    <n v="0"/>
    <s v="No Significativa"/>
    <s v="SI"/>
    <m/>
    <n v="0"/>
    <n v="0"/>
    <m/>
    <m/>
    <s v="Kathery Roxana Grande Arroyo"/>
    <s v="950 405 851"/>
  </r>
  <r>
    <x v="526"/>
    <x v="9"/>
    <x v="12"/>
    <s v="Procesos Judiciales y Administrativos"/>
    <n v="0"/>
    <n v="0"/>
    <n v="0"/>
    <x v="4"/>
    <x v="344"/>
    <n v="0"/>
    <x v="2"/>
    <x v="0"/>
    <m/>
    <m/>
    <m/>
    <n v="0"/>
    <s v="NO"/>
    <x v="2"/>
    <n v="0"/>
    <n v="0"/>
    <d v="1899-12-30T00:00:00"/>
    <d v="1899-12-30T00:00:00"/>
    <n v="31175"/>
    <n v="31175"/>
    <n v="31175"/>
    <n v="31175"/>
    <n v="31175"/>
    <n v="31175"/>
    <n v="31175"/>
    <n v="31175"/>
    <n v="31175"/>
    <n v="31175"/>
    <n v="31175"/>
    <n v="31175"/>
    <m/>
    <n v="374100"/>
    <m/>
    <s v=""/>
    <m/>
    <s v=""/>
    <m/>
    <s v=""/>
    <n v="374100"/>
    <n v="0"/>
    <s v="No Significativa"/>
    <s v="SI"/>
    <m/>
    <n v="0"/>
    <s v="SI"/>
    <m/>
    <m/>
    <s v="Kathery Roxana Grande Arroyo"/>
    <s v="951 405 851"/>
  </r>
  <r>
    <x v="527"/>
    <x v="9"/>
    <x v="12"/>
    <s v="Procesos Laborales"/>
    <n v="0"/>
    <n v="0"/>
    <n v="0"/>
    <x v="4"/>
    <x v="345"/>
    <n v="0"/>
    <x v="2"/>
    <x v="0"/>
    <m/>
    <m/>
    <m/>
    <n v="0"/>
    <s v="NO"/>
    <x v="2"/>
    <n v="0"/>
    <n v="0"/>
    <d v="1899-12-30T00:00:00"/>
    <d v="1899-12-30T00:00:00"/>
    <n v="40305"/>
    <n v="40305"/>
    <n v="40305"/>
    <n v="40305"/>
    <n v="40305"/>
    <n v="40305"/>
    <n v="40305"/>
    <n v="40305"/>
    <n v="40305"/>
    <s v=""/>
    <s v=""/>
    <s v=""/>
    <m/>
    <n v="362745"/>
    <m/>
    <s v=""/>
    <m/>
    <s v=""/>
    <m/>
    <s v=""/>
    <n v="362745"/>
    <n v="0"/>
    <s v="No Significativa"/>
    <s v="SI"/>
    <m/>
    <n v="0"/>
    <n v="0"/>
    <m/>
    <m/>
    <s v="Kathery Roxana Grande Arroyo"/>
    <s v="952 405 851"/>
  </r>
  <r>
    <x v="528"/>
    <x v="9"/>
    <x v="13"/>
    <n v="0"/>
    <n v="0"/>
    <n v="0"/>
    <n v="0"/>
    <x v="4"/>
    <x v="346"/>
    <n v="0"/>
    <x v="2"/>
    <x v="0"/>
    <m/>
    <m/>
    <m/>
    <n v="0"/>
    <s v="SI"/>
    <x v="2"/>
    <n v="0"/>
    <n v="0"/>
    <d v="1899-12-30T00:00:00"/>
    <d v="1899-12-30T00:00:00"/>
    <s v=""/>
    <s v=""/>
    <s v=""/>
    <s v=""/>
    <s v=""/>
    <s v=""/>
    <n v="60000"/>
    <n v="60000"/>
    <n v="60000"/>
    <n v="60000"/>
    <n v="60000"/>
    <n v="60000"/>
    <m/>
    <n v="360000"/>
    <m/>
    <s v=""/>
    <m/>
    <s v=""/>
    <m/>
    <s v=""/>
    <n v="360000"/>
    <n v="0"/>
    <s v="No Significativa"/>
    <s v="SI"/>
    <m/>
    <n v="0"/>
    <n v="0"/>
    <m/>
    <m/>
    <s v="Kathery Roxana Grande Arroyo"/>
    <s v="953 405 851"/>
  </r>
  <r>
    <x v="529"/>
    <x v="9"/>
    <x v="5"/>
    <n v="0"/>
    <n v="0"/>
    <n v="0"/>
    <n v="0"/>
    <x v="4"/>
    <x v="347"/>
    <n v="0"/>
    <x v="2"/>
    <x v="0"/>
    <m/>
    <m/>
    <m/>
    <n v="0"/>
    <s v="NO"/>
    <x v="2"/>
    <n v="0"/>
    <n v="0"/>
    <d v="1899-12-30T00:00:00"/>
    <d v="1899-12-30T00:00:00"/>
    <n v="25000"/>
    <n v="25000"/>
    <n v="25000"/>
    <n v="25000"/>
    <n v="25000"/>
    <n v="25000"/>
    <n v="25000"/>
    <n v="25000"/>
    <n v="25000"/>
    <n v="25000"/>
    <n v="25000"/>
    <n v="25000"/>
    <m/>
    <n v="300000"/>
    <m/>
    <s v=""/>
    <m/>
    <s v=""/>
    <m/>
    <s v=""/>
    <n v="300000"/>
    <n v="0"/>
    <s v="No Significativa"/>
    <s v="SI"/>
    <m/>
    <n v="0"/>
    <n v="0"/>
    <m/>
    <m/>
    <s v="Kathery Roxana Grande Arroyo"/>
    <s v="954 405 851"/>
  </r>
  <r>
    <x v="530"/>
    <x v="9"/>
    <x v="12"/>
    <s v="Procesos Judiciales y Administrativos"/>
    <n v="0"/>
    <n v="0"/>
    <n v="0"/>
    <x v="4"/>
    <x v="348"/>
    <n v="0"/>
    <x v="2"/>
    <x v="0"/>
    <m/>
    <m/>
    <m/>
    <n v="0"/>
    <s v="NO"/>
    <x v="2"/>
    <n v="0"/>
    <n v="0"/>
    <d v="1899-12-30T00:00:00"/>
    <d v="1899-12-30T00:00:00"/>
    <s v=""/>
    <s v=""/>
    <s v=""/>
    <n v="50000"/>
    <s v=""/>
    <n v="50000"/>
    <s v=""/>
    <s v=""/>
    <n v="50000"/>
    <s v=""/>
    <n v="50000"/>
    <s v=""/>
    <m/>
    <n v="200000"/>
    <m/>
    <s v=""/>
    <m/>
    <s v=""/>
    <m/>
    <s v=""/>
    <n v="200000"/>
    <n v="0"/>
    <s v="No Significativa"/>
    <s v="SI"/>
    <m/>
    <n v="0"/>
    <n v="0"/>
    <m/>
    <m/>
    <s v="Kathery Roxana Grande Arroyo"/>
    <s v="955 405 851"/>
  </r>
  <r>
    <x v="531"/>
    <x v="9"/>
    <x v="12"/>
    <n v="0"/>
    <n v="0"/>
    <n v="0"/>
    <n v="0"/>
    <x v="1"/>
    <x v="349"/>
    <n v="0"/>
    <x v="2"/>
    <x v="0"/>
    <m/>
    <m/>
    <m/>
    <n v="0"/>
    <s v="NO"/>
    <x v="2"/>
    <n v="0"/>
    <n v="0"/>
    <d v="1899-12-30T00:00:00"/>
    <d v="1899-12-30T00:00:00"/>
    <n v="10000"/>
    <n v="10000"/>
    <n v="10000"/>
    <n v="10000"/>
    <n v="20000"/>
    <n v="20000"/>
    <n v="20000"/>
    <n v="20000"/>
    <n v="20000"/>
    <n v="20000"/>
    <n v="20000"/>
    <n v="20000"/>
    <m/>
    <n v="200000"/>
    <m/>
    <s v=""/>
    <m/>
    <s v=""/>
    <m/>
    <s v=""/>
    <n v="200000"/>
    <n v="0"/>
    <n v="0"/>
    <s v="SI"/>
    <m/>
    <n v="0"/>
    <n v="0"/>
    <m/>
    <m/>
    <s v="Kathery Roxana Grande Arroyo"/>
    <s v="956 405 851"/>
  </r>
  <r>
    <x v="532"/>
    <x v="9"/>
    <x v="12"/>
    <s v="Procesos Laborales"/>
    <n v="0"/>
    <n v="0"/>
    <n v="0"/>
    <x v="1"/>
    <x v="350"/>
    <n v="0"/>
    <x v="2"/>
    <x v="0"/>
    <m/>
    <m/>
    <m/>
    <n v="0"/>
    <s v="NO"/>
    <x v="2"/>
    <n v="0"/>
    <n v="0"/>
    <d v="1899-12-30T00:00:00"/>
    <d v="1899-12-30T00:00:00"/>
    <s v=""/>
    <s v=""/>
    <s v=""/>
    <n v="100000"/>
    <s v=""/>
    <s v=""/>
    <n v="100000"/>
    <s v=""/>
    <s v=""/>
    <s v=""/>
    <s v=""/>
    <s v=""/>
    <m/>
    <n v="200000"/>
    <m/>
    <s v=""/>
    <m/>
    <s v=""/>
    <m/>
    <s v=""/>
    <n v="200000"/>
    <n v="0"/>
    <n v="0"/>
    <s v="SI"/>
    <m/>
    <n v="0"/>
    <n v="0"/>
    <m/>
    <m/>
    <s v="Kathery Roxana Grande Arroyo"/>
    <s v="957 405 851"/>
  </r>
  <r>
    <x v="533"/>
    <x v="9"/>
    <x v="12"/>
    <s v="Procesos Judiciales y Administrativos"/>
    <n v="0"/>
    <n v="0"/>
    <n v="0"/>
    <x v="4"/>
    <x v="351"/>
    <n v="0"/>
    <x v="2"/>
    <x v="0"/>
    <m/>
    <m/>
    <m/>
    <n v="0"/>
    <s v="NO"/>
    <x v="2"/>
    <n v="0"/>
    <n v="0"/>
    <d v="1899-12-30T00:00:00"/>
    <d v="1899-12-30T00:00:00"/>
    <n v="4000"/>
    <n v="4000"/>
    <n v="8000"/>
    <n v="41600"/>
    <n v="54400"/>
    <n v="50489"/>
    <s v=""/>
    <s v=""/>
    <s v=""/>
    <s v=""/>
    <s v=""/>
    <s v=""/>
    <m/>
    <n v="162489"/>
    <m/>
    <s v=""/>
    <m/>
    <s v=""/>
    <m/>
    <s v=""/>
    <n v="162489"/>
    <n v="0"/>
    <s v="No Significativa"/>
    <s v="SI"/>
    <m/>
    <n v="0"/>
    <n v="0"/>
    <m/>
    <m/>
    <s v="Kathery Roxana Grande Arroyo"/>
    <s v="958 405 851"/>
  </r>
  <r>
    <x v="534"/>
    <x v="9"/>
    <x v="12"/>
    <s v="Procesos Laborales"/>
    <n v="0"/>
    <n v="0"/>
    <n v="0"/>
    <x v="4"/>
    <x v="352"/>
    <n v="0"/>
    <x v="2"/>
    <x v="0"/>
    <m/>
    <m/>
    <m/>
    <n v="0"/>
    <s v="NO"/>
    <x v="2"/>
    <n v="0"/>
    <n v="0"/>
    <d v="1899-12-30T00:00:00"/>
    <d v="1899-12-30T00:00:00"/>
    <n v="13015"/>
    <n v="13015"/>
    <n v="13015"/>
    <n v="13015"/>
    <n v="13015"/>
    <n v="13015"/>
    <n v="13015"/>
    <n v="13015"/>
    <n v="13015"/>
    <n v="13015"/>
    <n v="13015"/>
    <n v="13015"/>
    <m/>
    <n v="156180"/>
    <m/>
    <s v=""/>
    <m/>
    <s v=""/>
    <m/>
    <s v=""/>
    <n v="156180"/>
    <n v="0"/>
    <s v="No Significativa"/>
    <s v="SI"/>
    <m/>
    <n v="0"/>
    <n v="0"/>
    <m/>
    <m/>
    <s v="Kathery Roxana Grande Arroyo"/>
    <s v="959 405 851"/>
  </r>
  <r>
    <x v="535"/>
    <x v="9"/>
    <x v="14"/>
    <n v="0"/>
    <n v="0"/>
    <n v="0"/>
    <n v="0"/>
    <x v="4"/>
    <x v="353"/>
    <n v="0"/>
    <x v="2"/>
    <x v="0"/>
    <m/>
    <m/>
    <m/>
    <n v="0"/>
    <s v="NO"/>
    <x v="2"/>
    <n v="0"/>
    <n v="0"/>
    <d v="1899-12-30T00:00:00"/>
    <d v="1899-12-30T00:00:00"/>
    <n v="12712"/>
    <n v="12712"/>
    <n v="12712"/>
    <n v="12712"/>
    <n v="12712"/>
    <n v="12712"/>
    <n v="12712"/>
    <n v="12712"/>
    <n v="12712"/>
    <n v="12712"/>
    <n v="12712"/>
    <n v="12712"/>
    <m/>
    <n v="152544"/>
    <m/>
    <s v=""/>
    <m/>
    <s v=""/>
    <m/>
    <s v=""/>
    <n v="152544"/>
    <n v="0"/>
    <s v="No Significativa"/>
    <s v="SI"/>
    <m/>
    <n v="0"/>
    <n v="0"/>
    <m/>
    <m/>
    <s v="Kathery Roxana Grande Arroyo"/>
    <s v="960 405 851"/>
  </r>
  <r>
    <x v="536"/>
    <x v="9"/>
    <x v="12"/>
    <s v="Procesos Laborales"/>
    <n v="0"/>
    <n v="0"/>
    <n v="0"/>
    <x v="4"/>
    <x v="354"/>
    <n v="0"/>
    <x v="2"/>
    <x v="0"/>
    <m/>
    <m/>
    <m/>
    <n v="0"/>
    <s v="NO"/>
    <x v="2"/>
    <n v="0"/>
    <n v="0"/>
    <d v="1899-12-30T00:00:00"/>
    <d v="1899-12-30T00:00:00"/>
    <s v=""/>
    <s v=""/>
    <n v="37600"/>
    <n v="37600"/>
    <n v="37600"/>
    <n v="34600"/>
    <s v=""/>
    <s v=""/>
    <s v=""/>
    <s v=""/>
    <s v=""/>
    <s v=""/>
    <m/>
    <n v="147400"/>
    <m/>
    <s v=""/>
    <m/>
    <s v=""/>
    <m/>
    <s v=""/>
    <n v="147400"/>
    <n v="0"/>
    <s v="No Significativa"/>
    <s v="SI"/>
    <m/>
    <n v="0"/>
    <n v="0"/>
    <m/>
    <m/>
    <s v="Kathery Roxana Grande Arroyo"/>
    <s v="961 405 851"/>
  </r>
  <r>
    <x v="537"/>
    <x v="9"/>
    <x v="5"/>
    <n v="0"/>
    <n v="0"/>
    <n v="0"/>
    <n v="0"/>
    <x v="4"/>
    <x v="287"/>
    <n v="0"/>
    <x v="2"/>
    <x v="0"/>
    <m/>
    <m/>
    <m/>
    <n v="0"/>
    <s v="NO"/>
    <x v="2"/>
    <n v="0"/>
    <n v="0"/>
    <d v="1899-12-30T00:00:00"/>
    <d v="1899-12-30T00:00:00"/>
    <n v="10000"/>
    <n v="10000"/>
    <n v="10000"/>
    <n v="10000"/>
    <n v="10000"/>
    <n v="10000"/>
    <n v="10000"/>
    <n v="10000"/>
    <n v="10000"/>
    <n v="10000"/>
    <n v="10000"/>
    <n v="10000"/>
    <m/>
    <n v="120000"/>
    <m/>
    <s v=""/>
    <m/>
    <s v=""/>
    <m/>
    <s v=""/>
    <n v="120000"/>
    <n v="0"/>
    <n v="0"/>
    <s v="SI"/>
    <m/>
    <n v="0"/>
    <n v="0"/>
    <m/>
    <m/>
    <s v="Kathery Roxana Grande Arroyo"/>
    <s v="962 405 851"/>
  </r>
  <r>
    <x v="538"/>
    <x v="9"/>
    <x v="12"/>
    <s v="Procesos Laborales"/>
    <n v="0"/>
    <n v="0"/>
    <n v="0"/>
    <x v="4"/>
    <x v="355"/>
    <n v="0"/>
    <x v="2"/>
    <x v="0"/>
    <m/>
    <m/>
    <m/>
    <n v="0"/>
    <s v="NO"/>
    <x v="2"/>
    <n v="0"/>
    <n v="0"/>
    <d v="1899-12-30T00:00:00"/>
    <d v="1899-12-30T00:00:00"/>
    <n v="9000"/>
    <n v="9000"/>
    <n v="9000"/>
    <n v="9000"/>
    <n v="29000"/>
    <n v="9000"/>
    <n v="9000"/>
    <s v=""/>
    <s v=""/>
    <s v=""/>
    <n v="20000"/>
    <s v=""/>
    <m/>
    <n v="103000"/>
    <m/>
    <s v=""/>
    <m/>
    <s v=""/>
    <m/>
    <s v=""/>
    <n v="103000"/>
    <n v="0"/>
    <s v="No Significativa"/>
    <s v="SI"/>
    <m/>
    <n v="0"/>
    <n v="0"/>
    <m/>
    <m/>
    <s v="Kathery Roxana Grande Arroyo"/>
    <s v="963 405 851"/>
  </r>
  <r>
    <x v="539"/>
    <x v="9"/>
    <x v="12"/>
    <s v="Procesos Judiciales y Administrativos"/>
    <n v="0"/>
    <n v="0"/>
    <n v="0"/>
    <x v="4"/>
    <x v="356"/>
    <n v="0"/>
    <x v="2"/>
    <x v="0"/>
    <m/>
    <m/>
    <m/>
    <n v="0"/>
    <s v="NO"/>
    <x v="2"/>
    <n v="0"/>
    <n v="0"/>
    <d v="1899-12-30T00:00:00"/>
    <d v="1899-12-30T00:00:00"/>
    <s v=""/>
    <s v=""/>
    <n v="25000"/>
    <s v=""/>
    <s v=""/>
    <n v="25000"/>
    <s v=""/>
    <s v=""/>
    <n v="25000"/>
    <s v=""/>
    <s v=""/>
    <n v="25000"/>
    <m/>
    <n v="100000"/>
    <m/>
    <s v=""/>
    <m/>
    <s v=""/>
    <m/>
    <s v=""/>
    <n v="100000"/>
    <n v="0"/>
    <s v="No Significativa"/>
    <s v="SI"/>
    <m/>
    <n v="0"/>
    <n v="0"/>
    <m/>
    <m/>
    <s v="Kathery Roxana Grande Arroyo"/>
    <s v="964 405 851"/>
  </r>
  <r>
    <x v="540"/>
    <x v="9"/>
    <x v="5"/>
    <n v="0"/>
    <n v="0"/>
    <n v="0"/>
    <n v="0"/>
    <x v="4"/>
    <x v="357"/>
    <n v="0"/>
    <x v="2"/>
    <x v="0"/>
    <m/>
    <m/>
    <m/>
    <n v="0"/>
    <s v="NO"/>
    <x v="0"/>
    <s v="Enero"/>
    <n v="36"/>
    <d v="2023-01-15T00:00:00"/>
    <d v="2026-01-15T00:00:00"/>
    <s v=""/>
    <s v=""/>
    <n v="96366"/>
    <s v=""/>
    <s v=""/>
    <s v=""/>
    <s v=""/>
    <s v=""/>
    <s v=""/>
    <s v=""/>
    <s v=""/>
    <s v=""/>
    <m/>
    <n v="96366"/>
    <m/>
    <n v="320717"/>
    <m/>
    <n v="320717"/>
    <m/>
    <n v="330000"/>
    <n v="1067800"/>
    <n v="0"/>
    <s v="No Significativa"/>
    <s v="SI"/>
    <m/>
    <n v="0"/>
    <n v="0"/>
    <m/>
    <m/>
    <s v="Kathery Roxana Grande Arroyo"/>
    <s v="965 405 851"/>
  </r>
  <r>
    <x v="541"/>
    <x v="9"/>
    <x v="12"/>
    <s v="Procesos Laborales"/>
    <n v="0"/>
    <n v="0"/>
    <n v="0"/>
    <x v="4"/>
    <x v="358"/>
    <n v="0"/>
    <x v="2"/>
    <x v="0"/>
    <m/>
    <m/>
    <m/>
    <n v="0"/>
    <s v="NO"/>
    <x v="0"/>
    <s v="Marzo"/>
    <n v="30"/>
    <d v="2023-04-01T00:00:00"/>
    <d v="2025-09-30T00:00:00"/>
    <s v=""/>
    <s v=""/>
    <s v=""/>
    <n v="10000"/>
    <n v="10000"/>
    <n v="10000"/>
    <n v="10000"/>
    <n v="10000"/>
    <n v="10000"/>
    <n v="10000"/>
    <n v="10000"/>
    <n v="10000"/>
    <m/>
    <n v="90000"/>
    <m/>
    <n v="120000"/>
    <m/>
    <n v="120000"/>
    <m/>
    <n v="120000"/>
    <n v="450000"/>
    <n v="0"/>
    <s v="No Significativa"/>
    <s v="SI"/>
    <m/>
    <n v="0"/>
    <n v="0"/>
    <m/>
    <m/>
    <s v="Kathery Roxana Grande Arroyo"/>
    <s v="966 405 851"/>
  </r>
  <r>
    <x v="542"/>
    <x v="9"/>
    <x v="12"/>
    <s v="Procesos Judiciales y Administrativos"/>
    <n v="0"/>
    <n v="0"/>
    <n v="0"/>
    <x v="4"/>
    <x v="359"/>
    <n v="0"/>
    <x v="2"/>
    <x v="0"/>
    <m/>
    <m/>
    <m/>
    <n v="0"/>
    <s v="NO"/>
    <x v="2"/>
    <n v="0"/>
    <n v="0"/>
    <d v="1899-12-30T00:00:00"/>
    <d v="1899-12-30T00:00:00"/>
    <n v="4450"/>
    <n v="4450"/>
    <n v="4450"/>
    <n v="6674"/>
    <n v="6674"/>
    <n v="6674"/>
    <n v="6674"/>
    <n v="6674"/>
    <n v="6674"/>
    <n v="6674"/>
    <n v="6674"/>
    <n v="6674"/>
    <m/>
    <n v="73416"/>
    <m/>
    <s v=""/>
    <m/>
    <s v=""/>
    <m/>
    <s v=""/>
    <n v="73416"/>
    <n v="0"/>
    <s v="No Significativa"/>
    <s v="SI"/>
    <m/>
    <n v="0"/>
    <n v="0"/>
    <m/>
    <m/>
    <s v="Kathery Roxana Grande Arroyo"/>
    <s v="967 405 851"/>
  </r>
  <r>
    <x v="543"/>
    <x v="9"/>
    <x v="12"/>
    <s v="Procesos Laborales"/>
    <n v="0"/>
    <n v="0"/>
    <n v="0"/>
    <x v="4"/>
    <x v="360"/>
    <n v="0"/>
    <x v="2"/>
    <x v="0"/>
    <m/>
    <m/>
    <m/>
    <n v="0"/>
    <s v="NO"/>
    <x v="2"/>
    <n v="0"/>
    <n v="0"/>
    <d v="1899-12-30T00:00:00"/>
    <d v="1899-12-30T00:00:00"/>
    <n v="2381"/>
    <n v="2381"/>
    <n v="2381"/>
    <n v="2381"/>
    <n v="2381"/>
    <n v="37381"/>
    <n v="2381"/>
    <n v="2381"/>
    <n v="2381"/>
    <n v="2381"/>
    <n v="2381"/>
    <n v="2381"/>
    <m/>
    <n v="63572"/>
    <m/>
    <s v=""/>
    <m/>
    <s v=""/>
    <m/>
    <s v=""/>
    <n v="63572"/>
    <n v="0"/>
    <s v="No Significativa"/>
    <s v="SI"/>
    <m/>
    <n v="0"/>
    <n v="0"/>
    <m/>
    <m/>
    <s v="Kathery Roxana Grande Arroyo"/>
    <s v="968 405 851"/>
  </r>
  <r>
    <x v="544"/>
    <x v="9"/>
    <x v="14"/>
    <n v="0"/>
    <n v="0"/>
    <n v="0"/>
    <n v="0"/>
    <x v="4"/>
    <x v="361"/>
    <n v="0"/>
    <x v="2"/>
    <x v="0"/>
    <m/>
    <m/>
    <m/>
    <n v="0"/>
    <s v="NO"/>
    <x v="2"/>
    <n v="0"/>
    <n v="0"/>
    <d v="1899-12-30T00:00:00"/>
    <d v="1899-12-30T00:00:00"/>
    <n v="5000"/>
    <n v="5000"/>
    <n v="5000"/>
    <n v="5000"/>
    <n v="5000"/>
    <n v="5000"/>
    <n v="5000"/>
    <n v="5000"/>
    <n v="5000"/>
    <n v="5000"/>
    <n v="5000"/>
    <n v="5000"/>
    <m/>
    <n v="60000"/>
    <m/>
    <s v=""/>
    <m/>
    <s v=""/>
    <m/>
    <s v=""/>
    <n v="60000"/>
    <n v="0"/>
    <n v="0"/>
    <s v="SI"/>
    <m/>
    <n v="0"/>
    <n v="0"/>
    <m/>
    <m/>
    <s v="Kathery Roxana Grande Arroyo"/>
    <s v="969 405 851"/>
  </r>
  <r>
    <x v="545"/>
    <x v="9"/>
    <x v="12"/>
    <s v="Procesos Judiciales y Administrativos"/>
    <n v="0"/>
    <n v="0"/>
    <n v="0"/>
    <x v="4"/>
    <x v="362"/>
    <n v="0"/>
    <x v="2"/>
    <x v="0"/>
    <m/>
    <m/>
    <m/>
    <n v="0"/>
    <s v="NO"/>
    <x v="2"/>
    <n v="0"/>
    <n v="0"/>
    <d v="1899-12-30T00:00:00"/>
    <d v="1899-12-30T00:00:00"/>
    <n v="4227"/>
    <n v="4227"/>
    <n v="4227"/>
    <n v="4227"/>
    <n v="7194"/>
    <n v="4227"/>
    <n v="4227"/>
    <n v="7194"/>
    <n v="4227"/>
    <n v="4227"/>
    <n v="7194"/>
    <n v="4227"/>
    <m/>
    <n v="59625"/>
    <m/>
    <s v=""/>
    <m/>
    <s v=""/>
    <m/>
    <s v=""/>
    <n v="59625"/>
    <n v="0"/>
    <s v="No Significativa"/>
    <s v="SI"/>
    <m/>
    <n v="0"/>
    <n v="0"/>
    <m/>
    <m/>
    <s v="Kathery Roxana Grande Arroyo"/>
    <s v="970 405 851"/>
  </r>
  <r>
    <x v="546"/>
    <x v="9"/>
    <x v="5"/>
    <n v="0"/>
    <n v="0"/>
    <n v="0"/>
    <n v="0"/>
    <x v="4"/>
    <x v="363"/>
    <n v="0"/>
    <x v="2"/>
    <x v="0"/>
    <m/>
    <m/>
    <m/>
    <n v="0"/>
    <s v="NO"/>
    <x v="2"/>
    <n v="0"/>
    <n v="0"/>
    <d v="1899-12-30T00:00:00"/>
    <d v="1899-12-30T00:00:00"/>
    <s v=""/>
    <s v=""/>
    <s v=""/>
    <s v=""/>
    <s v=""/>
    <s v=""/>
    <n v="57000"/>
    <s v=""/>
    <s v=""/>
    <s v=""/>
    <s v=""/>
    <s v=""/>
    <m/>
    <n v="57000"/>
    <m/>
    <s v=""/>
    <m/>
    <s v=""/>
    <m/>
    <s v=""/>
    <n v="57000"/>
    <n v="0"/>
    <s v="No Significativa"/>
    <s v="SI"/>
    <m/>
    <n v="0"/>
    <n v="0"/>
    <m/>
    <m/>
    <s v="Kathery Roxana Grande Arroyo"/>
    <s v="971 405 851"/>
  </r>
  <r>
    <x v="547"/>
    <x v="9"/>
    <x v="12"/>
    <s v="Procesos Judiciales y Administrativos"/>
    <n v="0"/>
    <n v="0"/>
    <n v="0"/>
    <x v="4"/>
    <x v="364"/>
    <n v="0"/>
    <x v="2"/>
    <x v="0"/>
    <m/>
    <m/>
    <m/>
    <n v="0"/>
    <s v="NO"/>
    <x v="2"/>
    <n v="0"/>
    <n v="0"/>
    <d v="1899-12-30T00:00:00"/>
    <d v="1899-12-30T00:00:00"/>
    <s v=""/>
    <s v=""/>
    <n v="10000"/>
    <s v=""/>
    <n v="10000"/>
    <s v=""/>
    <n v="12500"/>
    <s v=""/>
    <n v="10000"/>
    <s v=""/>
    <n v="12500"/>
    <s v=""/>
    <m/>
    <n v="55000"/>
    <m/>
    <s v=""/>
    <m/>
    <s v=""/>
    <m/>
    <s v=""/>
    <n v="55000"/>
    <n v="0"/>
    <s v="No Significativa"/>
    <s v="SI"/>
    <m/>
    <n v="0"/>
    <n v="0"/>
    <m/>
    <m/>
    <s v="Kathery Roxana Grande Arroyo"/>
    <s v="972 405 851"/>
  </r>
  <r>
    <x v="548"/>
    <x v="9"/>
    <x v="12"/>
    <s v="Procesos Judiciales y Administrativos"/>
    <n v="0"/>
    <n v="0"/>
    <n v="0"/>
    <x v="4"/>
    <x v="365"/>
    <n v="0"/>
    <x v="2"/>
    <x v="0"/>
    <m/>
    <m/>
    <m/>
    <n v="0"/>
    <s v="NO"/>
    <x v="0"/>
    <s v="Setiembre"/>
    <n v="42"/>
    <d v="2023-10-01T00:00:00"/>
    <d v="2027-03-31T00:00:00"/>
    <s v=""/>
    <s v=""/>
    <s v=""/>
    <s v=""/>
    <s v=""/>
    <s v=""/>
    <s v=""/>
    <s v=""/>
    <s v=""/>
    <n v="16143"/>
    <n v="16143"/>
    <n v="16143"/>
    <m/>
    <n v="48429"/>
    <m/>
    <n v="193716"/>
    <m/>
    <n v="193716"/>
    <m/>
    <n v="193716"/>
    <n v="629577"/>
    <n v="0"/>
    <s v="No Significativa"/>
    <s v="SI"/>
    <m/>
    <n v="0"/>
    <n v="0"/>
    <m/>
    <m/>
    <s v="Kathery Roxana Grande Arroyo"/>
    <s v="973 405 851"/>
  </r>
  <r>
    <x v="549"/>
    <x v="9"/>
    <x v="12"/>
    <s v="Procesos Laborales"/>
    <n v="0"/>
    <n v="0"/>
    <n v="0"/>
    <x v="4"/>
    <x v="364"/>
    <n v="0"/>
    <x v="2"/>
    <x v="0"/>
    <m/>
    <m/>
    <m/>
    <n v="0"/>
    <s v="NO"/>
    <x v="2"/>
    <n v="0"/>
    <n v="0"/>
    <d v="1899-12-30T00:00:00"/>
    <d v="1899-12-30T00:00:00"/>
    <s v=""/>
    <s v=""/>
    <n v="37600"/>
    <n v="7400"/>
    <s v=""/>
    <s v=""/>
    <s v=""/>
    <s v=""/>
    <s v=""/>
    <s v=""/>
    <s v=""/>
    <s v=""/>
    <m/>
    <n v="45000"/>
    <m/>
    <s v=""/>
    <m/>
    <s v=""/>
    <m/>
    <s v=""/>
    <n v="45000"/>
    <n v="0"/>
    <s v="No Significativa"/>
    <s v="SI"/>
    <m/>
    <n v="0"/>
    <n v="0"/>
    <m/>
    <m/>
    <s v="Kathery Roxana Grande Arroyo"/>
    <s v="974 405 851"/>
  </r>
  <r>
    <x v="550"/>
    <x v="9"/>
    <x v="12"/>
    <s v="Procesos Laborales"/>
    <n v="0"/>
    <n v="0"/>
    <n v="0"/>
    <x v="4"/>
    <x v="366"/>
    <n v="0"/>
    <x v="2"/>
    <x v="0"/>
    <m/>
    <m/>
    <m/>
    <n v="0"/>
    <s v="NO"/>
    <x v="2"/>
    <n v="0"/>
    <n v="0"/>
    <d v="1899-12-30T00:00:00"/>
    <d v="1899-12-30T00:00:00"/>
    <n v="35372"/>
    <s v=""/>
    <s v=""/>
    <s v=""/>
    <s v=""/>
    <s v=""/>
    <s v=""/>
    <s v=""/>
    <s v=""/>
    <s v=""/>
    <s v=""/>
    <s v=""/>
    <m/>
    <n v="35372"/>
    <m/>
    <s v=""/>
    <m/>
    <s v=""/>
    <m/>
    <s v=""/>
    <n v="35372"/>
    <n v="0"/>
    <s v="No Significativa"/>
    <s v="SI"/>
    <m/>
    <n v="0"/>
    <n v="0"/>
    <m/>
    <m/>
    <s v="Kathery Roxana Grande Arroyo"/>
    <s v="975 405 851"/>
  </r>
  <r>
    <x v="551"/>
    <x v="9"/>
    <x v="13"/>
    <n v="0"/>
    <n v="0"/>
    <n v="0"/>
    <n v="0"/>
    <x v="4"/>
    <x v="367"/>
    <n v="0"/>
    <x v="2"/>
    <x v="0"/>
    <m/>
    <m/>
    <m/>
    <n v="0"/>
    <s v="NO"/>
    <x v="2"/>
    <n v="0"/>
    <n v="0"/>
    <d v="1899-12-30T00:00:00"/>
    <d v="1899-12-30T00:00:00"/>
    <n v="2700"/>
    <n v="2700"/>
    <n v="2700"/>
    <n v="2700"/>
    <n v="2700"/>
    <n v="2700"/>
    <n v="2700"/>
    <n v="2700"/>
    <n v="2700"/>
    <n v="2700"/>
    <n v="2700"/>
    <n v="2700"/>
    <m/>
    <n v="32400"/>
    <m/>
    <s v=""/>
    <m/>
    <s v=""/>
    <m/>
    <s v=""/>
    <n v="32400"/>
    <n v="0"/>
    <s v="No Significativa"/>
    <s v="SI"/>
    <m/>
    <n v="0"/>
    <n v="0"/>
    <m/>
    <m/>
    <s v="Kathery Roxana Grande Arroyo"/>
    <s v="976 405 851"/>
  </r>
  <r>
    <x v="552"/>
    <x v="9"/>
    <x v="14"/>
    <n v="0"/>
    <n v="0"/>
    <n v="0"/>
    <n v="0"/>
    <x v="4"/>
    <x v="368"/>
    <n v="0"/>
    <x v="2"/>
    <x v="0"/>
    <m/>
    <m/>
    <m/>
    <n v="0"/>
    <s v="NO"/>
    <x v="2"/>
    <n v="0"/>
    <n v="0"/>
    <d v="1899-12-30T00:00:00"/>
    <d v="1899-12-30T00:00:00"/>
    <s v=""/>
    <s v=""/>
    <s v=""/>
    <n v="2797"/>
    <n v="2797"/>
    <n v="2797"/>
    <n v="2797"/>
    <n v="2797"/>
    <n v="2797"/>
    <n v="2797"/>
    <n v="2797"/>
    <n v="2797"/>
    <m/>
    <n v="25173"/>
    <m/>
    <s v=""/>
    <m/>
    <s v=""/>
    <m/>
    <s v=""/>
    <n v="25173"/>
    <n v="0"/>
    <s v="No Significativa"/>
    <s v="SI"/>
    <m/>
    <n v="0"/>
    <n v="0"/>
    <m/>
    <m/>
    <s v="Kathery Roxana Grande Arroyo"/>
    <s v="977 405 851"/>
  </r>
  <r>
    <x v="553"/>
    <x v="9"/>
    <x v="12"/>
    <s v="Procesos Laborales"/>
    <n v="0"/>
    <n v="0"/>
    <n v="0"/>
    <x v="4"/>
    <x v="14"/>
    <n v="0"/>
    <x v="2"/>
    <x v="0"/>
    <m/>
    <m/>
    <m/>
    <n v="0"/>
    <s v="NO"/>
    <x v="2"/>
    <n v="0"/>
    <n v="0"/>
    <d v="1899-12-30T00:00:00"/>
    <d v="1899-12-30T00:00:00"/>
    <n v="4000"/>
    <n v="1000"/>
    <n v="4000"/>
    <n v="4000"/>
    <n v="4000"/>
    <n v="4000"/>
    <s v=""/>
    <s v=""/>
    <s v=""/>
    <s v=""/>
    <s v=""/>
    <s v=""/>
    <m/>
    <n v="21000"/>
    <m/>
    <s v=""/>
    <m/>
    <s v=""/>
    <m/>
    <s v=""/>
    <n v="21000"/>
    <n v="0"/>
    <n v="0"/>
    <s v="SI"/>
    <m/>
    <n v="0"/>
    <n v="0"/>
    <m/>
    <m/>
    <s v="Kathery Roxana Grande Arroyo"/>
    <s v="978 405 851"/>
  </r>
  <r>
    <x v="554"/>
    <x v="9"/>
    <x v="12"/>
    <s v="Procesos Judiciales y Administrativos"/>
    <n v="0"/>
    <n v="0"/>
    <n v="0"/>
    <x v="4"/>
    <x v="369"/>
    <n v="0"/>
    <x v="2"/>
    <x v="0"/>
    <m/>
    <m/>
    <m/>
    <n v="0"/>
    <s v="NO"/>
    <x v="0"/>
    <s v="Agosto"/>
    <n v="0"/>
    <d v="2023-09-01T00:00:00"/>
    <d v="1899-12-30T00:00:00"/>
    <s v=""/>
    <s v=""/>
    <s v=""/>
    <s v=""/>
    <s v=""/>
    <s v=""/>
    <s v=""/>
    <s v=""/>
    <s v=""/>
    <s v=""/>
    <n v="20340"/>
    <s v=""/>
    <m/>
    <n v="20340"/>
    <m/>
    <n v="120000"/>
    <m/>
    <n v="120000"/>
    <m/>
    <n v="100000"/>
    <n v="360340"/>
    <n v="0"/>
    <s v="No Significativa"/>
    <s v="SI"/>
    <m/>
    <n v="0"/>
    <n v="0"/>
    <m/>
    <m/>
    <s v="Kathery Roxana Grande Arroyo"/>
    <s v="979 405 851"/>
  </r>
  <r>
    <x v="555"/>
    <x v="9"/>
    <x v="12"/>
    <n v="0"/>
    <n v="0"/>
    <n v="0"/>
    <n v="0"/>
    <x v="4"/>
    <x v="370"/>
    <n v="0"/>
    <x v="2"/>
    <x v="0"/>
    <m/>
    <m/>
    <m/>
    <n v="0"/>
    <s v="NO"/>
    <x v="2"/>
    <n v="0"/>
    <n v="0"/>
    <d v="1899-12-30T00:00:00"/>
    <d v="1899-12-30T00:00:00"/>
    <s v=""/>
    <s v=""/>
    <n v="2000"/>
    <n v="2000"/>
    <n v="2000"/>
    <n v="2000"/>
    <n v="2000"/>
    <n v="2000"/>
    <n v="2000"/>
    <n v="2000"/>
    <n v="2000"/>
    <n v="2000"/>
    <m/>
    <n v="20000"/>
    <m/>
    <s v=""/>
    <m/>
    <s v=""/>
    <m/>
    <s v=""/>
    <n v="20000"/>
    <n v="0"/>
    <n v="0"/>
    <s v="SI"/>
    <m/>
    <n v="0"/>
    <n v="0"/>
    <m/>
    <m/>
    <s v="Kathery Roxana Grande Arroyo"/>
    <s v="980 405 851"/>
  </r>
  <r>
    <x v="556"/>
    <x v="9"/>
    <x v="5"/>
    <n v="0"/>
    <n v="0"/>
    <n v="0"/>
    <n v="0"/>
    <x v="4"/>
    <x v="371"/>
    <n v="0"/>
    <x v="2"/>
    <x v="0"/>
    <m/>
    <m/>
    <m/>
    <n v="0"/>
    <s v="NO"/>
    <x v="2"/>
    <n v="0"/>
    <n v="0"/>
    <d v="1899-12-30T00:00:00"/>
    <d v="1899-12-30T00:00:00"/>
    <s v=""/>
    <s v=""/>
    <s v=""/>
    <s v=""/>
    <s v=""/>
    <s v=""/>
    <n v="7636"/>
    <s v=""/>
    <s v=""/>
    <s v=""/>
    <s v=""/>
    <n v="7636"/>
    <m/>
    <n v="15272"/>
    <m/>
    <s v=""/>
    <m/>
    <s v=""/>
    <m/>
    <s v=""/>
    <n v="15272"/>
    <n v="0"/>
    <n v="0"/>
    <s v="SI"/>
    <m/>
    <n v="0"/>
    <n v="0"/>
    <m/>
    <m/>
    <s v="Kathery Roxana Grande Arroyo"/>
    <s v="981 405 851"/>
  </r>
  <r>
    <x v="557"/>
    <x v="9"/>
    <x v="12"/>
    <s v="Procesos Judiciales y Administrativos"/>
    <n v="0"/>
    <n v="0"/>
    <n v="0"/>
    <x v="4"/>
    <x v="372"/>
    <n v="0"/>
    <x v="2"/>
    <x v="0"/>
    <m/>
    <m/>
    <m/>
    <n v="0"/>
    <s v="NO"/>
    <x v="2"/>
    <n v="0"/>
    <n v="0"/>
    <d v="1899-12-30T00:00:00"/>
    <d v="1899-12-30T00:00:00"/>
    <s v=""/>
    <s v=""/>
    <s v=""/>
    <n v="5000"/>
    <s v=""/>
    <s v=""/>
    <n v="5000"/>
    <s v=""/>
    <s v=""/>
    <s v=""/>
    <n v="5000"/>
    <s v=""/>
    <m/>
    <n v="15000"/>
    <m/>
    <s v=""/>
    <m/>
    <s v=""/>
    <m/>
    <s v=""/>
    <n v="15000"/>
    <n v="0"/>
    <s v="No Significativa"/>
    <s v="SI"/>
    <m/>
    <n v="0"/>
    <n v="0"/>
    <m/>
    <m/>
    <s v="Kathery Roxana Grande Arroyo"/>
    <s v="982 405 851"/>
  </r>
  <r>
    <x v="558"/>
    <x v="9"/>
    <x v="12"/>
    <s v="Procesos Judiciales y Administrativos"/>
    <n v="0"/>
    <n v="0"/>
    <n v="0"/>
    <x v="4"/>
    <x v="373"/>
    <n v="0"/>
    <x v="2"/>
    <x v="0"/>
    <m/>
    <m/>
    <m/>
    <n v="0"/>
    <s v="NO"/>
    <x v="2"/>
    <n v="0"/>
    <n v="0"/>
    <d v="1899-12-30T00:00:00"/>
    <d v="1899-12-30T00:00:00"/>
    <s v=""/>
    <s v=""/>
    <s v=""/>
    <s v=""/>
    <s v=""/>
    <s v=""/>
    <s v=""/>
    <s v=""/>
    <s v=""/>
    <s v=""/>
    <n v="13560"/>
    <s v=""/>
    <m/>
    <n v="13560"/>
    <m/>
    <s v=""/>
    <m/>
    <s v=""/>
    <m/>
    <s v=""/>
    <n v="13560"/>
    <n v="0"/>
    <s v="No Significativa"/>
    <s v="SI"/>
    <m/>
    <n v="0"/>
    <n v="0"/>
    <m/>
    <m/>
    <s v="Kathery Roxana Grande Arroyo"/>
    <s v="983 405 851"/>
  </r>
  <r>
    <x v="559"/>
    <x v="9"/>
    <x v="14"/>
    <n v="0"/>
    <n v="0"/>
    <n v="0"/>
    <n v="0"/>
    <x v="4"/>
    <x v="374"/>
    <n v="0"/>
    <x v="2"/>
    <x v="0"/>
    <m/>
    <m/>
    <m/>
    <n v="0"/>
    <s v="NO"/>
    <x v="2"/>
    <n v="0"/>
    <n v="0"/>
    <d v="1899-12-30T00:00:00"/>
    <d v="1899-12-30T00:00:00"/>
    <s v=""/>
    <s v=""/>
    <n v="1356"/>
    <n v="1356"/>
    <n v="1356"/>
    <n v="1356"/>
    <n v="1356"/>
    <n v="1356"/>
    <n v="1356"/>
    <n v="1356"/>
    <n v="1356"/>
    <n v="1356"/>
    <m/>
    <n v="13560"/>
    <m/>
    <s v=""/>
    <m/>
    <s v=""/>
    <m/>
    <s v=""/>
    <n v="13560"/>
    <n v="0"/>
    <s v="No Significativa"/>
    <s v="SI"/>
    <m/>
    <n v="0"/>
    <n v="0"/>
    <m/>
    <m/>
    <s v="Kathery Roxana Grande Arroyo"/>
    <s v="984 405 851"/>
  </r>
  <r>
    <x v="560"/>
    <x v="9"/>
    <x v="12"/>
    <s v="Procesos Judiciales y Administrativos"/>
    <n v="0"/>
    <n v="0"/>
    <n v="0"/>
    <x v="4"/>
    <x v="375"/>
    <n v="0"/>
    <x v="2"/>
    <x v="0"/>
    <m/>
    <m/>
    <m/>
    <n v="0"/>
    <s v="NO"/>
    <x v="2"/>
    <n v="0"/>
    <n v="0"/>
    <d v="1899-12-30T00:00:00"/>
    <d v="1899-12-30T00:00:00"/>
    <s v=""/>
    <s v=""/>
    <s v=""/>
    <s v=""/>
    <s v=""/>
    <s v=""/>
    <s v=""/>
    <s v=""/>
    <s v=""/>
    <n v="13348"/>
    <s v=""/>
    <s v=""/>
    <m/>
    <n v="13348"/>
    <m/>
    <s v=""/>
    <m/>
    <s v=""/>
    <m/>
    <s v=""/>
    <n v="13348"/>
    <n v="0"/>
    <s v="No Significativa"/>
    <s v="SI"/>
    <m/>
    <n v="0"/>
    <n v="0"/>
    <m/>
    <m/>
    <s v="Kathery Roxana Grande Arroyo"/>
    <s v="985 405 851"/>
  </r>
  <r>
    <x v="561"/>
    <x v="9"/>
    <x v="12"/>
    <s v="Procesos Judiciales y Administrativos"/>
    <n v="0"/>
    <n v="0"/>
    <n v="0"/>
    <x v="4"/>
    <x v="14"/>
    <n v="0"/>
    <x v="2"/>
    <x v="0"/>
    <m/>
    <m/>
    <m/>
    <n v="0"/>
    <s v="NO"/>
    <x v="2"/>
    <n v="0"/>
    <n v="0"/>
    <d v="1899-12-30T00:00:00"/>
    <d v="1899-12-30T00:00:00"/>
    <n v="1500"/>
    <n v="1500"/>
    <n v="1500"/>
    <n v="1500"/>
    <n v="1500"/>
    <n v="1500"/>
    <s v=""/>
    <s v=""/>
    <s v=""/>
    <s v=""/>
    <s v=""/>
    <s v=""/>
    <m/>
    <n v="9000"/>
    <m/>
    <s v=""/>
    <m/>
    <s v=""/>
    <m/>
    <s v=""/>
    <n v="9000"/>
    <n v="0"/>
    <n v="0"/>
    <s v="SI"/>
    <m/>
    <n v="0"/>
    <n v="0"/>
    <m/>
    <m/>
    <s v="Kathery Roxana Grande Arroyo"/>
    <s v="986 405 851"/>
  </r>
  <r>
    <x v="562"/>
    <x v="9"/>
    <x v="14"/>
    <n v="0"/>
    <n v="0"/>
    <n v="0"/>
    <n v="0"/>
    <x v="4"/>
    <x v="368"/>
    <n v="0"/>
    <x v="2"/>
    <x v="0"/>
    <m/>
    <m/>
    <m/>
    <n v="0"/>
    <s v="NO"/>
    <x v="2"/>
    <n v="0"/>
    <n v="0"/>
    <d v="1899-12-30T00:00:00"/>
    <d v="1899-12-30T00:00:00"/>
    <n v="2797"/>
    <n v="2797"/>
    <n v="2797"/>
    <s v=""/>
    <s v=""/>
    <s v=""/>
    <s v=""/>
    <s v=""/>
    <s v=""/>
    <s v=""/>
    <s v=""/>
    <s v=""/>
    <m/>
    <n v="8391"/>
    <m/>
    <s v=""/>
    <m/>
    <s v=""/>
    <m/>
    <s v=""/>
    <n v="8391"/>
    <n v="0"/>
    <s v="No Significativa"/>
    <s v="SI"/>
    <m/>
    <n v="0"/>
    <n v="0"/>
    <m/>
    <m/>
    <s v="Kathery Roxana Grande Arroyo"/>
    <s v="987 405 851"/>
  </r>
  <r>
    <x v="563"/>
    <x v="9"/>
    <x v="12"/>
    <n v="0"/>
    <n v="0"/>
    <n v="0"/>
    <n v="0"/>
    <x v="4"/>
    <x v="376"/>
    <n v="0"/>
    <x v="2"/>
    <x v="0"/>
    <m/>
    <m/>
    <m/>
    <n v="0"/>
    <s v="NO"/>
    <x v="2"/>
    <n v="0"/>
    <n v="0"/>
    <d v="1899-12-30T00:00:00"/>
    <d v="1899-12-30T00:00:00"/>
    <n v="509"/>
    <n v="509"/>
    <n v="509"/>
    <n v="509"/>
    <n v="509"/>
    <n v="509"/>
    <n v="509"/>
    <n v="509"/>
    <n v="509"/>
    <n v="509"/>
    <n v="509"/>
    <n v="509"/>
    <m/>
    <n v="6108"/>
    <m/>
    <s v=""/>
    <m/>
    <s v=""/>
    <m/>
    <s v=""/>
    <n v="6108"/>
    <n v="0"/>
    <n v="0"/>
    <s v="SI"/>
    <m/>
    <n v="0"/>
    <n v="0"/>
    <m/>
    <m/>
    <s v="Kathery Roxana Grande Arroyo"/>
    <s v="988 405 851"/>
  </r>
  <r>
    <x v="564"/>
    <x v="9"/>
    <x v="5"/>
    <n v="0"/>
    <n v="0"/>
    <n v="0"/>
    <n v="0"/>
    <x v="4"/>
    <x v="371"/>
    <n v="0"/>
    <x v="2"/>
    <x v="0"/>
    <m/>
    <m/>
    <m/>
    <n v="0"/>
    <s v="NO"/>
    <x v="2"/>
    <n v="0"/>
    <n v="0"/>
    <d v="1899-12-30T00:00:00"/>
    <d v="1899-12-30T00:00:00"/>
    <s v=""/>
    <s v=""/>
    <s v=""/>
    <s v=""/>
    <s v=""/>
    <s v=""/>
    <n v="2960"/>
    <s v=""/>
    <s v=""/>
    <n v="2520"/>
    <s v=""/>
    <s v=""/>
    <m/>
    <n v="5480"/>
    <m/>
    <s v=""/>
    <m/>
    <s v=""/>
    <m/>
    <s v=""/>
    <n v="5480"/>
    <n v="0"/>
    <n v="0"/>
    <s v="SI"/>
    <m/>
    <n v="0"/>
    <n v="0"/>
    <m/>
    <m/>
    <s v="Kathery Roxana Grande Arroyo"/>
    <s v="989 405 851"/>
  </r>
  <r>
    <x v="565"/>
    <x v="9"/>
    <x v="5"/>
    <n v="0"/>
    <n v="0"/>
    <n v="0"/>
    <n v="0"/>
    <x v="4"/>
    <x v="377"/>
    <n v="0"/>
    <x v="2"/>
    <x v="0"/>
    <m/>
    <m/>
    <m/>
    <n v="0"/>
    <s v="NO"/>
    <x v="2"/>
    <n v="0"/>
    <n v="0"/>
    <d v="1899-12-30T00:00:00"/>
    <d v="1899-12-30T00:00:00"/>
    <s v=""/>
    <s v=""/>
    <s v=""/>
    <s v=""/>
    <s v=""/>
    <s v=""/>
    <n v="2000"/>
    <s v=""/>
    <n v="2000"/>
    <s v=""/>
    <n v="1000"/>
    <s v=""/>
    <m/>
    <n v="5000"/>
    <m/>
    <s v=""/>
    <m/>
    <s v=""/>
    <m/>
    <s v=""/>
    <n v="5000"/>
    <n v="0"/>
    <n v="0"/>
    <s v="SI"/>
    <m/>
    <n v="0"/>
    <n v="0"/>
    <m/>
    <m/>
    <s v="Kathery Roxana Grande Arroyo"/>
    <s v="990 405 851"/>
  </r>
  <r>
    <x v="566"/>
    <x v="9"/>
    <x v="12"/>
    <n v="0"/>
    <n v="0"/>
    <n v="0"/>
    <n v="0"/>
    <x v="4"/>
    <x v="378"/>
    <n v="0"/>
    <x v="2"/>
    <x v="0"/>
    <m/>
    <m/>
    <m/>
    <n v="0"/>
    <s v="NO"/>
    <x v="2"/>
    <n v="0"/>
    <n v="0"/>
    <d v="1899-12-30T00:00:00"/>
    <d v="1899-12-30T00:00:00"/>
    <s v=""/>
    <n v="4850"/>
    <s v=""/>
    <s v=""/>
    <s v=""/>
    <s v=""/>
    <s v=""/>
    <s v=""/>
    <s v=""/>
    <s v=""/>
    <s v=""/>
    <s v=""/>
    <m/>
    <n v="4850"/>
    <m/>
    <s v=""/>
    <m/>
    <s v=""/>
    <m/>
    <s v=""/>
    <n v="4850"/>
    <n v="0"/>
    <n v="0"/>
    <s v="SI"/>
    <m/>
    <n v="0"/>
    <n v="0"/>
    <m/>
    <m/>
    <s v="Kathery Roxana Grande Arroyo"/>
    <s v="991 405 851"/>
  </r>
  <r>
    <x v="567"/>
    <x v="9"/>
    <x v="12"/>
    <s v="Procesos Judiciales y Administrativos"/>
    <n v="0"/>
    <n v="0"/>
    <n v="0"/>
    <x v="4"/>
    <x v="14"/>
    <n v="0"/>
    <x v="2"/>
    <x v="0"/>
    <m/>
    <m/>
    <m/>
    <n v="0"/>
    <s v="NO"/>
    <x v="2"/>
    <n v="0"/>
    <n v="0"/>
    <d v="1899-12-30T00:00:00"/>
    <d v="1899-12-30T00:00:00"/>
    <s v=""/>
    <s v=""/>
    <s v=""/>
    <s v=""/>
    <s v=""/>
    <s v=""/>
    <n v="250"/>
    <n v="880"/>
    <n v="880"/>
    <n v="880"/>
    <n v="880"/>
    <n v="880"/>
    <m/>
    <n v="4650"/>
    <m/>
    <s v=""/>
    <m/>
    <s v=""/>
    <m/>
    <s v=""/>
    <n v="4650"/>
    <n v="0"/>
    <n v="0"/>
    <s v="SI"/>
    <m/>
    <n v="0"/>
    <n v="0"/>
    <m/>
    <m/>
    <s v="Kathery Roxana Grande Arroyo"/>
    <s v="992 405 851"/>
  </r>
  <r>
    <x v="568"/>
    <x v="9"/>
    <x v="5"/>
    <n v="0"/>
    <n v="0"/>
    <n v="0"/>
    <n v="0"/>
    <x v="4"/>
    <x v="379"/>
    <n v="0"/>
    <x v="2"/>
    <x v="0"/>
    <m/>
    <m/>
    <m/>
    <n v="0"/>
    <s v="NO"/>
    <x v="2"/>
    <n v="0"/>
    <n v="0"/>
    <d v="1899-12-30T00:00:00"/>
    <d v="1899-12-30T00:00:00"/>
    <s v=""/>
    <s v=""/>
    <s v=""/>
    <s v=""/>
    <n v="3520"/>
    <s v=""/>
    <s v=""/>
    <s v=""/>
    <s v=""/>
    <s v=""/>
    <s v=""/>
    <s v=""/>
    <m/>
    <n v="3520"/>
    <m/>
    <s v=""/>
    <m/>
    <s v=""/>
    <m/>
    <s v=""/>
    <n v="3520"/>
    <n v="0"/>
    <n v="0"/>
    <s v="SI"/>
    <m/>
    <n v="0"/>
    <n v="0"/>
    <m/>
    <m/>
    <s v="Kathery Roxana Grande Arroyo"/>
    <s v="993 405 851"/>
  </r>
  <r>
    <x v="569"/>
    <x v="9"/>
    <x v="5"/>
    <n v="0"/>
    <n v="0"/>
    <n v="0"/>
    <n v="0"/>
    <x v="4"/>
    <x v="379"/>
    <n v="0"/>
    <x v="2"/>
    <x v="0"/>
    <m/>
    <m/>
    <m/>
    <n v="0"/>
    <s v="NO"/>
    <x v="2"/>
    <n v="0"/>
    <n v="0"/>
    <d v="1899-12-30T00:00:00"/>
    <d v="1899-12-30T00:00:00"/>
    <s v=""/>
    <s v=""/>
    <s v=""/>
    <s v=""/>
    <s v=""/>
    <s v=""/>
    <s v=""/>
    <s v=""/>
    <n v="3520"/>
    <s v=""/>
    <s v=""/>
    <s v=""/>
    <m/>
    <n v="3520"/>
    <m/>
    <s v=""/>
    <m/>
    <s v=""/>
    <m/>
    <s v=""/>
    <n v="3520"/>
    <n v="0"/>
    <n v="0"/>
    <s v="SI"/>
    <m/>
    <n v="0"/>
    <n v="0"/>
    <m/>
    <m/>
    <s v="Kathery Roxana Grande Arroyo"/>
    <s v="994 405 851"/>
  </r>
  <r>
    <x v="570"/>
    <x v="9"/>
    <x v="14"/>
    <n v="0"/>
    <n v="0"/>
    <n v="0"/>
    <n v="0"/>
    <x v="4"/>
    <x v="374"/>
    <n v="0"/>
    <x v="2"/>
    <x v="0"/>
    <m/>
    <m/>
    <m/>
    <n v="0"/>
    <s v="NO"/>
    <x v="2"/>
    <n v="0"/>
    <n v="0"/>
    <d v="1899-12-30T00:00:00"/>
    <d v="1899-12-30T00:00:00"/>
    <n v="1356"/>
    <n v="1356"/>
    <s v=""/>
    <s v=""/>
    <s v=""/>
    <s v=""/>
    <s v=""/>
    <s v=""/>
    <s v=""/>
    <s v=""/>
    <s v=""/>
    <s v=""/>
    <m/>
    <n v="2712"/>
    <m/>
    <s v=""/>
    <m/>
    <s v=""/>
    <m/>
    <s v=""/>
    <n v="2712"/>
    <n v="0"/>
    <s v="No Significativa"/>
    <s v="SI"/>
    <m/>
    <n v="0"/>
    <n v="0"/>
    <m/>
    <m/>
    <s v="Kathery Roxana Grande Arroyo"/>
    <s v="995 405 851"/>
  </r>
  <r>
    <x v="571"/>
    <x v="9"/>
    <x v="5"/>
    <n v="0"/>
    <n v="0"/>
    <n v="0"/>
    <n v="0"/>
    <x v="4"/>
    <x v="379"/>
    <n v="0"/>
    <x v="2"/>
    <x v="0"/>
    <m/>
    <m/>
    <m/>
    <n v="0"/>
    <s v="NO"/>
    <x v="2"/>
    <n v="0"/>
    <n v="0"/>
    <d v="1899-12-30T00:00:00"/>
    <d v="1899-12-30T00:00:00"/>
    <s v=""/>
    <s v=""/>
    <s v=""/>
    <s v=""/>
    <s v=""/>
    <s v=""/>
    <s v=""/>
    <s v=""/>
    <n v="2560"/>
    <s v=""/>
    <s v=""/>
    <s v=""/>
    <m/>
    <n v="2560"/>
    <m/>
    <s v=""/>
    <m/>
    <s v=""/>
    <m/>
    <s v=""/>
    <n v="2560"/>
    <n v="0"/>
    <n v="0"/>
    <s v="SI"/>
    <m/>
    <n v="0"/>
    <n v="0"/>
    <m/>
    <m/>
    <s v="Kathery Roxana Grande Arroyo"/>
    <s v="996 405 851"/>
  </r>
  <r>
    <x v="572"/>
    <x v="9"/>
    <x v="5"/>
    <n v="0"/>
    <n v="0"/>
    <n v="0"/>
    <n v="0"/>
    <x v="4"/>
    <x v="379"/>
    <n v="0"/>
    <x v="2"/>
    <x v="0"/>
    <m/>
    <m/>
    <m/>
    <n v="0"/>
    <s v="NO"/>
    <x v="2"/>
    <n v="0"/>
    <n v="0"/>
    <d v="1899-12-30T00:00:00"/>
    <d v="1899-12-30T00:00:00"/>
    <s v=""/>
    <s v=""/>
    <s v=""/>
    <s v=""/>
    <n v="2560"/>
    <s v=""/>
    <s v=""/>
    <s v=""/>
    <s v=""/>
    <s v=""/>
    <s v=""/>
    <s v=""/>
    <m/>
    <n v="2560"/>
    <m/>
    <s v=""/>
    <m/>
    <s v=""/>
    <m/>
    <s v=""/>
    <n v="2560"/>
    <n v="0"/>
    <n v="0"/>
    <s v="SI"/>
    <m/>
    <n v="0"/>
    <n v="0"/>
    <m/>
    <m/>
    <s v="Kathery Roxana Grande Arroyo"/>
    <s v="997 405 851"/>
  </r>
  <r>
    <x v="573"/>
    <x v="9"/>
    <x v="12"/>
    <s v="Procesos Judiciales y Administrativos"/>
    <n v="0"/>
    <n v="0"/>
    <n v="0"/>
    <x v="4"/>
    <x v="14"/>
    <n v="0"/>
    <x v="2"/>
    <x v="0"/>
    <m/>
    <m/>
    <m/>
    <n v="0"/>
    <s v="NO"/>
    <x v="2"/>
    <n v="0"/>
    <n v="0"/>
    <d v="1899-12-30T00:00:00"/>
    <d v="1899-12-30T00:00:00"/>
    <s v=""/>
    <s v=""/>
    <s v=""/>
    <s v=""/>
    <s v=""/>
    <s v=""/>
    <n v="420"/>
    <n v="420"/>
    <n v="420"/>
    <n v="420"/>
    <n v="420"/>
    <n v="420"/>
    <m/>
    <n v="2520"/>
    <m/>
    <s v=""/>
    <m/>
    <s v=""/>
    <m/>
    <s v=""/>
    <n v="2520"/>
    <n v="0"/>
    <n v="0"/>
    <s v="SI"/>
    <m/>
    <n v="0"/>
    <n v="0"/>
    <m/>
    <m/>
    <s v="Kathery Roxana Grande Arroyo"/>
    <s v="998 405 851"/>
  </r>
  <r>
    <x v="574"/>
    <x v="9"/>
    <x v="12"/>
    <s v="Procesos Judiciales y Administrativos"/>
    <n v="0"/>
    <n v="0"/>
    <n v="0"/>
    <x v="4"/>
    <x v="14"/>
    <n v="0"/>
    <x v="2"/>
    <x v="0"/>
    <m/>
    <m/>
    <m/>
    <n v="0"/>
    <s v="NO"/>
    <x v="2"/>
    <n v="0"/>
    <n v="0"/>
    <d v="1899-12-30T00:00:00"/>
    <d v="1899-12-30T00:00:00"/>
    <s v=""/>
    <s v=""/>
    <s v=""/>
    <s v=""/>
    <s v=""/>
    <s v=""/>
    <n v="930"/>
    <s v=""/>
    <s v=""/>
    <s v=""/>
    <s v=""/>
    <s v=""/>
    <m/>
    <n v="930"/>
    <m/>
    <s v=""/>
    <m/>
    <s v=""/>
    <m/>
    <s v=""/>
    <n v="930"/>
    <n v="0"/>
    <n v="0"/>
    <s v="SI"/>
    <m/>
    <n v="0"/>
    <n v="0"/>
    <m/>
    <m/>
    <s v="Kathery Roxana Grande Arroyo"/>
    <s v="999 405 851"/>
  </r>
  <r>
    <x v="575"/>
    <x v="9"/>
    <x v="12"/>
    <s v="Procesos Laborales"/>
    <n v="0"/>
    <n v="0"/>
    <n v="0"/>
    <x v="4"/>
    <x v="14"/>
    <n v="0"/>
    <x v="2"/>
    <x v="0"/>
    <m/>
    <m/>
    <m/>
    <n v="0"/>
    <s v="NO"/>
    <x v="2"/>
    <n v="0"/>
    <n v="0"/>
    <d v="1899-12-30T00:00:00"/>
    <d v="1899-12-30T00:00:00"/>
    <s v=""/>
    <s v=""/>
    <s v=""/>
    <s v=""/>
    <s v=""/>
    <s v=""/>
    <n v="930"/>
    <s v=""/>
    <s v=""/>
    <s v=""/>
    <s v=""/>
    <s v=""/>
    <m/>
    <n v="930"/>
    <m/>
    <s v=""/>
    <m/>
    <s v=""/>
    <m/>
    <s v=""/>
    <n v="930"/>
    <n v="0"/>
    <n v="0"/>
    <s v="SI"/>
    <m/>
    <n v="0"/>
    <n v="0"/>
    <m/>
    <m/>
    <s v="Kathery Roxana Grande Arroyo"/>
    <s v="1000 405 851"/>
  </r>
  <r>
    <x v="576"/>
    <x v="9"/>
    <x v="5"/>
    <n v="0"/>
    <n v="0"/>
    <n v="0"/>
    <n v="0"/>
    <x v="4"/>
    <x v="379"/>
    <n v="0"/>
    <x v="2"/>
    <x v="0"/>
    <m/>
    <m/>
    <m/>
    <n v="0"/>
    <s v="NO"/>
    <x v="2"/>
    <n v="0"/>
    <n v="0"/>
    <d v="1899-12-30T00:00:00"/>
    <d v="1899-12-30T00:00:00"/>
    <s v=""/>
    <s v=""/>
    <s v=""/>
    <s v=""/>
    <n v="480"/>
    <s v=""/>
    <s v=""/>
    <s v=""/>
    <s v=""/>
    <s v=""/>
    <s v=""/>
    <s v=""/>
    <m/>
    <n v="480"/>
    <m/>
    <s v=""/>
    <m/>
    <s v=""/>
    <m/>
    <s v=""/>
    <n v="480"/>
    <n v="0"/>
    <n v="0"/>
    <s v="SI"/>
    <m/>
    <n v="0"/>
    <n v="0"/>
    <m/>
    <m/>
    <s v="Kathery Roxana Grande Arroyo"/>
    <s v="1001 405 851"/>
  </r>
  <r>
    <x v="577"/>
    <x v="14"/>
    <x v="3"/>
    <s v=""/>
    <s v=""/>
    <s v=""/>
    <s v=""/>
    <x v="2"/>
    <x v="380"/>
    <s v=""/>
    <x v="2"/>
    <x v="0"/>
    <m/>
    <m/>
    <m/>
    <s v="Alta"/>
    <s v="NO"/>
    <x v="0"/>
    <s v="Marzo"/>
    <s v="2"/>
    <d v="2023-04-01T00:00:00"/>
    <d v="2023-05-31T00:00:00"/>
    <s v=""/>
    <s v=""/>
    <s v=""/>
    <n v="36600"/>
    <s v=""/>
    <s v=""/>
    <s v=""/>
    <s v=""/>
    <s v=""/>
    <s v=""/>
    <s v=""/>
    <s v=""/>
    <m/>
    <n v="36600"/>
    <m/>
    <s v=""/>
    <m/>
    <s v=""/>
    <m/>
    <s v=""/>
    <n v="36600"/>
    <s v="Contratación"/>
    <s v="No Significativa"/>
    <s v="SI"/>
    <m/>
    <s v="Nuevo"/>
    <s v="NO"/>
    <m/>
    <m/>
    <s v="Miguel Jacinto Casma Salcedo"/>
    <s v="988 893 830"/>
  </r>
  <r>
    <x v="578"/>
    <x v="14"/>
    <x v="3"/>
    <s v=""/>
    <s v=""/>
    <s v=""/>
    <s v=""/>
    <x v="2"/>
    <x v="381"/>
    <s v=""/>
    <x v="2"/>
    <x v="0"/>
    <m/>
    <m/>
    <m/>
    <s v="Alta"/>
    <s v="NO"/>
    <x v="0"/>
    <s v="Julio"/>
    <s v="2"/>
    <d v="2023-08-01T00:00:00"/>
    <d v="2023-09-30T00:00:00"/>
    <s v=""/>
    <s v=""/>
    <s v=""/>
    <s v=""/>
    <s v=""/>
    <s v=""/>
    <s v=""/>
    <n v="36600"/>
    <s v=""/>
    <s v=""/>
    <s v=""/>
    <s v=""/>
    <m/>
    <n v="36600"/>
    <m/>
    <s v=""/>
    <m/>
    <s v=""/>
    <m/>
    <s v=""/>
    <n v="36600"/>
    <s v="Contratación"/>
    <s v="No Significativa"/>
    <s v="SI"/>
    <m/>
    <s v="Nuevo"/>
    <s v="NO"/>
    <m/>
    <m/>
    <s v="Miguel Jacinto Casma Salcedo"/>
    <s v="988 893 830"/>
  </r>
  <r>
    <x v="579"/>
    <x v="14"/>
    <x v="3"/>
    <s v=""/>
    <s v=""/>
    <s v=""/>
    <s v=""/>
    <x v="2"/>
    <x v="382"/>
    <s v=""/>
    <x v="2"/>
    <x v="0"/>
    <m/>
    <m/>
    <m/>
    <s v="Alta"/>
    <s v="NO"/>
    <x v="0"/>
    <s v="Junio"/>
    <s v="2"/>
    <d v="2023-07-01T00:00:00"/>
    <d v="2023-08-31T00:00:00"/>
    <s v=""/>
    <s v=""/>
    <s v=""/>
    <s v=""/>
    <s v=""/>
    <s v=""/>
    <n v="80000"/>
    <s v=""/>
    <s v=""/>
    <s v=""/>
    <s v=""/>
    <s v=""/>
    <m/>
    <n v="80000"/>
    <m/>
    <s v=""/>
    <m/>
    <s v=""/>
    <m/>
    <s v=""/>
    <n v="80000"/>
    <s v="Contratación"/>
    <s v="No Significativa"/>
    <s v="SI"/>
    <m/>
    <s v="Nuevo"/>
    <s v="NO"/>
    <m/>
    <m/>
    <s v="Miguel Jacinto Casma Salcedo"/>
    <s v="988 893 830"/>
  </r>
  <r>
    <x v="580"/>
    <x v="14"/>
    <x v="3"/>
    <s v=""/>
    <s v=""/>
    <s v=""/>
    <s v=""/>
    <x v="2"/>
    <x v="383"/>
    <s v=""/>
    <x v="2"/>
    <x v="0"/>
    <m/>
    <m/>
    <m/>
    <s v="Alta"/>
    <s v="NO"/>
    <x v="0"/>
    <s v="Enero"/>
    <s v="4"/>
    <d v="2023-01-01T00:00:00"/>
    <d v="2023-04-30T00:00:00"/>
    <n v="29600"/>
    <s v=""/>
    <s v=""/>
    <s v=""/>
    <s v=""/>
    <s v=""/>
    <s v=""/>
    <s v=""/>
    <s v=""/>
    <s v=""/>
    <s v=""/>
    <s v=""/>
    <m/>
    <n v="29600"/>
    <m/>
    <s v=""/>
    <m/>
    <s v=""/>
    <m/>
    <s v=""/>
    <n v="29600"/>
    <s v="Contratación"/>
    <s v="No Significativa"/>
    <s v="SI"/>
    <m/>
    <s v="Nuevo"/>
    <s v="NO"/>
    <m/>
    <m/>
    <s v="Miguel Jacinto Casma Salcedo"/>
    <s v="988 893 830"/>
  </r>
  <r>
    <x v="581"/>
    <x v="14"/>
    <x v="3"/>
    <s v=""/>
    <s v=""/>
    <s v=""/>
    <s v=""/>
    <x v="2"/>
    <x v="384"/>
    <s v=""/>
    <x v="2"/>
    <x v="0"/>
    <m/>
    <m/>
    <m/>
    <s v="Alta"/>
    <s v="NO"/>
    <x v="0"/>
    <s v="Abril"/>
    <s v="4"/>
    <d v="2023-05-01T00:00:00"/>
    <d v="2023-08-31T00:00:00"/>
    <s v=""/>
    <s v=""/>
    <s v=""/>
    <s v=""/>
    <n v="29600"/>
    <s v=""/>
    <s v=""/>
    <s v=""/>
    <s v=""/>
    <s v=""/>
    <s v=""/>
    <s v=""/>
    <m/>
    <n v="29600"/>
    <m/>
    <s v=""/>
    <m/>
    <s v=""/>
    <m/>
    <s v=""/>
    <n v="29600"/>
    <s v="Contratación"/>
    <s v="No Significativa"/>
    <s v="SI"/>
    <m/>
    <s v="Renovación"/>
    <s v="NO"/>
    <m/>
    <m/>
    <s v="Miguel Jacinto Casma Salcedo"/>
    <s v="988 893 830"/>
  </r>
  <r>
    <x v="582"/>
    <x v="14"/>
    <x v="3"/>
    <s v=""/>
    <s v=""/>
    <s v=""/>
    <s v=""/>
    <x v="2"/>
    <x v="385"/>
    <s v=""/>
    <x v="2"/>
    <x v="0"/>
    <m/>
    <m/>
    <m/>
    <s v="Alta"/>
    <s v="NO"/>
    <x v="0"/>
    <s v="Agosto"/>
    <s v="4"/>
    <d v="2023-09-01T00:00:00"/>
    <d v="2023-12-31T00:00:00"/>
    <s v=""/>
    <s v=""/>
    <s v=""/>
    <s v=""/>
    <s v=""/>
    <s v=""/>
    <s v=""/>
    <s v=""/>
    <n v="29600"/>
    <s v=""/>
    <s v=""/>
    <s v=""/>
    <m/>
    <n v="29600"/>
    <m/>
    <s v=""/>
    <m/>
    <s v=""/>
    <m/>
    <s v=""/>
    <n v="29600"/>
    <s v="Contratación"/>
    <s v="No Significativa"/>
    <s v="NO"/>
    <m/>
    <s v="Renovación"/>
    <s v="NO"/>
    <m/>
    <m/>
    <s v="Miguel Jacinto Casma Salcedo"/>
    <s v="988 893 830"/>
  </r>
  <r>
    <x v="583"/>
    <x v="14"/>
    <x v="3"/>
    <s v=""/>
    <s v=""/>
    <s v=""/>
    <s v=""/>
    <x v="2"/>
    <x v="386"/>
    <s v=""/>
    <x v="2"/>
    <x v="0"/>
    <m/>
    <m/>
    <m/>
    <s v="Alta"/>
    <s v="NO"/>
    <x v="0"/>
    <s v="Enero"/>
    <s v="6"/>
    <d v="2023-01-01T00:00:00"/>
    <d v="2023-06-30T00:00:00"/>
    <n v="25000"/>
    <s v=""/>
    <s v=""/>
    <s v=""/>
    <s v=""/>
    <s v=""/>
    <s v=""/>
    <s v=""/>
    <s v=""/>
    <s v=""/>
    <s v=""/>
    <s v=""/>
    <m/>
    <n v="25000"/>
    <m/>
    <s v=""/>
    <m/>
    <s v=""/>
    <m/>
    <s v=""/>
    <n v="25000"/>
    <s v="Contratación"/>
    <s v="No Significativa"/>
    <s v="SI"/>
    <m/>
    <s v="Nuevo"/>
    <s v="NO"/>
    <m/>
    <m/>
    <s v="Miguel Jacinto Casma Salcedo"/>
    <s v="988 893 830"/>
  </r>
  <r>
    <x v="584"/>
    <x v="14"/>
    <x v="3"/>
    <s v=""/>
    <s v=""/>
    <s v=""/>
    <s v=""/>
    <x v="2"/>
    <x v="387"/>
    <s v=""/>
    <x v="2"/>
    <x v="0"/>
    <m/>
    <m/>
    <m/>
    <s v="Alta"/>
    <s v="NO"/>
    <x v="0"/>
    <s v="Junio"/>
    <s v="6"/>
    <d v="2023-07-01T00:00:00"/>
    <d v="2023-12-31T00:00:00"/>
    <s v=""/>
    <s v=""/>
    <s v=""/>
    <s v=""/>
    <s v=""/>
    <s v=""/>
    <n v="25000"/>
    <s v=""/>
    <s v=""/>
    <s v=""/>
    <s v=""/>
    <s v=""/>
    <m/>
    <n v="25000"/>
    <m/>
    <s v=""/>
    <m/>
    <s v=""/>
    <m/>
    <s v=""/>
    <n v="25000"/>
    <s v="Contratación"/>
    <s v="No Significativa"/>
    <s v="SI"/>
    <m/>
    <s v="Renovación"/>
    <s v="NO"/>
    <m/>
    <m/>
    <s v="Miguel Jacinto Casma Salcedo"/>
    <s v="988 893 830"/>
  </r>
  <r>
    <x v="585"/>
    <x v="14"/>
    <x v="5"/>
    <n v="0"/>
    <n v="0"/>
    <n v="0"/>
    <n v="0"/>
    <x v="2"/>
    <x v="300"/>
    <n v="0"/>
    <x v="2"/>
    <x v="0"/>
    <m/>
    <m/>
    <m/>
    <s v="Alta"/>
    <s v="NO"/>
    <x v="1"/>
    <n v="0"/>
    <n v="0"/>
    <d v="1899-12-30T00:00:00"/>
    <d v="1899-12-30T00:00:00"/>
    <n v="10500"/>
    <n v="10500"/>
    <n v="10500"/>
    <n v="10500"/>
    <n v="10500"/>
    <n v="10500"/>
    <n v="10500"/>
    <n v="10500"/>
    <n v="10500"/>
    <n v="10500"/>
    <n v="10500"/>
    <n v="10500"/>
    <m/>
    <n v="126000"/>
    <m/>
    <s v=""/>
    <m/>
    <s v=""/>
    <m/>
    <s v=""/>
    <n v="126000"/>
    <s v="Contratación"/>
    <s v="No Significativa"/>
    <s v="SI"/>
    <m/>
    <n v="0"/>
    <s v="SI"/>
    <m/>
    <m/>
    <s v="Miguel Jacinto Casma Salcedo"/>
    <s v="988 893 830"/>
  </r>
  <r>
    <x v="586"/>
    <x v="14"/>
    <x v="15"/>
    <n v="0"/>
    <n v="0"/>
    <n v="0"/>
    <n v="0"/>
    <x v="2"/>
    <x v="14"/>
    <n v="0"/>
    <x v="2"/>
    <x v="0"/>
    <m/>
    <m/>
    <m/>
    <s v="Alta"/>
    <s v="NO"/>
    <x v="1"/>
    <n v="0"/>
    <n v="0"/>
    <d v="1899-12-30T00:00:00"/>
    <d v="1899-12-30T00:00:00"/>
    <n v="1480"/>
    <n v="3110"/>
    <n v="3110"/>
    <n v="13790"/>
    <n v="3110"/>
    <n v="3110"/>
    <s v=""/>
    <s v=""/>
    <s v=""/>
    <s v=""/>
    <s v=""/>
    <s v=""/>
    <m/>
    <n v="27710"/>
    <m/>
    <s v=""/>
    <m/>
    <s v=""/>
    <m/>
    <s v=""/>
    <n v="27710"/>
    <s v="Contratación"/>
    <s v="No Significativa"/>
    <s v="SI"/>
    <m/>
    <n v="0"/>
    <s v="SI"/>
    <m/>
    <m/>
    <s v="Miguel Jacinto Casma Salcedo"/>
    <s v="988 893 830"/>
  </r>
  <r>
    <x v="587"/>
    <x v="14"/>
    <x v="15"/>
    <n v="0"/>
    <n v="0"/>
    <n v="0"/>
    <n v="0"/>
    <x v="2"/>
    <x v="14"/>
    <n v="0"/>
    <x v="2"/>
    <x v="0"/>
    <m/>
    <m/>
    <m/>
    <s v="Alta"/>
    <s v="NO"/>
    <x v="1"/>
    <n v="0"/>
    <n v="0"/>
    <d v="1899-12-30T00:00:00"/>
    <d v="1899-12-30T00:00:00"/>
    <n v="840"/>
    <n v="2140"/>
    <n v="2140"/>
    <n v="9196"/>
    <n v="2140"/>
    <n v="2140"/>
    <s v=""/>
    <s v=""/>
    <s v=""/>
    <s v=""/>
    <s v=""/>
    <s v=""/>
    <m/>
    <n v="18596"/>
    <m/>
    <s v=""/>
    <m/>
    <s v=""/>
    <m/>
    <s v=""/>
    <n v="18596"/>
    <s v="Contratación"/>
    <s v="No Significativa"/>
    <s v="SI"/>
    <m/>
    <n v="0"/>
    <s v="SI"/>
    <m/>
    <m/>
    <s v="Miguel Jacinto Casma Salcedo"/>
    <s v="988 893 830"/>
  </r>
  <r>
    <x v="588"/>
    <x v="14"/>
    <x v="16"/>
    <n v="0"/>
    <n v="0"/>
    <n v="0"/>
    <n v="0"/>
    <x v="2"/>
    <x v="14"/>
    <n v="0"/>
    <x v="2"/>
    <x v="0"/>
    <m/>
    <m/>
    <m/>
    <s v="Alta"/>
    <s v="NO"/>
    <x v="1"/>
    <n v="0"/>
    <n v="0"/>
    <d v="1899-12-30T00:00:00"/>
    <d v="1899-12-30T00:00:00"/>
    <s v=""/>
    <s v=""/>
    <s v=""/>
    <n v="15870"/>
    <s v=""/>
    <s v=""/>
    <s v=""/>
    <s v=""/>
    <s v=""/>
    <s v=""/>
    <s v=""/>
    <s v=""/>
    <m/>
    <n v="15870"/>
    <m/>
    <s v=""/>
    <m/>
    <s v=""/>
    <m/>
    <s v=""/>
    <n v="15870"/>
    <s v="Contratación"/>
    <s v="No Significativa"/>
    <s v="SI"/>
    <m/>
    <n v="0"/>
    <s v="SI"/>
    <m/>
    <m/>
    <s v="Miguel Jacinto Casma Salcedo"/>
    <s v="988 893 830"/>
  </r>
  <r>
    <x v="589"/>
    <x v="14"/>
    <x v="16"/>
    <n v="0"/>
    <n v="0"/>
    <n v="0"/>
    <n v="0"/>
    <x v="2"/>
    <x v="14"/>
    <n v="0"/>
    <x v="2"/>
    <x v="0"/>
    <m/>
    <m/>
    <m/>
    <s v="Alta"/>
    <s v="NO"/>
    <x v="1"/>
    <n v="0"/>
    <n v="0"/>
    <d v="1899-12-30T00:00:00"/>
    <d v="1899-12-30T00:00:00"/>
    <s v=""/>
    <s v=""/>
    <s v=""/>
    <n v="10708"/>
    <s v=""/>
    <s v=""/>
    <s v=""/>
    <s v=""/>
    <s v=""/>
    <s v=""/>
    <s v=""/>
    <s v=""/>
    <m/>
    <n v="10708"/>
    <m/>
    <s v=""/>
    <m/>
    <s v=""/>
    <m/>
    <s v=""/>
    <n v="10708"/>
    <s v="Contratación"/>
    <s v="No Significativa"/>
    <s v="SI"/>
    <m/>
    <n v="0"/>
    <s v="SI"/>
    <m/>
    <m/>
    <s v="Miguel Jacinto Casma Salcedo"/>
    <s v="988 893 830"/>
  </r>
  <r>
    <x v="590"/>
    <x v="14"/>
    <x v="15"/>
    <n v="0"/>
    <n v="0"/>
    <n v="0"/>
    <n v="0"/>
    <x v="2"/>
    <x v="14"/>
    <n v="0"/>
    <x v="2"/>
    <x v="0"/>
    <m/>
    <m/>
    <m/>
    <s v="Alta"/>
    <s v="NO"/>
    <x v="1"/>
    <n v="0"/>
    <n v="0"/>
    <d v="1899-12-30T00:00:00"/>
    <d v="1899-12-30T00:00:00"/>
    <n v="1030"/>
    <n v="1030"/>
    <n v="1030"/>
    <n v="2060"/>
    <n v="1030"/>
    <n v="1030"/>
    <s v=""/>
    <s v=""/>
    <s v=""/>
    <s v=""/>
    <s v=""/>
    <s v=""/>
    <m/>
    <n v="7210"/>
    <m/>
    <s v=""/>
    <m/>
    <s v=""/>
    <m/>
    <s v=""/>
    <n v="7210"/>
    <s v="Contratación"/>
    <s v="No Significativa"/>
    <s v="SI"/>
    <m/>
    <n v="0"/>
    <s v="SI"/>
    <m/>
    <m/>
    <s v="Miguel Jacinto Casma Salcedo"/>
    <s v="988 893 830"/>
  </r>
  <r>
    <x v="591"/>
    <x v="14"/>
    <x v="15"/>
    <n v="0"/>
    <n v="0"/>
    <n v="0"/>
    <n v="0"/>
    <x v="2"/>
    <x v="14"/>
    <n v="0"/>
    <x v="2"/>
    <x v="0"/>
    <m/>
    <m/>
    <m/>
    <s v="Alta"/>
    <s v="NO"/>
    <x v="1"/>
    <n v="0"/>
    <n v="0"/>
    <d v="1899-12-30T00:00:00"/>
    <d v="1899-12-30T00:00:00"/>
    <s v=""/>
    <s v=""/>
    <s v=""/>
    <s v=""/>
    <s v=""/>
    <s v=""/>
    <n v="1030"/>
    <n v="2060"/>
    <n v="1030"/>
    <n v="1030"/>
    <n v="1030"/>
    <n v="1030"/>
    <m/>
    <n v="7210"/>
    <m/>
    <s v=""/>
    <m/>
    <s v=""/>
    <m/>
    <s v=""/>
    <n v="7210"/>
    <s v="Contratación"/>
    <s v="No Significativa"/>
    <s v="SI"/>
    <m/>
    <n v="0"/>
    <s v="SI"/>
    <m/>
    <m/>
    <s v="Miguel Jacinto Casma Salcedo"/>
    <s v="988 893 830"/>
  </r>
  <r>
    <x v="592"/>
    <x v="14"/>
    <x v="15"/>
    <n v="0"/>
    <n v="0"/>
    <n v="0"/>
    <n v="0"/>
    <x v="2"/>
    <x v="14"/>
    <n v="0"/>
    <x v="2"/>
    <x v="0"/>
    <m/>
    <m/>
    <m/>
    <s v="Alta"/>
    <s v="NO"/>
    <x v="1"/>
    <n v="0"/>
    <n v="0"/>
    <d v="1899-12-30T00:00:00"/>
    <d v="1899-12-30T00:00:00"/>
    <n v="840"/>
    <n v="840"/>
    <n v="840"/>
    <n v="2016"/>
    <n v="840"/>
    <n v="840"/>
    <s v=""/>
    <s v=""/>
    <s v=""/>
    <s v=""/>
    <s v=""/>
    <s v=""/>
    <m/>
    <n v="6216"/>
    <m/>
    <s v=""/>
    <m/>
    <s v=""/>
    <m/>
    <s v=""/>
    <n v="6216"/>
    <s v="Contratación"/>
    <s v="No Significativa"/>
    <s v="SI"/>
    <m/>
    <n v="0"/>
    <s v="SI"/>
    <m/>
    <m/>
    <s v="Miguel Jacinto Casma Salcedo"/>
    <s v="988 893 830"/>
  </r>
  <r>
    <x v="593"/>
    <x v="14"/>
    <x v="15"/>
    <n v="0"/>
    <n v="0"/>
    <n v="0"/>
    <n v="0"/>
    <x v="2"/>
    <x v="14"/>
    <n v="0"/>
    <x v="2"/>
    <x v="0"/>
    <m/>
    <m/>
    <m/>
    <s v="Alta"/>
    <s v="NO"/>
    <x v="1"/>
    <n v="0"/>
    <n v="0"/>
    <d v="1899-12-30T00:00:00"/>
    <d v="1899-12-30T00:00:00"/>
    <s v=""/>
    <s v=""/>
    <s v=""/>
    <s v=""/>
    <s v=""/>
    <s v=""/>
    <n v="840"/>
    <n v="2016"/>
    <n v="840"/>
    <n v="840"/>
    <n v="840"/>
    <n v="840"/>
    <m/>
    <n v="6216"/>
    <m/>
    <s v=""/>
    <m/>
    <s v=""/>
    <m/>
    <s v=""/>
    <n v="6216"/>
    <s v="Contratación"/>
    <s v="No Significativa"/>
    <s v="SI"/>
    <m/>
    <n v="0"/>
    <s v="SI"/>
    <m/>
    <m/>
    <s v="Miguel Jacinto Casma Salcedo"/>
    <s v="988 893 830"/>
  </r>
  <r>
    <x v="594"/>
    <x v="14"/>
    <x v="15"/>
    <n v="0"/>
    <n v="0"/>
    <n v="0"/>
    <n v="0"/>
    <x v="2"/>
    <x v="388"/>
    <n v="0"/>
    <x v="2"/>
    <x v="0"/>
    <m/>
    <m/>
    <m/>
    <s v="Alta"/>
    <s v="NO"/>
    <x v="1"/>
    <n v="0"/>
    <n v="0"/>
    <d v="1899-12-30T00:00:00"/>
    <d v="1899-12-30T00:00:00"/>
    <n v="120"/>
    <n v="240"/>
    <n v="240"/>
    <n v="960"/>
    <n v="240"/>
    <n v="240"/>
    <s v=""/>
    <s v=""/>
    <s v=""/>
    <s v=""/>
    <s v=""/>
    <s v=""/>
    <m/>
    <n v="2040"/>
    <m/>
    <s v=""/>
    <m/>
    <s v=""/>
    <m/>
    <s v=""/>
    <n v="2040"/>
    <s v="Contratación"/>
    <s v="No Significativa"/>
    <s v="SI"/>
    <m/>
    <n v="0"/>
    <s v="SI"/>
    <m/>
    <m/>
    <s v="Miguel Jacinto Casma Salcedo"/>
    <s v="988 893 830"/>
  </r>
  <r>
    <x v="595"/>
    <x v="14"/>
    <x v="5"/>
    <n v="0"/>
    <n v="0"/>
    <n v="0"/>
    <n v="0"/>
    <x v="2"/>
    <x v="14"/>
    <n v="0"/>
    <x v="2"/>
    <x v="0"/>
    <m/>
    <m/>
    <m/>
    <s v="Alta"/>
    <s v="NO"/>
    <x v="1"/>
    <n v="0"/>
    <n v="0"/>
    <d v="1899-12-30T00:00:00"/>
    <d v="1899-12-30T00:00:00"/>
    <s v=""/>
    <s v=""/>
    <s v=""/>
    <n v="1330"/>
    <s v=""/>
    <s v=""/>
    <s v=""/>
    <s v=""/>
    <s v=""/>
    <s v=""/>
    <s v=""/>
    <s v=""/>
    <m/>
    <n v="1330"/>
    <m/>
    <s v=""/>
    <m/>
    <s v=""/>
    <m/>
    <s v=""/>
    <n v="1330"/>
    <s v="Contratación"/>
    <s v="No Significativa"/>
    <s v="SI"/>
    <m/>
    <n v="0"/>
    <s v="SI"/>
    <m/>
    <m/>
    <s v="Miguel Jacinto Casma Salcedo"/>
    <s v="988 893 830"/>
  </r>
  <r>
    <x v="596"/>
    <x v="14"/>
    <x v="16"/>
    <n v="0"/>
    <n v="0"/>
    <n v="0"/>
    <n v="0"/>
    <x v="2"/>
    <x v="14"/>
    <n v="0"/>
    <x v="2"/>
    <x v="0"/>
    <m/>
    <m/>
    <m/>
    <s v="Alta"/>
    <s v="NO"/>
    <x v="1"/>
    <n v="0"/>
    <n v="0"/>
    <d v="1899-12-30T00:00:00"/>
    <d v="1899-12-30T00:00:00"/>
    <s v=""/>
    <s v=""/>
    <s v=""/>
    <s v=""/>
    <s v=""/>
    <s v=""/>
    <s v=""/>
    <n v="1176"/>
    <s v=""/>
    <s v=""/>
    <s v=""/>
    <s v=""/>
    <m/>
    <n v="1176"/>
    <m/>
    <s v=""/>
    <m/>
    <s v=""/>
    <m/>
    <s v=""/>
    <n v="1176"/>
    <s v="Contratación"/>
    <s v="No Significativa"/>
    <s v="SI"/>
    <m/>
    <n v="0"/>
    <s v="SI"/>
    <m/>
    <m/>
    <s v="Miguel Jacinto Casma Salcedo"/>
    <s v="988 893 830"/>
  </r>
  <r>
    <x v="597"/>
    <x v="14"/>
    <x v="16"/>
    <n v="0"/>
    <n v="0"/>
    <n v="0"/>
    <n v="0"/>
    <x v="2"/>
    <x v="14"/>
    <n v="0"/>
    <x v="2"/>
    <x v="0"/>
    <m/>
    <m/>
    <m/>
    <s v="Alta"/>
    <s v="NO"/>
    <x v="1"/>
    <n v="0"/>
    <n v="0"/>
    <d v="1899-12-30T00:00:00"/>
    <d v="1899-12-30T00:00:00"/>
    <s v=""/>
    <s v=""/>
    <s v=""/>
    <n v="1176"/>
    <s v=""/>
    <s v=""/>
    <s v=""/>
    <s v=""/>
    <s v=""/>
    <s v=""/>
    <s v=""/>
    <s v=""/>
    <m/>
    <n v="1176"/>
    <m/>
    <s v=""/>
    <m/>
    <s v=""/>
    <m/>
    <s v=""/>
    <n v="1176"/>
    <s v="Contratación"/>
    <s v="No Significativa"/>
    <s v="SI"/>
    <m/>
    <n v="0"/>
    <s v="SI"/>
    <m/>
    <m/>
    <s v="Miguel Jacinto Casma Salcedo"/>
    <s v="988 893 830"/>
  </r>
  <r>
    <x v="598"/>
    <x v="14"/>
    <x v="16"/>
    <n v="0"/>
    <n v="0"/>
    <n v="0"/>
    <n v="0"/>
    <x v="2"/>
    <x v="388"/>
    <n v="0"/>
    <x v="2"/>
    <x v="0"/>
    <m/>
    <m/>
    <m/>
    <s v="Alta"/>
    <s v="NO"/>
    <x v="1"/>
    <n v="0"/>
    <n v="0"/>
    <d v="1899-12-30T00:00:00"/>
    <d v="1899-12-30T00:00:00"/>
    <s v=""/>
    <s v=""/>
    <s v=""/>
    <n v="1080"/>
    <s v=""/>
    <s v=""/>
    <s v=""/>
    <s v=""/>
    <s v=""/>
    <s v=""/>
    <s v=""/>
    <s v=""/>
    <m/>
    <n v="1080"/>
    <m/>
    <s v=""/>
    <m/>
    <s v=""/>
    <m/>
    <s v=""/>
    <n v="1080"/>
    <s v="Contratación"/>
    <s v="No Significativa"/>
    <s v="SI"/>
    <m/>
    <n v="0"/>
    <s v="SI"/>
    <m/>
    <m/>
    <s v="Miguel Jacinto Casma Salcedo"/>
    <s v="988 893 830"/>
  </r>
  <r>
    <x v="599"/>
    <x v="14"/>
    <x v="16"/>
    <n v="0"/>
    <n v="0"/>
    <n v="0"/>
    <n v="0"/>
    <x v="2"/>
    <x v="14"/>
    <n v="0"/>
    <x v="2"/>
    <x v="0"/>
    <m/>
    <m/>
    <m/>
    <s v="Alta"/>
    <s v="NO"/>
    <x v="1"/>
    <n v="0"/>
    <n v="0"/>
    <d v="1899-12-30T00:00:00"/>
    <d v="1899-12-30T00:00:00"/>
    <s v=""/>
    <s v=""/>
    <s v=""/>
    <s v=""/>
    <s v=""/>
    <s v=""/>
    <s v=""/>
    <n v="1030"/>
    <s v=""/>
    <s v=""/>
    <s v=""/>
    <s v=""/>
    <m/>
    <n v="1030"/>
    <m/>
    <s v=""/>
    <m/>
    <s v=""/>
    <m/>
    <s v=""/>
    <n v="1030"/>
    <s v="Contratación"/>
    <s v="No Significativa"/>
    <s v="SI"/>
    <m/>
    <n v="0"/>
    <s v="SI"/>
    <m/>
    <m/>
    <s v="Miguel Jacinto Casma Salcedo"/>
    <s v="988 893 830"/>
  </r>
  <r>
    <x v="600"/>
    <x v="14"/>
    <x v="16"/>
    <n v="0"/>
    <n v="0"/>
    <n v="0"/>
    <n v="0"/>
    <x v="2"/>
    <x v="14"/>
    <n v="0"/>
    <x v="2"/>
    <x v="0"/>
    <m/>
    <m/>
    <m/>
    <s v="Alta"/>
    <s v="NO"/>
    <x v="1"/>
    <n v="0"/>
    <n v="0"/>
    <d v="1899-12-30T00:00:00"/>
    <d v="1899-12-30T00:00:00"/>
    <s v=""/>
    <s v=""/>
    <s v=""/>
    <n v="1030"/>
    <s v=""/>
    <s v=""/>
    <s v=""/>
    <s v=""/>
    <s v=""/>
    <s v=""/>
    <s v=""/>
    <s v=""/>
    <m/>
    <n v="1030"/>
    <m/>
    <s v=""/>
    <m/>
    <s v=""/>
    <m/>
    <s v=""/>
    <n v="1030"/>
    <s v="Contratación"/>
    <s v="No Significativa"/>
    <s v="SI"/>
    <m/>
    <n v="0"/>
    <s v="SI"/>
    <m/>
    <m/>
    <s v="Miguel Jacinto Casma Salcedo"/>
    <s v="988 893 830"/>
  </r>
  <r>
    <x v="601"/>
    <x v="14"/>
    <x v="5"/>
    <n v="0"/>
    <n v="0"/>
    <n v="0"/>
    <n v="0"/>
    <x v="2"/>
    <x v="14"/>
    <n v="0"/>
    <x v="2"/>
    <x v="0"/>
    <m/>
    <m/>
    <m/>
    <s v="Alta"/>
    <s v="NO"/>
    <x v="1"/>
    <n v="0"/>
    <n v="0"/>
    <d v="1899-12-30T00:00:00"/>
    <d v="1899-12-30T00:00:00"/>
    <s v=""/>
    <s v=""/>
    <s v=""/>
    <n v="960"/>
    <s v=""/>
    <s v=""/>
    <s v=""/>
    <s v=""/>
    <s v=""/>
    <s v=""/>
    <s v=""/>
    <s v=""/>
    <m/>
    <n v="960"/>
    <m/>
    <s v=""/>
    <m/>
    <s v=""/>
    <m/>
    <s v=""/>
    <n v="960"/>
    <s v="Contratación"/>
    <s v="No Significativa"/>
    <s v="SI"/>
    <m/>
    <n v="0"/>
    <s v="SI"/>
    <m/>
    <m/>
    <s v="Miguel Jacinto Casma Salcedo"/>
    <s v="988 893 830"/>
  </r>
  <r>
    <x v="602"/>
    <x v="14"/>
    <x v="15"/>
    <n v="0"/>
    <n v="0"/>
    <n v="0"/>
    <n v="0"/>
    <x v="2"/>
    <x v="14"/>
    <n v="0"/>
    <x v="2"/>
    <x v="0"/>
    <m/>
    <m/>
    <m/>
    <s v="Alta"/>
    <s v="NO"/>
    <x v="1"/>
    <n v="0"/>
    <n v="0"/>
    <d v="1899-12-30T00:00:00"/>
    <d v="1899-12-30T00:00:00"/>
    <n v="120"/>
    <n v="120"/>
    <n v="120"/>
    <n v="240"/>
    <n v="120"/>
    <n v="120"/>
    <s v=""/>
    <s v=""/>
    <s v=""/>
    <s v=""/>
    <s v=""/>
    <s v=""/>
    <m/>
    <n v="840"/>
    <m/>
    <s v=""/>
    <m/>
    <s v=""/>
    <m/>
    <s v=""/>
    <n v="840"/>
    <s v="Contratación"/>
    <s v="No Significativa"/>
    <s v="SI"/>
    <m/>
    <n v="0"/>
    <s v="SI"/>
    <m/>
    <m/>
    <s v="Miguel Jacinto Casma Salcedo"/>
    <s v="988 893 830"/>
  </r>
  <r>
    <x v="603"/>
    <x v="14"/>
    <x v="15"/>
    <n v="0"/>
    <n v="0"/>
    <n v="0"/>
    <n v="0"/>
    <x v="2"/>
    <x v="14"/>
    <n v="0"/>
    <x v="2"/>
    <x v="0"/>
    <m/>
    <m/>
    <m/>
    <s v="Alta"/>
    <s v="NO"/>
    <x v="1"/>
    <n v="0"/>
    <n v="0"/>
    <d v="1899-12-30T00:00:00"/>
    <d v="1899-12-30T00:00:00"/>
    <s v=""/>
    <s v=""/>
    <s v=""/>
    <s v=""/>
    <s v=""/>
    <s v=""/>
    <n v="120"/>
    <n v="240"/>
    <n v="120"/>
    <n v="120"/>
    <n v="120"/>
    <n v="120"/>
    <m/>
    <n v="840"/>
    <m/>
    <s v=""/>
    <m/>
    <s v=""/>
    <m/>
    <s v=""/>
    <n v="840"/>
    <s v="Contratación"/>
    <s v="No Significativa"/>
    <s v="SI"/>
    <m/>
    <n v="0"/>
    <s v="SI"/>
    <m/>
    <m/>
    <s v="Miguel Jacinto Casma Salcedo"/>
    <s v="988 893 830"/>
  </r>
  <r>
    <x v="604"/>
    <x v="14"/>
    <x v="5"/>
    <n v="0"/>
    <n v="0"/>
    <n v="0"/>
    <n v="0"/>
    <x v="2"/>
    <x v="388"/>
    <n v="0"/>
    <x v="2"/>
    <x v="0"/>
    <m/>
    <m/>
    <m/>
    <s v="Alta"/>
    <s v="NO"/>
    <x v="1"/>
    <n v="0"/>
    <n v="0"/>
    <d v="1899-12-30T00:00:00"/>
    <d v="1899-12-30T00:00:00"/>
    <s v=""/>
    <s v=""/>
    <s v=""/>
    <n v="120"/>
    <s v=""/>
    <s v=""/>
    <s v=""/>
    <s v=""/>
    <s v=""/>
    <s v=""/>
    <s v=""/>
    <s v=""/>
    <m/>
    <n v="120"/>
    <m/>
    <s v=""/>
    <m/>
    <s v=""/>
    <m/>
    <s v=""/>
    <n v="120"/>
    <s v="Contratación"/>
    <s v="No Significativa"/>
    <s v="SI"/>
    <m/>
    <n v="0"/>
    <s v="SI"/>
    <m/>
    <m/>
    <s v="Miguel Jacinto Casma Salcedo"/>
    <s v="988 893 830"/>
  </r>
  <r>
    <x v="605"/>
    <x v="14"/>
    <x v="16"/>
    <n v="0"/>
    <n v="0"/>
    <n v="0"/>
    <n v="0"/>
    <x v="2"/>
    <x v="14"/>
    <n v="0"/>
    <x v="2"/>
    <x v="0"/>
    <m/>
    <m/>
    <m/>
    <s v="Alta"/>
    <s v="NO"/>
    <x v="1"/>
    <n v="0"/>
    <n v="0"/>
    <d v="1899-12-30T00:00:00"/>
    <d v="1899-12-30T00:00:00"/>
    <s v=""/>
    <s v=""/>
    <s v=""/>
    <s v=""/>
    <s v=""/>
    <s v=""/>
    <s v=""/>
    <n v="120"/>
    <s v=""/>
    <s v=""/>
    <s v=""/>
    <s v=""/>
    <m/>
    <n v="120"/>
    <m/>
    <s v=""/>
    <m/>
    <s v=""/>
    <m/>
    <s v=""/>
    <n v="120"/>
    <s v="Contratación"/>
    <s v="No Significativa"/>
    <s v="SI"/>
    <m/>
    <n v="0"/>
    <s v="SI"/>
    <m/>
    <m/>
    <s v="Miguel Jacinto Casma Salcedo"/>
    <s v="988 893 830"/>
  </r>
  <r>
    <x v="606"/>
    <x v="14"/>
    <x v="16"/>
    <n v="0"/>
    <n v="0"/>
    <n v="0"/>
    <n v="0"/>
    <x v="2"/>
    <x v="14"/>
    <n v="0"/>
    <x v="2"/>
    <x v="0"/>
    <m/>
    <m/>
    <m/>
    <s v="Alta"/>
    <s v="NO"/>
    <x v="1"/>
    <n v="0"/>
    <n v="0"/>
    <d v="1899-12-30T00:00:00"/>
    <d v="1899-12-30T00:00:00"/>
    <s v=""/>
    <s v=""/>
    <s v=""/>
    <n v="120"/>
    <s v=""/>
    <s v=""/>
    <s v=""/>
    <s v=""/>
    <s v=""/>
    <s v=""/>
    <s v=""/>
    <s v=""/>
    <m/>
    <n v="120"/>
    <m/>
    <s v=""/>
    <m/>
    <s v=""/>
    <m/>
    <s v=""/>
    <n v="120"/>
    <s v="Contratación"/>
    <s v="No Significativa"/>
    <s v="SI"/>
    <m/>
    <n v="0"/>
    <s v="SI"/>
    <m/>
    <m/>
    <s v="Miguel Jacinto Casma Salcedo"/>
    <s v="988 893 830"/>
  </r>
  <r>
    <x v="607"/>
    <x v="15"/>
    <x v="3"/>
    <s v=""/>
    <s v="Gerencia de Productos e Inclusión Financiera"/>
    <s v=""/>
    <s v=""/>
    <x v="0"/>
    <x v="389"/>
    <s v="Movilidad Servicio Local"/>
    <x v="2"/>
    <x v="0"/>
    <m/>
    <m/>
    <m/>
    <s v="Alta"/>
    <s v="NO"/>
    <x v="2"/>
    <s v="Enero"/>
    <s v="6"/>
    <d v="2023-01-01T00:00:00"/>
    <d v="2023-06-30T00:00:00"/>
    <n v="8450"/>
    <n v="8450"/>
    <n v="8450"/>
    <n v="8450"/>
    <n v="8450"/>
    <n v="8450"/>
    <s v=""/>
    <s v=""/>
    <s v=""/>
    <s v=""/>
    <s v=""/>
    <s v=""/>
    <m/>
    <n v="50700"/>
    <m/>
    <s v=""/>
    <m/>
    <s v=""/>
    <m/>
    <s v=""/>
    <n v="50700"/>
    <s v="Contratación"/>
    <s v="No Significativa"/>
    <s v="SI"/>
    <m/>
    <s v="Continuidad"/>
    <s v="SI"/>
    <m/>
    <m/>
    <s v="Daniel Christian Vega Lazo"/>
    <s v="999 633 500"/>
  </r>
  <r>
    <x v="608"/>
    <x v="15"/>
    <x v="3"/>
    <s v=""/>
    <s v="Gerencia de Productos e Inclusión Financiera"/>
    <s v=""/>
    <s v=""/>
    <x v="9"/>
    <x v="390"/>
    <s v=""/>
    <x v="2"/>
    <x v="0"/>
    <m/>
    <m/>
    <m/>
    <s v="Alta"/>
    <s v="SI"/>
    <x v="2"/>
    <s v="Enero"/>
    <s v="12"/>
    <d v="2023-01-01T00:00:00"/>
    <d v="2023-12-31T00:00:00"/>
    <n v="400"/>
    <n v="400"/>
    <n v="400"/>
    <n v="400"/>
    <n v="400"/>
    <n v="400"/>
    <n v="400"/>
    <n v="400"/>
    <n v="400"/>
    <n v="400"/>
    <n v="400"/>
    <n v="400"/>
    <m/>
    <n v="4800"/>
    <m/>
    <s v=""/>
    <m/>
    <s v=""/>
    <m/>
    <s v=""/>
    <n v="4800"/>
    <s v="Contratación"/>
    <s v="No Significativa"/>
    <s v="SI"/>
    <m/>
    <s v="Continuidad"/>
    <s v="SI"/>
    <m/>
    <m/>
    <s v="Daniel Christian Vega Lazo"/>
    <s v="999 633 500"/>
  </r>
  <r>
    <x v="609"/>
    <x v="15"/>
    <x v="17"/>
    <s v="Créditos Hipotecarios"/>
    <s v="Gerencia de Productos e Inclusión Financiera"/>
    <s v="Banca Personal"/>
    <s v="Créditos Hipotecarios"/>
    <x v="9"/>
    <x v="391"/>
    <s v=""/>
    <x v="2"/>
    <x v="0"/>
    <m/>
    <m/>
    <m/>
    <s v="Alta"/>
    <s v="SI"/>
    <x v="2"/>
    <s v="Enero"/>
    <s v="12"/>
    <d v="2023-01-01T00:00:00"/>
    <d v="2023-12-31T00:00:00"/>
    <n v="100"/>
    <n v="100"/>
    <n v="100"/>
    <n v="100"/>
    <n v="100"/>
    <n v="100"/>
    <n v="100"/>
    <n v="100"/>
    <n v="100"/>
    <n v="100"/>
    <n v="100"/>
    <n v="100"/>
    <m/>
    <n v="1200"/>
    <m/>
    <s v=""/>
    <m/>
    <s v=""/>
    <m/>
    <s v=""/>
    <n v="1200"/>
    <s v="Contratación"/>
    <s v="No Significativa"/>
    <s v="SI"/>
    <m/>
    <s v="Continuidad"/>
    <s v="SI"/>
    <m/>
    <m/>
    <s v="Daniel Christian Vega Lazo"/>
    <s v="999 633 500"/>
  </r>
  <r>
    <x v="610"/>
    <x v="15"/>
    <x v="3"/>
    <s v=""/>
    <s v="Gerencia de Productos e Inclusión Financiera"/>
    <s v=""/>
    <s v=""/>
    <x v="9"/>
    <x v="392"/>
    <s v=""/>
    <x v="2"/>
    <x v="0"/>
    <m/>
    <m/>
    <m/>
    <s v="Alta"/>
    <s v="NO"/>
    <x v="2"/>
    <s v="Febrero"/>
    <s v="1"/>
    <d v="2023-02-01T00:00:00"/>
    <d v="2023-02-28T00:00:00"/>
    <s v=""/>
    <n v="4854808"/>
    <s v=""/>
    <s v=""/>
    <s v=""/>
    <s v=""/>
    <s v=""/>
    <s v=""/>
    <s v=""/>
    <s v=""/>
    <s v=""/>
    <s v=""/>
    <m/>
    <n v="4854808"/>
    <m/>
    <s v=""/>
    <m/>
    <s v=""/>
    <m/>
    <s v=""/>
    <n v="4854808"/>
    <s v="Contratación"/>
    <s v="No Significativa"/>
    <s v="SI"/>
    <m/>
    <s v="Continuidad"/>
    <s v="SI"/>
    <m/>
    <m/>
    <s v="Daniel Christian Vega Lazo"/>
    <s v="999 633 500"/>
  </r>
  <r>
    <x v="611"/>
    <x v="15"/>
    <x v="3"/>
    <s v=""/>
    <s v="Gerencia de Productos e Inclusión Financiera"/>
    <s v=""/>
    <s v=""/>
    <x v="9"/>
    <x v="393"/>
    <s v=""/>
    <x v="2"/>
    <x v="0"/>
    <m/>
    <m/>
    <m/>
    <s v="Alta"/>
    <s v="NO"/>
    <x v="2"/>
    <s v="Enero"/>
    <s v="12"/>
    <d v="2023-01-01T00:00:00"/>
    <d v="2023-12-31T00:00:00"/>
    <n v="77708"/>
    <n v="77708"/>
    <n v="77708"/>
    <n v="77708"/>
    <n v="77708"/>
    <n v="77708"/>
    <n v="77708"/>
    <n v="77708"/>
    <n v="77708"/>
    <n v="77708"/>
    <n v="77708"/>
    <n v="77708"/>
    <m/>
    <n v="932496"/>
    <m/>
    <s v=""/>
    <m/>
    <s v=""/>
    <m/>
    <s v=""/>
    <n v="932496"/>
    <s v="Contratación"/>
    <s v="No Significativa"/>
    <s v="SI"/>
    <m/>
    <s v="Continuidad"/>
    <s v="SI"/>
    <m/>
    <m/>
    <s v="Daniel Christian Vega Lazo"/>
    <s v="999 633 500"/>
  </r>
  <r>
    <x v="612"/>
    <x v="15"/>
    <x v="17"/>
    <s v=""/>
    <s v="Gerencia de Productos e Inclusión Financiera"/>
    <s v="Banca Personal"/>
    <s v=""/>
    <x v="0"/>
    <x v="394"/>
    <s v=""/>
    <x v="2"/>
    <x v="0"/>
    <m/>
    <m/>
    <m/>
    <s v="Alta"/>
    <s v="SI"/>
    <x v="2"/>
    <s v="Enero"/>
    <s v="12"/>
    <d v="2023-01-01T00:00:00"/>
    <d v="2023-12-31T00:00:00"/>
    <n v="400000"/>
    <n v="400000"/>
    <n v="400000"/>
    <n v="400000"/>
    <n v="400000"/>
    <n v="400000"/>
    <n v="400000"/>
    <n v="400000"/>
    <n v="400000"/>
    <n v="400000"/>
    <n v="400000"/>
    <n v="400000"/>
    <m/>
    <n v="4800000"/>
    <m/>
    <s v=""/>
    <m/>
    <s v=""/>
    <m/>
    <s v=""/>
    <n v="4800000"/>
    <s v="Contratación"/>
    <s v="No Significativa"/>
    <s v="SI"/>
    <m/>
    <s v="Continuidad"/>
    <s v="SI"/>
    <m/>
    <m/>
    <s v="Daniel Christian Vega Lazo"/>
    <s v="999 633 500"/>
  </r>
  <r>
    <x v="613"/>
    <x v="15"/>
    <x v="3"/>
    <s v=""/>
    <s v="Gerencia de Productos e Inclusión Financiera"/>
    <s v=""/>
    <s v=""/>
    <x v="7"/>
    <x v="395"/>
    <s v=""/>
    <x v="2"/>
    <x v="0"/>
    <m/>
    <m/>
    <m/>
    <s v="Alta"/>
    <s v="SI"/>
    <x v="2"/>
    <s v="Junio"/>
    <s v="7"/>
    <d v="2023-06-01T00:00:00"/>
    <d v="2023-12-31T00:00:00"/>
    <s v=""/>
    <s v=""/>
    <s v=""/>
    <s v=""/>
    <s v=""/>
    <n v="1080714"/>
    <n v="1080714"/>
    <n v="1080714"/>
    <n v="1080714"/>
    <n v="1080714"/>
    <n v="1080714"/>
    <n v="1080716"/>
    <m/>
    <n v="7565000"/>
    <m/>
    <s v=""/>
    <m/>
    <s v=""/>
    <m/>
    <s v=""/>
    <n v="7565000"/>
    <s v="Contratación"/>
    <s v="No Significativa"/>
    <s v="SI"/>
    <m/>
    <s v="Continuidad"/>
    <s v="SI"/>
    <m/>
    <m/>
    <s v="Daniel Christian Vega Lazo"/>
    <s v="999 633 500"/>
  </r>
  <r>
    <x v="614"/>
    <x v="15"/>
    <x v="18"/>
    <s v=""/>
    <s v="Gerencia de Productos e Inclusión Financiera"/>
    <s v="Inclusión Financiera"/>
    <s v=""/>
    <x v="9"/>
    <x v="14"/>
    <s v=""/>
    <x v="2"/>
    <x v="0"/>
    <m/>
    <m/>
    <m/>
    <s v="Alta"/>
    <s v="NO"/>
    <x v="2"/>
    <s v="Enero"/>
    <s v="6"/>
    <d v="2023-01-01T00:00:00"/>
    <d v="2023-06-30T00:00:00"/>
    <n v="4533"/>
    <n v="4533"/>
    <n v="4533"/>
    <n v="4533"/>
    <n v="4533"/>
    <n v="4533"/>
    <s v=""/>
    <s v=""/>
    <s v=""/>
    <s v=""/>
    <s v=""/>
    <s v=""/>
    <m/>
    <n v="27198"/>
    <m/>
    <s v=""/>
    <m/>
    <s v=""/>
    <m/>
    <s v=""/>
    <n v="27198"/>
    <s v="Contratación"/>
    <s v="No Significativa"/>
    <s v="SI"/>
    <m/>
    <s v="Continuidad"/>
    <s v="SI"/>
    <m/>
    <m/>
    <s v="Daniel Christian Vega Lazo"/>
    <s v="999 633 500"/>
  </r>
  <r>
    <x v="615"/>
    <x v="15"/>
    <x v="18"/>
    <s v="Desarrollo y Seguimiento"/>
    <s v="Gerencia de Productos e Inclusión Financiera"/>
    <s v="Inclusión Financiera"/>
    <s v="Desarrollo y Seguimiento"/>
    <x v="0"/>
    <x v="396"/>
    <s v=""/>
    <x v="2"/>
    <x v="0"/>
    <m/>
    <m/>
    <m/>
    <s v="Alta"/>
    <s v="NO"/>
    <x v="2"/>
    <s v="Enero"/>
    <s v="12"/>
    <d v="2023-01-01T00:00:00"/>
    <d v="2023-12-01T00:00:00"/>
    <n v="1620"/>
    <n v="1620"/>
    <n v="1620"/>
    <n v="1620"/>
    <n v="1620"/>
    <n v="1620"/>
    <n v="1620"/>
    <n v="1620"/>
    <n v="1620"/>
    <n v="1040"/>
    <n v="996"/>
    <n v="997"/>
    <m/>
    <n v="17613"/>
    <m/>
    <s v=""/>
    <m/>
    <s v=""/>
    <m/>
    <s v=""/>
    <n v="17613"/>
    <s v="Contratación"/>
    <s v="No Significativa"/>
    <s v="SI"/>
    <m/>
    <s v="Continuidad"/>
    <s v="SI"/>
    <m/>
    <m/>
    <s v="Daniel Christian Vega Lazo"/>
    <s v="999 633 500"/>
  </r>
  <r>
    <x v="616"/>
    <x v="15"/>
    <x v="18"/>
    <n v="0"/>
    <n v="0"/>
    <n v="0"/>
    <n v="0"/>
    <x v="1"/>
    <x v="14"/>
    <n v="0"/>
    <x v="2"/>
    <x v="0"/>
    <m/>
    <m/>
    <m/>
    <n v="0"/>
    <n v="0"/>
    <x v="1"/>
    <n v="0"/>
    <n v="0"/>
    <d v="1899-12-30T00:00:00"/>
    <d v="1899-12-30T00:00:00"/>
    <n v="3010"/>
    <n v="3010"/>
    <n v="3010"/>
    <n v="3010"/>
    <n v="3010"/>
    <n v="3010"/>
    <s v=""/>
    <s v=""/>
    <s v=""/>
    <s v=""/>
    <s v=""/>
    <s v=""/>
    <m/>
    <n v="18060"/>
    <m/>
    <s v=""/>
    <m/>
    <s v=""/>
    <m/>
    <s v=""/>
    <n v="18060"/>
    <n v="0"/>
    <n v="0"/>
    <s v="SI"/>
    <m/>
    <n v="0"/>
    <n v="0"/>
    <m/>
    <m/>
    <s v="Daniel Christian Vega Lazo"/>
    <s v="999 633 500"/>
  </r>
  <r>
    <x v="617"/>
    <x v="15"/>
    <x v="5"/>
    <n v="0"/>
    <n v="0"/>
    <n v="0"/>
    <n v="0"/>
    <x v="1"/>
    <x v="14"/>
    <n v="0"/>
    <x v="2"/>
    <x v="0"/>
    <m/>
    <m/>
    <m/>
    <n v="0"/>
    <n v="0"/>
    <x v="1"/>
    <n v="0"/>
    <n v="0"/>
    <d v="1899-12-30T00:00:00"/>
    <d v="1899-12-30T00:00:00"/>
    <n v="1825"/>
    <n v="1825"/>
    <n v="1825"/>
    <n v="1825"/>
    <n v="1825"/>
    <n v="1825"/>
    <s v=""/>
    <s v=""/>
    <s v=""/>
    <s v=""/>
    <s v=""/>
    <s v=""/>
    <m/>
    <n v="10950"/>
    <m/>
    <s v=""/>
    <m/>
    <s v=""/>
    <m/>
    <s v=""/>
    <n v="10950"/>
    <n v="0"/>
    <n v="0"/>
    <s v="SI"/>
    <m/>
    <n v="0"/>
    <n v="0"/>
    <m/>
    <m/>
    <s v="Daniel Christian Vega Lazo"/>
    <s v="999 633 500"/>
  </r>
  <r>
    <x v="618"/>
    <x v="15"/>
    <x v="5"/>
    <n v="0"/>
    <n v="0"/>
    <n v="0"/>
    <n v="0"/>
    <x v="1"/>
    <x v="14"/>
    <n v="0"/>
    <x v="2"/>
    <x v="0"/>
    <m/>
    <m/>
    <m/>
    <n v="0"/>
    <n v="0"/>
    <x v="1"/>
    <n v="0"/>
    <n v="0"/>
    <d v="1899-12-30T00:00:00"/>
    <d v="1899-12-30T00:00:00"/>
    <n v="420"/>
    <n v="420"/>
    <n v="420"/>
    <n v="420"/>
    <n v="420"/>
    <n v="420"/>
    <s v=""/>
    <s v=""/>
    <s v=""/>
    <s v=""/>
    <s v=""/>
    <s v=""/>
    <m/>
    <n v="2520"/>
    <m/>
    <s v=""/>
    <m/>
    <s v=""/>
    <m/>
    <s v=""/>
    <n v="2520"/>
    <n v="0"/>
    <n v="0"/>
    <s v="SI"/>
    <m/>
    <n v="0"/>
    <n v="0"/>
    <m/>
    <m/>
    <s v="Daniel Christian Vega Lazo"/>
    <s v="999 633 500"/>
  </r>
  <r>
    <x v="619"/>
    <x v="16"/>
    <x v="19"/>
    <s v=""/>
    <s v="Gerencia de Planeamiento y Control de Gestión"/>
    <s v="Gestión de la Calidad"/>
    <s v=""/>
    <x v="4"/>
    <x v="397"/>
    <s v="CONSULTORIAS OTRAS"/>
    <x v="2"/>
    <x v="0"/>
    <m/>
    <m/>
    <m/>
    <s v="Muy Alta"/>
    <s v="NO"/>
    <x v="0"/>
    <s v="Setiembre"/>
    <s v="1"/>
    <d v="2023-11-01T00:00:00"/>
    <d v="2023-11-30T00:00:00"/>
    <s v=""/>
    <s v=""/>
    <s v=""/>
    <s v=""/>
    <s v=""/>
    <s v=""/>
    <s v=""/>
    <s v=""/>
    <s v=""/>
    <s v=""/>
    <n v="30000"/>
    <s v=""/>
    <m/>
    <n v="30000"/>
    <m/>
    <s v=""/>
    <m/>
    <s v=""/>
    <m/>
    <s v=""/>
    <n v="30000"/>
    <s v="Contratación"/>
    <s v="No Significativa"/>
    <s v="SI"/>
    <m/>
    <s v="Nuevo"/>
    <s v="SI"/>
    <m/>
    <m/>
    <s v="Luis Eduardo Salazar Flores"/>
    <s v="996 355 898"/>
  </r>
  <r>
    <x v="620"/>
    <x v="16"/>
    <x v="19"/>
    <s v=""/>
    <s v="Gerencia de Planeamiento y Control de Gestión"/>
    <s v="Gestión de la Calidad"/>
    <s v=""/>
    <x v="4"/>
    <x v="398"/>
    <s v="CONSULTORIAS OTRAS"/>
    <x v="2"/>
    <x v="0"/>
    <m/>
    <m/>
    <m/>
    <s v="Muy Alta"/>
    <s v="NO"/>
    <x v="0"/>
    <s v="Julio"/>
    <s v="1"/>
    <d v="2023-09-01T00:00:00"/>
    <d v="2023-09-30T00:00:00"/>
    <s v=""/>
    <s v=""/>
    <s v=""/>
    <s v=""/>
    <s v=""/>
    <s v=""/>
    <s v=""/>
    <s v=""/>
    <n v="30000"/>
    <s v=""/>
    <s v=""/>
    <s v=""/>
    <m/>
    <n v="30000"/>
    <m/>
    <s v=""/>
    <m/>
    <s v=""/>
    <m/>
    <s v=""/>
    <n v="30000"/>
    <s v="Contratación"/>
    <s v="No Significativa"/>
    <s v="SI"/>
    <m/>
    <s v="Nuevo"/>
    <s v="SI"/>
    <m/>
    <m/>
    <s v="Luis Eduardo Salazar Flores"/>
    <s v="996 355 898"/>
  </r>
  <r>
    <x v="621"/>
    <x v="16"/>
    <x v="19"/>
    <s v=""/>
    <s v="Gerencia de Planeamiento y Control de Gestión"/>
    <s v="Gestión de la Calidad"/>
    <s v=""/>
    <x v="0"/>
    <x v="399"/>
    <s v="CONSULTORIAS OTRAS"/>
    <x v="2"/>
    <x v="0"/>
    <m/>
    <m/>
    <m/>
    <s v="Muy Alta"/>
    <s v="NO"/>
    <x v="0"/>
    <s v="Mayo"/>
    <s v="1"/>
    <d v="2023-07-01T00:00:00"/>
    <d v="2023-07-30T00:00:00"/>
    <s v=""/>
    <s v=""/>
    <s v=""/>
    <s v=""/>
    <s v=""/>
    <s v=""/>
    <n v="35000"/>
    <s v=""/>
    <s v=""/>
    <s v=""/>
    <s v=""/>
    <s v=""/>
    <m/>
    <n v="35000"/>
    <m/>
    <s v=""/>
    <m/>
    <s v=""/>
    <m/>
    <s v=""/>
    <n v="35000"/>
    <s v="Contratación"/>
    <s v="No Significativa"/>
    <s v="SI"/>
    <m/>
    <s v="Nuevo"/>
    <s v="SI"/>
    <m/>
    <m/>
    <s v="Luis Eduardo Salazar Flores"/>
    <s v="996 355 898"/>
  </r>
  <r>
    <x v="622"/>
    <x v="16"/>
    <x v="19"/>
    <s v=""/>
    <s v="Gerencia de Planeamiento y Control de Gestión"/>
    <s v="Gestión de la Calidad"/>
    <s v=""/>
    <x v="4"/>
    <x v="14"/>
    <s v="MOVILIDAD SERVICIO LOCAL "/>
    <x v="2"/>
    <x v="0"/>
    <m/>
    <m/>
    <m/>
    <s v="Alta"/>
    <s v="NO"/>
    <x v="2"/>
    <s v="Junio"/>
    <s v="6"/>
    <d v="2023-07-01T00:00:00"/>
    <d v="2023-12-31T00:00:00"/>
    <s v=""/>
    <n v="2400"/>
    <s v=""/>
    <s v=""/>
    <s v=""/>
    <s v=""/>
    <s v=""/>
    <s v=""/>
    <s v=""/>
    <s v=""/>
    <s v=""/>
    <s v=""/>
    <m/>
    <n v="2400"/>
    <m/>
    <s v=""/>
    <m/>
    <s v=""/>
    <m/>
    <s v=""/>
    <n v="2400"/>
    <s v="Contratación"/>
    <s v="No Significativa"/>
    <s v="SI"/>
    <m/>
    <s v="Nuevo"/>
    <s v="SI"/>
    <m/>
    <m/>
    <s v="Luis Eduardo Salazar Flores"/>
    <s v="996 355 898"/>
  </r>
  <r>
    <x v="623"/>
    <x v="16"/>
    <x v="20"/>
    <s v=""/>
    <s v="Gerencia de Planeamiento y Control de Gestión"/>
    <s v="Desarrollo Organizacional"/>
    <s v=""/>
    <x v="4"/>
    <x v="14"/>
    <s v="MOVILIDAD SERVICIO LOCAL "/>
    <x v="2"/>
    <x v="0"/>
    <m/>
    <m/>
    <m/>
    <s v="Alta"/>
    <s v="NO"/>
    <x v="2"/>
    <s v="Enero"/>
    <s v="12"/>
    <d v="2023-01-01T00:00:00"/>
    <d v="2023-12-31T00:00:00"/>
    <n v="130"/>
    <n v="130"/>
    <n v="130"/>
    <n v="130"/>
    <n v="130"/>
    <s v=""/>
    <s v=""/>
    <n v="650"/>
    <s v=""/>
    <s v=""/>
    <s v=""/>
    <s v=""/>
    <m/>
    <n v="1300"/>
    <m/>
    <s v=""/>
    <m/>
    <s v=""/>
    <m/>
    <s v=""/>
    <n v="1300"/>
    <s v="Contratación"/>
    <s v="No Significativa"/>
    <s v="NO"/>
    <m/>
    <s v="Nuevo"/>
    <s v="SI"/>
    <m/>
    <m/>
    <s v="Luis Eduardo Salazar Flores"/>
    <s v="996 355 898"/>
  </r>
  <r>
    <x v="624"/>
    <x v="16"/>
    <x v="20"/>
    <s v=""/>
    <s v="Gerencia de Planeamiento y Control de Gestión"/>
    <s v="Desarrollo Organizacional"/>
    <s v=""/>
    <x v="4"/>
    <x v="400"/>
    <s v="CONSULTORIAS OTRAS"/>
    <x v="2"/>
    <x v="0"/>
    <m/>
    <m/>
    <m/>
    <s v="Muy Alta"/>
    <s v="NO"/>
    <x v="0"/>
    <s v="Abril"/>
    <s v="7"/>
    <d v="2023-06-01T00:00:00"/>
    <d v="2023-12-31T00:00:00"/>
    <s v=""/>
    <s v=""/>
    <s v=""/>
    <s v=""/>
    <s v=""/>
    <n v="250000"/>
    <s v=""/>
    <s v=""/>
    <n v="125000"/>
    <s v=""/>
    <s v=""/>
    <n v="125000"/>
    <m/>
    <n v="500000"/>
    <m/>
    <s v=""/>
    <m/>
    <s v=""/>
    <m/>
    <s v=""/>
    <n v="500000"/>
    <s v="Contratación"/>
    <s v="No Significativa"/>
    <s v="SI"/>
    <m/>
    <s v="Nuevo"/>
    <s v="NO"/>
    <m/>
    <m/>
    <s v="Luis Eduardo Salazar Flores"/>
    <s v="996 355 898"/>
  </r>
  <r>
    <x v="625"/>
    <x v="16"/>
    <x v="20"/>
    <s v=""/>
    <s v="Gerencia de Planeamiento y Control de Gestión"/>
    <s v="Desarrollo Organizacional"/>
    <s v=""/>
    <x v="4"/>
    <x v="300"/>
    <s v="LOCADORES DE SERVICIOS"/>
    <x v="2"/>
    <x v="0"/>
    <m/>
    <m/>
    <m/>
    <s v="Alta"/>
    <s v="NO"/>
    <x v="2"/>
    <s v="Enero"/>
    <s v="12"/>
    <d v="2023-01-01T00:00:00"/>
    <d v="2023-12-31T00:00:00"/>
    <n v="30000"/>
    <n v="30000"/>
    <n v="30000"/>
    <n v="30000"/>
    <n v="30000"/>
    <n v="30000"/>
    <n v="30000"/>
    <n v="30000"/>
    <n v="30000"/>
    <n v="30000"/>
    <n v="30000"/>
    <n v="30000"/>
    <m/>
    <n v="360000"/>
    <m/>
    <s v=""/>
    <m/>
    <s v=""/>
    <m/>
    <s v=""/>
    <n v="360000"/>
    <s v="Contratación"/>
    <s v="No Significativa"/>
    <s v="SI"/>
    <m/>
    <s v="Nuevo"/>
    <s v="NO"/>
    <m/>
    <m/>
    <s v="Luis Eduardo Salazar Flores"/>
    <s v="996 355 898"/>
  </r>
  <r>
    <x v="626"/>
    <x v="16"/>
    <x v="21"/>
    <s v=""/>
    <s v="Gerencia de Planeamiento y Control de Gestión"/>
    <s v="Planeamiento"/>
    <s v=""/>
    <x v="4"/>
    <x v="300"/>
    <s v="LOCADORES DE SERVICIOS"/>
    <x v="2"/>
    <x v="0"/>
    <m/>
    <m/>
    <m/>
    <s v="Alta"/>
    <s v="NO"/>
    <x v="2"/>
    <s v="Enero"/>
    <s v="6"/>
    <d v="2023-01-01T00:00:00"/>
    <d v="2023-06-30T00:00:00"/>
    <n v="18400"/>
    <n v="18400"/>
    <n v="18400"/>
    <n v="18400"/>
    <n v="18400"/>
    <n v="18400"/>
    <s v=""/>
    <s v=""/>
    <s v=""/>
    <s v=""/>
    <s v=""/>
    <s v=""/>
    <m/>
    <n v="110400"/>
    <m/>
    <s v=""/>
    <m/>
    <s v=""/>
    <m/>
    <s v=""/>
    <n v="110400"/>
    <s v="Contratación"/>
    <s v="No Significativa"/>
    <s v="NO"/>
    <m/>
    <s v="Nuevo"/>
    <s v="NO"/>
    <m/>
    <m/>
    <s v="Luis Eduardo Salazar Flores"/>
    <s v="996 355 898"/>
  </r>
  <r>
    <x v="627"/>
    <x v="16"/>
    <x v="21"/>
    <s v=""/>
    <s v="Gerencia de Planeamiento y Control de Gestión"/>
    <s v="Planeamiento"/>
    <s v=""/>
    <x v="6"/>
    <x v="401"/>
    <s v="CONSULTORIAS OTRAS"/>
    <x v="2"/>
    <x v="0"/>
    <m/>
    <m/>
    <m/>
    <s v="Muy Alta"/>
    <s v="NO"/>
    <x v="0"/>
    <s v="Abril"/>
    <s v="7"/>
    <d v="2023-06-01T00:00:00"/>
    <d v="2023-12-31T00:00:00"/>
    <s v=""/>
    <s v=""/>
    <s v=""/>
    <s v=""/>
    <s v=""/>
    <s v=""/>
    <s v=""/>
    <s v=""/>
    <n v="50000"/>
    <s v=""/>
    <s v=""/>
    <n v="50000"/>
    <m/>
    <n v="100000"/>
    <m/>
    <s v=""/>
    <m/>
    <s v=""/>
    <m/>
    <s v=""/>
    <n v="100000"/>
    <s v="Contratación"/>
    <s v="No Significativa"/>
    <s v="SI"/>
    <m/>
    <s v="Nuevo"/>
    <s v="NO"/>
    <m/>
    <m/>
    <s v="Luis Eduardo Salazar Flores"/>
    <s v="996 355 898"/>
  </r>
  <r>
    <x v="628"/>
    <x v="16"/>
    <x v="21"/>
    <s v=""/>
    <s v="Gerencia de Planeamiento y Control de Gestión"/>
    <s v="Planeamiento"/>
    <s v=""/>
    <x v="10"/>
    <x v="402"/>
    <s v="CONSULTORIAS OTRAS"/>
    <x v="2"/>
    <x v="0"/>
    <m/>
    <m/>
    <m/>
    <s v="Muy Alta"/>
    <s v="NO"/>
    <x v="0"/>
    <s v="Abril"/>
    <s v="7"/>
    <d v="2023-06-01T00:00:00"/>
    <d v="2023-12-31T00:00:00"/>
    <s v=""/>
    <s v=""/>
    <s v=""/>
    <s v=""/>
    <s v=""/>
    <s v=""/>
    <s v=""/>
    <s v=""/>
    <n v="50000"/>
    <s v=""/>
    <s v=""/>
    <n v="50000"/>
    <m/>
    <n v="100000"/>
    <m/>
    <s v=""/>
    <m/>
    <s v=""/>
    <m/>
    <s v=""/>
    <n v="100000"/>
    <s v="Contratación"/>
    <s v="No Significativa"/>
    <s v="SI"/>
    <m/>
    <s v="Nuevo"/>
    <s v="NO"/>
    <m/>
    <m/>
    <s v="Luis Eduardo Salazar Flores"/>
    <s v="996 355 898"/>
  </r>
  <r>
    <x v="629"/>
    <x v="16"/>
    <x v="20"/>
    <s v=""/>
    <s v="Gerencia de Planeamiento y Control de Gestión"/>
    <s v="Desarrollo Organizacional"/>
    <s v=""/>
    <x v="4"/>
    <x v="300"/>
    <s v="LOCADORES DE SERVICIOS"/>
    <x v="2"/>
    <x v="0"/>
    <m/>
    <m/>
    <m/>
    <s v="Alta"/>
    <s v="NO"/>
    <x v="2"/>
    <s v="Enero"/>
    <s v="12"/>
    <d v="2023-01-01T00:00:00"/>
    <d v="2023-12-31T00:00:00"/>
    <n v="1000"/>
    <n v="1000"/>
    <n v="1000"/>
    <n v="1000"/>
    <n v="1000"/>
    <n v="1000"/>
    <n v="1000"/>
    <n v="1000"/>
    <n v="1000"/>
    <n v="1000"/>
    <n v="1000"/>
    <n v="1000"/>
    <m/>
    <n v="12000"/>
    <m/>
    <s v=""/>
    <m/>
    <s v=""/>
    <m/>
    <s v=""/>
    <n v="12000"/>
    <s v="Contratación"/>
    <s v="No Significativa"/>
    <s v="SI"/>
    <m/>
    <s v="Nuevo"/>
    <s v="NO"/>
    <m/>
    <m/>
    <s v="Luis Eduardo Salazar Flores"/>
    <s v="996 355 898"/>
  </r>
  <r>
    <x v="630"/>
    <x v="16"/>
    <x v="19"/>
    <n v="0"/>
    <n v="0"/>
    <n v="0"/>
    <n v="0"/>
    <x v="1"/>
    <x v="326"/>
    <n v="0"/>
    <x v="2"/>
    <x v="0"/>
    <m/>
    <m/>
    <m/>
    <n v="0"/>
    <n v="0"/>
    <x v="1"/>
    <n v="0"/>
    <n v="0"/>
    <d v="1899-12-30T00:00:00"/>
    <d v="1899-12-30T00:00:00"/>
    <s v=""/>
    <s v=""/>
    <s v=""/>
    <s v=""/>
    <s v=""/>
    <s v=""/>
    <n v="17560"/>
    <s v=""/>
    <s v=""/>
    <s v=""/>
    <s v=""/>
    <s v=""/>
    <m/>
    <n v="17560"/>
    <m/>
    <s v=""/>
    <m/>
    <s v=""/>
    <m/>
    <s v=""/>
    <n v="17560"/>
    <n v="0"/>
    <n v="0"/>
    <s v="SI"/>
    <m/>
    <n v="0"/>
    <n v="0"/>
    <m/>
    <m/>
    <n v="0"/>
    <n v="0"/>
  </r>
  <r>
    <x v="631"/>
    <x v="16"/>
    <x v="20"/>
    <n v="0"/>
    <n v="0"/>
    <n v="0"/>
    <n v="0"/>
    <x v="1"/>
    <x v="326"/>
    <n v="0"/>
    <x v="2"/>
    <x v="0"/>
    <m/>
    <m/>
    <m/>
    <n v="0"/>
    <n v="0"/>
    <x v="1"/>
    <n v="0"/>
    <n v="0"/>
    <d v="1899-12-30T00:00:00"/>
    <d v="1899-12-30T00:00:00"/>
    <s v=""/>
    <s v=""/>
    <s v=""/>
    <s v=""/>
    <s v=""/>
    <s v=""/>
    <s v=""/>
    <n v="5150"/>
    <s v=""/>
    <s v=""/>
    <s v=""/>
    <s v=""/>
    <m/>
    <n v="5150"/>
    <m/>
    <s v=""/>
    <m/>
    <s v=""/>
    <m/>
    <s v=""/>
    <n v="5150"/>
    <n v="0"/>
    <n v="0"/>
    <s v="SI"/>
    <m/>
    <n v="0"/>
    <n v="0"/>
    <m/>
    <m/>
    <n v="0"/>
    <n v="0"/>
  </r>
  <r>
    <x v="632"/>
    <x v="16"/>
    <x v="19"/>
    <n v="0"/>
    <n v="0"/>
    <n v="0"/>
    <n v="0"/>
    <x v="1"/>
    <x v="304"/>
    <n v="0"/>
    <x v="2"/>
    <x v="0"/>
    <m/>
    <m/>
    <m/>
    <n v="0"/>
    <n v="0"/>
    <x v="1"/>
    <n v="0"/>
    <n v="0"/>
    <d v="1899-12-30T00:00:00"/>
    <d v="1899-12-30T00:00:00"/>
    <s v=""/>
    <s v=""/>
    <s v=""/>
    <s v=""/>
    <s v=""/>
    <s v=""/>
    <n v="10920"/>
    <s v=""/>
    <s v=""/>
    <s v=""/>
    <s v=""/>
    <s v=""/>
    <m/>
    <n v="10920"/>
    <m/>
    <s v=""/>
    <m/>
    <s v=""/>
    <m/>
    <s v=""/>
    <n v="10920"/>
    <n v="0"/>
    <n v="0"/>
    <s v="SI"/>
    <m/>
    <n v="0"/>
    <n v="0"/>
    <m/>
    <m/>
    <n v="0"/>
    <n v="0"/>
  </r>
  <r>
    <x v="633"/>
    <x v="16"/>
    <x v="20"/>
    <n v="0"/>
    <n v="0"/>
    <n v="0"/>
    <n v="0"/>
    <x v="1"/>
    <x v="304"/>
    <n v="0"/>
    <x v="2"/>
    <x v="0"/>
    <m/>
    <m/>
    <m/>
    <n v="0"/>
    <n v="0"/>
    <x v="1"/>
    <n v="0"/>
    <n v="0"/>
    <d v="1899-12-30T00:00:00"/>
    <d v="1899-12-30T00:00:00"/>
    <s v=""/>
    <s v=""/>
    <s v=""/>
    <s v=""/>
    <s v=""/>
    <s v=""/>
    <s v=""/>
    <s v=""/>
    <s v=""/>
    <s v=""/>
    <n v="3780"/>
    <s v=""/>
    <m/>
    <n v="3780"/>
    <m/>
    <s v=""/>
    <m/>
    <s v=""/>
    <m/>
    <s v=""/>
    <n v="3780"/>
    <n v="0"/>
    <n v="0"/>
    <s v="SI"/>
    <m/>
    <n v="0"/>
    <n v="0"/>
    <m/>
    <m/>
    <n v="0"/>
    <n v="0"/>
  </r>
  <r>
    <x v="634"/>
    <x v="16"/>
    <x v="20"/>
    <n v="0"/>
    <n v="0"/>
    <n v="0"/>
    <n v="0"/>
    <x v="1"/>
    <x v="326"/>
    <n v="0"/>
    <x v="2"/>
    <x v="0"/>
    <m/>
    <m/>
    <m/>
    <n v="0"/>
    <n v="0"/>
    <x v="1"/>
    <n v="0"/>
    <n v="0"/>
    <d v="1899-12-30T00:00:00"/>
    <d v="1899-12-30T00:00:00"/>
    <s v=""/>
    <s v=""/>
    <s v=""/>
    <s v=""/>
    <s v=""/>
    <n v="4120"/>
    <n v="1030"/>
    <s v=""/>
    <s v=""/>
    <s v=""/>
    <s v=""/>
    <s v=""/>
    <m/>
    <n v="5150"/>
    <m/>
    <s v=""/>
    <m/>
    <s v=""/>
    <m/>
    <s v=""/>
    <n v="5150"/>
    <n v="0"/>
    <n v="0"/>
    <s v="SI"/>
    <m/>
    <n v="0"/>
    <n v="0"/>
    <m/>
    <m/>
    <n v="0"/>
    <n v="0"/>
  </r>
  <r>
    <x v="635"/>
    <x v="16"/>
    <x v="20"/>
    <n v="0"/>
    <n v="0"/>
    <n v="0"/>
    <n v="0"/>
    <x v="1"/>
    <x v="304"/>
    <n v="0"/>
    <x v="2"/>
    <x v="0"/>
    <m/>
    <m/>
    <m/>
    <n v="0"/>
    <n v="0"/>
    <x v="1"/>
    <n v="0"/>
    <n v="0"/>
    <d v="1899-12-30T00:00:00"/>
    <d v="1899-12-30T00:00:00"/>
    <s v=""/>
    <s v=""/>
    <s v=""/>
    <s v=""/>
    <s v=""/>
    <n v="420"/>
    <s v=""/>
    <s v=""/>
    <s v=""/>
    <s v=""/>
    <s v=""/>
    <s v=""/>
    <m/>
    <n v="420"/>
    <m/>
    <s v=""/>
    <m/>
    <s v=""/>
    <m/>
    <s v=""/>
    <n v="420"/>
    <n v="0"/>
    <n v="0"/>
    <s v="SI"/>
    <m/>
    <n v="0"/>
    <n v="0"/>
    <m/>
    <m/>
    <n v="0"/>
    <n v="0"/>
  </r>
  <r>
    <x v="636"/>
    <x v="3"/>
    <x v="3"/>
    <s v=""/>
    <s v=""/>
    <s v=""/>
    <s v=""/>
    <x v="9"/>
    <x v="403"/>
    <s v="Adquisición de 300 maquinas contadoras electronicas de billetes"/>
    <x v="3"/>
    <x v="0"/>
    <m/>
    <m/>
    <m/>
    <s v="Muy Alta"/>
    <s v="NO"/>
    <x v="0"/>
    <s v="Abril"/>
    <s v="36"/>
    <d v="2023-04-01T00:00:00"/>
    <d v="2026-03-30T00:00:00"/>
    <s v=""/>
    <s v=""/>
    <s v=""/>
    <s v=""/>
    <n v="3304000"/>
    <s v=""/>
    <s v=""/>
    <s v=""/>
    <s v=""/>
    <s v=""/>
    <s v=""/>
    <n v="4079400"/>
    <m/>
    <n v="7383400"/>
    <m/>
    <s v=""/>
    <m/>
    <s v=""/>
    <m/>
    <s v=""/>
    <n v="7383400"/>
    <s v="Contratación"/>
    <s v="Significativa"/>
    <s v="NO"/>
    <m/>
    <s v="Nuevo"/>
    <s v="NO"/>
    <m/>
    <m/>
    <s v="Felipe Segundo Alvarado Balarezo"/>
    <s v="999 778 024"/>
  </r>
  <r>
    <x v="637"/>
    <x v="3"/>
    <x v="5"/>
    <n v="0"/>
    <n v="0"/>
    <n v="0"/>
    <n v="0"/>
    <x v="1"/>
    <x v="404"/>
    <n v="0"/>
    <x v="4"/>
    <x v="0"/>
    <m/>
    <m/>
    <m/>
    <n v="0"/>
    <n v="0"/>
    <x v="1"/>
    <n v="0"/>
    <n v="0"/>
    <d v="1899-12-30T00:00:00"/>
    <d v="1899-12-30T00:00:00"/>
    <n v="903816"/>
    <n v="903816"/>
    <n v="903816"/>
    <n v="903816"/>
    <n v="903816"/>
    <n v="903816"/>
    <n v="903816"/>
    <n v="903816"/>
    <n v="903816"/>
    <n v="903816"/>
    <n v="625184"/>
    <s v=""/>
    <m/>
    <n v="9663344"/>
    <m/>
    <s v=""/>
    <m/>
    <s v=""/>
    <m/>
    <s v=""/>
    <n v="9663344"/>
    <n v="0"/>
    <n v="0"/>
    <s v="SI"/>
    <m/>
    <n v="0"/>
    <n v="0"/>
    <m/>
    <m/>
    <s v="Felipe Segundo Alvarado Balarezo"/>
    <s v="1000 778 024"/>
  </r>
  <r>
    <x v="638"/>
    <x v="3"/>
    <x v="5"/>
    <n v="0"/>
    <n v="0"/>
    <n v="0"/>
    <n v="0"/>
    <x v="1"/>
    <x v="404"/>
    <n v="0"/>
    <x v="4"/>
    <x v="0"/>
    <m/>
    <m/>
    <m/>
    <n v="0"/>
    <n v="0"/>
    <x v="1"/>
    <n v="0"/>
    <n v="0"/>
    <d v="1899-12-30T00:00:00"/>
    <d v="1899-12-30T00:00:00"/>
    <n v="775145"/>
    <n v="775145"/>
    <n v="775145"/>
    <n v="775145"/>
    <n v="775145"/>
    <n v="775145"/>
    <n v="775145"/>
    <n v="775145"/>
    <n v="775145"/>
    <n v="775145"/>
    <n v="496514"/>
    <s v=""/>
    <m/>
    <n v="8247964"/>
    <m/>
    <s v=""/>
    <m/>
    <s v=""/>
    <m/>
    <s v=""/>
    <n v="8247964"/>
    <n v="0"/>
    <n v="0"/>
    <s v="SI"/>
    <m/>
    <n v="0"/>
    <n v="0"/>
    <m/>
    <m/>
    <s v="Felipe Segundo Alvarado Balarezo"/>
    <s v="1001 778 024"/>
  </r>
  <r>
    <x v="639"/>
    <x v="3"/>
    <x v="5"/>
    <n v="0"/>
    <n v="0"/>
    <n v="0"/>
    <n v="0"/>
    <x v="1"/>
    <x v="14"/>
    <n v="0"/>
    <x v="4"/>
    <x v="0"/>
    <m/>
    <m/>
    <m/>
    <n v="0"/>
    <n v="0"/>
    <x v="1"/>
    <n v="0"/>
    <n v="0"/>
    <d v="1899-12-30T00:00:00"/>
    <d v="1899-12-30T00:00:00"/>
    <s v=""/>
    <s v=""/>
    <n v="2010"/>
    <n v="3140"/>
    <n v="2010"/>
    <n v="2010"/>
    <s v=""/>
    <s v=""/>
    <s v=""/>
    <s v=""/>
    <s v=""/>
    <s v=""/>
    <m/>
    <n v="9170"/>
    <m/>
    <s v=""/>
    <m/>
    <s v=""/>
    <m/>
    <s v=""/>
    <n v="9170"/>
    <n v="0"/>
    <n v="0"/>
    <s v="SI"/>
    <m/>
    <n v="0"/>
    <n v="0"/>
    <m/>
    <m/>
    <s v="Felipe Segundo Alvarado Balarezo"/>
    <s v="1002 778 024"/>
  </r>
  <r>
    <x v="640"/>
    <x v="3"/>
    <x v="22"/>
    <n v="0"/>
    <n v="0"/>
    <n v="0"/>
    <n v="0"/>
    <x v="1"/>
    <x v="405"/>
    <n v="0"/>
    <x v="4"/>
    <x v="0"/>
    <m/>
    <m/>
    <m/>
    <n v="0"/>
    <n v="0"/>
    <x v="1"/>
    <n v="0"/>
    <n v="0"/>
    <d v="1899-12-30T00:00:00"/>
    <d v="1899-12-30T00:00:00"/>
    <s v=""/>
    <s v=""/>
    <n v="1130"/>
    <n v="1130"/>
    <n v="2260"/>
    <s v=""/>
    <s v=""/>
    <s v=""/>
    <s v=""/>
    <s v=""/>
    <s v=""/>
    <s v=""/>
    <m/>
    <n v="4520"/>
    <m/>
    <s v=""/>
    <m/>
    <s v=""/>
    <m/>
    <s v=""/>
    <n v="4520"/>
    <n v="0"/>
    <n v="0"/>
    <s v="SI"/>
    <m/>
    <n v="0"/>
    <n v="0"/>
    <m/>
    <m/>
    <s v="Felipe Segundo Alvarado Balarezo"/>
    <s v="1003 778 024"/>
  </r>
  <r>
    <x v="641"/>
    <x v="3"/>
    <x v="5"/>
    <n v="0"/>
    <n v="0"/>
    <n v="0"/>
    <n v="0"/>
    <x v="1"/>
    <x v="14"/>
    <n v="0"/>
    <x v="4"/>
    <x v="0"/>
    <m/>
    <m/>
    <m/>
    <n v="0"/>
    <n v="0"/>
    <x v="1"/>
    <n v="0"/>
    <n v="0"/>
    <d v="1899-12-30T00:00:00"/>
    <d v="1899-12-30T00:00:00"/>
    <s v=""/>
    <s v=""/>
    <s v=""/>
    <s v=""/>
    <s v=""/>
    <s v=""/>
    <n v="3140"/>
    <n v="1250"/>
    <s v=""/>
    <s v=""/>
    <s v=""/>
    <s v=""/>
    <m/>
    <n v="4390"/>
    <m/>
    <s v=""/>
    <m/>
    <s v=""/>
    <m/>
    <s v=""/>
    <n v="4390"/>
    <n v="0"/>
    <n v="0"/>
    <s v="SI"/>
    <m/>
    <n v="0"/>
    <n v="0"/>
    <m/>
    <m/>
    <s v="Felipe Segundo Alvarado Balarezo"/>
    <s v="1004 778 024"/>
  </r>
  <r>
    <x v="642"/>
    <x v="3"/>
    <x v="5"/>
    <n v="0"/>
    <n v="0"/>
    <n v="0"/>
    <n v="0"/>
    <x v="1"/>
    <x v="14"/>
    <n v="0"/>
    <x v="4"/>
    <x v="0"/>
    <m/>
    <m/>
    <m/>
    <n v="0"/>
    <n v="0"/>
    <x v="1"/>
    <n v="0"/>
    <n v="0"/>
    <d v="1899-12-30T00:00:00"/>
    <d v="1899-12-30T00:00:00"/>
    <s v=""/>
    <s v=""/>
    <n v="850"/>
    <n v="1490"/>
    <n v="850"/>
    <n v="850"/>
    <s v=""/>
    <s v=""/>
    <s v=""/>
    <s v=""/>
    <s v=""/>
    <s v=""/>
    <m/>
    <n v="4040"/>
    <m/>
    <s v=""/>
    <m/>
    <s v=""/>
    <m/>
    <s v=""/>
    <n v="4040"/>
    <n v="0"/>
    <n v="0"/>
    <s v="SI"/>
    <m/>
    <n v="0"/>
    <n v="0"/>
    <m/>
    <m/>
    <s v="Felipe Segundo Alvarado Balarezo"/>
    <s v="1005 778 024"/>
  </r>
  <r>
    <x v="643"/>
    <x v="3"/>
    <x v="5"/>
    <n v="0"/>
    <n v="0"/>
    <n v="0"/>
    <n v="0"/>
    <x v="1"/>
    <x v="14"/>
    <n v="0"/>
    <x v="4"/>
    <x v="0"/>
    <m/>
    <m/>
    <m/>
    <n v="0"/>
    <n v="0"/>
    <x v="1"/>
    <n v="0"/>
    <n v="0"/>
    <d v="1899-12-30T00:00:00"/>
    <d v="1899-12-30T00:00:00"/>
    <s v=""/>
    <s v=""/>
    <s v=""/>
    <s v=""/>
    <s v=""/>
    <s v=""/>
    <n v="1490"/>
    <n v="640"/>
    <n v="850"/>
    <n v="640"/>
    <n v="20"/>
    <s v=""/>
    <m/>
    <n v="3640"/>
    <m/>
    <s v=""/>
    <m/>
    <s v=""/>
    <m/>
    <s v=""/>
    <n v="3640"/>
    <n v="0"/>
    <n v="0"/>
    <s v="SI"/>
    <m/>
    <n v="0"/>
    <n v="0"/>
    <m/>
    <m/>
    <s v="Felipe Segundo Alvarado Balarezo"/>
    <s v="1006 778 024"/>
  </r>
  <r>
    <x v="644"/>
    <x v="3"/>
    <x v="22"/>
    <n v="0"/>
    <n v="0"/>
    <n v="0"/>
    <n v="0"/>
    <x v="1"/>
    <x v="405"/>
    <n v="0"/>
    <x v="4"/>
    <x v="0"/>
    <m/>
    <m/>
    <m/>
    <n v="0"/>
    <n v="0"/>
    <x v="1"/>
    <n v="0"/>
    <n v="0"/>
    <d v="1899-12-30T00:00:00"/>
    <d v="1899-12-30T00:00:00"/>
    <s v=""/>
    <s v=""/>
    <s v=""/>
    <s v=""/>
    <s v=""/>
    <s v=""/>
    <n v="1130"/>
    <n v="1130"/>
    <s v=""/>
    <s v=""/>
    <s v=""/>
    <s v=""/>
    <m/>
    <n v="2260"/>
    <m/>
    <s v=""/>
    <m/>
    <s v=""/>
    <m/>
    <s v=""/>
    <n v="2260"/>
    <n v="0"/>
    <n v="0"/>
    <s v="SI"/>
    <m/>
    <n v="0"/>
    <n v="0"/>
    <m/>
    <m/>
    <s v="Felipe Segundo Alvarado Balarezo"/>
    <s v="1007 778 024"/>
  </r>
  <r>
    <x v="645"/>
    <x v="3"/>
    <x v="5"/>
    <n v="0"/>
    <n v="0"/>
    <n v="0"/>
    <n v="0"/>
    <x v="1"/>
    <x v="14"/>
    <n v="0"/>
    <x v="4"/>
    <x v="0"/>
    <m/>
    <m/>
    <m/>
    <n v="0"/>
    <n v="0"/>
    <x v="1"/>
    <n v="0"/>
    <n v="0"/>
    <d v="1899-12-30T00:00:00"/>
    <d v="1899-12-30T00:00:00"/>
    <s v=""/>
    <s v=""/>
    <n v="240"/>
    <n v="360"/>
    <n v="240"/>
    <n v="240"/>
    <s v=""/>
    <s v=""/>
    <s v=""/>
    <s v=""/>
    <s v=""/>
    <s v=""/>
    <m/>
    <n v="1080"/>
    <m/>
    <s v=""/>
    <m/>
    <s v=""/>
    <m/>
    <s v=""/>
    <n v="1080"/>
    <n v="0"/>
    <n v="0"/>
    <s v="SI"/>
    <m/>
    <n v="0"/>
    <n v="0"/>
    <m/>
    <m/>
    <s v="Felipe Segundo Alvarado Balarezo"/>
    <s v="1008 778 024"/>
  </r>
  <r>
    <x v="646"/>
    <x v="3"/>
    <x v="22"/>
    <n v="0"/>
    <n v="0"/>
    <n v="0"/>
    <n v="0"/>
    <x v="1"/>
    <x v="405"/>
    <n v="0"/>
    <x v="4"/>
    <x v="0"/>
    <m/>
    <m/>
    <m/>
    <n v="0"/>
    <n v="0"/>
    <x v="1"/>
    <n v="0"/>
    <n v="0"/>
    <d v="1899-12-30T00:00:00"/>
    <d v="1899-12-30T00:00:00"/>
    <s v=""/>
    <s v=""/>
    <n v="260"/>
    <n v="260"/>
    <n v="470"/>
    <s v=""/>
    <s v=""/>
    <s v=""/>
    <s v=""/>
    <s v=""/>
    <s v=""/>
    <s v=""/>
    <m/>
    <n v="990"/>
    <m/>
    <s v=""/>
    <m/>
    <s v=""/>
    <m/>
    <s v=""/>
    <n v="990"/>
    <n v="0"/>
    <n v="0"/>
    <s v="SI"/>
    <m/>
    <n v="0"/>
    <n v="0"/>
    <m/>
    <m/>
    <s v="Felipe Segundo Alvarado Balarezo"/>
    <s v="1009 778 024"/>
  </r>
  <r>
    <x v="647"/>
    <x v="3"/>
    <x v="5"/>
    <n v="0"/>
    <n v="0"/>
    <n v="0"/>
    <n v="0"/>
    <x v="1"/>
    <x v="14"/>
    <n v="0"/>
    <x v="4"/>
    <x v="0"/>
    <m/>
    <m/>
    <m/>
    <n v="0"/>
    <n v="0"/>
    <x v="1"/>
    <n v="0"/>
    <n v="0"/>
    <d v="1899-12-30T00:00:00"/>
    <d v="1899-12-30T00:00:00"/>
    <s v=""/>
    <s v=""/>
    <s v=""/>
    <s v=""/>
    <s v=""/>
    <s v=""/>
    <n v="360"/>
    <n v="240"/>
    <n v="120"/>
    <s v=""/>
    <s v=""/>
    <s v=""/>
    <m/>
    <n v="720"/>
    <m/>
    <s v=""/>
    <m/>
    <s v=""/>
    <m/>
    <s v=""/>
    <n v="720"/>
    <n v="0"/>
    <n v="0"/>
    <s v="SI"/>
    <m/>
    <n v="0"/>
    <n v="0"/>
    <m/>
    <m/>
    <s v="Felipe Segundo Alvarado Balarezo"/>
    <s v="1010 778 024"/>
  </r>
  <r>
    <x v="648"/>
    <x v="3"/>
    <x v="22"/>
    <n v="0"/>
    <n v="0"/>
    <n v="0"/>
    <n v="0"/>
    <x v="1"/>
    <x v="405"/>
    <n v="0"/>
    <x v="4"/>
    <x v="0"/>
    <m/>
    <m/>
    <m/>
    <n v="0"/>
    <n v="0"/>
    <x v="1"/>
    <n v="0"/>
    <n v="0"/>
    <d v="1899-12-30T00:00:00"/>
    <d v="1899-12-30T00:00:00"/>
    <s v=""/>
    <s v=""/>
    <n v="120"/>
    <n v="120"/>
    <n v="240"/>
    <s v=""/>
    <s v=""/>
    <s v=""/>
    <s v=""/>
    <s v=""/>
    <s v=""/>
    <s v=""/>
    <m/>
    <n v="480"/>
    <m/>
    <s v=""/>
    <m/>
    <s v=""/>
    <m/>
    <s v=""/>
    <n v="480"/>
    <n v="0"/>
    <n v="0"/>
    <s v="SI"/>
    <m/>
    <n v="0"/>
    <n v="0"/>
    <m/>
    <m/>
    <s v="Felipe Segundo Alvarado Balarezo"/>
    <s v="1011 778 024"/>
  </r>
  <r>
    <x v="649"/>
    <x v="3"/>
    <x v="22"/>
    <n v="0"/>
    <n v="0"/>
    <n v="0"/>
    <n v="0"/>
    <x v="1"/>
    <x v="405"/>
    <n v="0"/>
    <x v="4"/>
    <x v="0"/>
    <m/>
    <m/>
    <m/>
    <n v="0"/>
    <n v="0"/>
    <x v="1"/>
    <n v="0"/>
    <n v="0"/>
    <d v="1899-12-30T00:00:00"/>
    <d v="1899-12-30T00:00:00"/>
    <s v=""/>
    <s v=""/>
    <s v=""/>
    <s v=""/>
    <s v=""/>
    <s v=""/>
    <n v="210"/>
    <n v="210"/>
    <s v=""/>
    <s v=""/>
    <s v=""/>
    <s v=""/>
    <m/>
    <n v="420"/>
    <m/>
    <s v=""/>
    <m/>
    <s v=""/>
    <m/>
    <s v=""/>
    <n v="420"/>
    <n v="0"/>
    <n v="0"/>
    <s v="SI"/>
    <m/>
    <n v="0"/>
    <n v="0"/>
    <m/>
    <m/>
    <s v="Felipe Segundo Alvarado Balarezo"/>
    <s v="1012 778 024"/>
  </r>
  <r>
    <x v="650"/>
    <x v="3"/>
    <x v="5"/>
    <n v="0"/>
    <n v="0"/>
    <n v="0"/>
    <n v="0"/>
    <x v="1"/>
    <x v="14"/>
    <n v="0"/>
    <x v="4"/>
    <x v="0"/>
    <m/>
    <m/>
    <m/>
    <n v="0"/>
    <n v="0"/>
    <x v="1"/>
    <n v="0"/>
    <n v="0"/>
    <d v="1899-12-30T00:00:00"/>
    <d v="1899-12-30T00:00:00"/>
    <n v="60"/>
    <n v="60"/>
    <n v="60"/>
    <n v="60"/>
    <n v="60"/>
    <n v="60"/>
    <s v=""/>
    <s v=""/>
    <s v=""/>
    <s v=""/>
    <s v=""/>
    <s v=""/>
    <m/>
    <n v="360"/>
    <m/>
    <s v=""/>
    <m/>
    <s v=""/>
    <m/>
    <s v=""/>
    <n v="360"/>
    <n v="0"/>
    <n v="0"/>
    <s v="SI"/>
    <m/>
    <n v="0"/>
    <n v="0"/>
    <m/>
    <m/>
    <s v="Felipe Segundo Alvarado Balarezo"/>
    <s v="1013 778 024"/>
  </r>
  <r>
    <x v="651"/>
    <x v="3"/>
    <x v="22"/>
    <n v="0"/>
    <n v="0"/>
    <n v="0"/>
    <n v="0"/>
    <x v="1"/>
    <x v="405"/>
    <n v="0"/>
    <x v="4"/>
    <x v="0"/>
    <m/>
    <m/>
    <m/>
    <n v="0"/>
    <n v="0"/>
    <x v="1"/>
    <n v="0"/>
    <n v="0"/>
    <d v="1899-12-30T00:00:00"/>
    <d v="1899-12-30T00:00:00"/>
    <s v=""/>
    <s v=""/>
    <s v=""/>
    <s v=""/>
    <s v=""/>
    <s v=""/>
    <n v="120"/>
    <n v="120"/>
    <s v=""/>
    <s v=""/>
    <s v=""/>
    <s v=""/>
    <m/>
    <n v="240"/>
    <m/>
    <s v=""/>
    <m/>
    <s v=""/>
    <m/>
    <s v=""/>
    <n v="240"/>
    <n v="0"/>
    <n v="0"/>
    <s v="SI"/>
    <m/>
    <n v="0"/>
    <n v="0"/>
    <m/>
    <m/>
    <s v="Felipe Segundo Alvarado Balarezo"/>
    <s v="1014 778 024"/>
  </r>
  <r>
    <x v="652"/>
    <x v="3"/>
    <x v="5"/>
    <n v="0"/>
    <n v="0"/>
    <n v="0"/>
    <n v="0"/>
    <x v="1"/>
    <x v="406"/>
    <n v="0"/>
    <x v="4"/>
    <x v="0"/>
    <m/>
    <m/>
    <m/>
    <n v="0"/>
    <n v="0"/>
    <x v="1"/>
    <n v="0"/>
    <n v="0"/>
    <d v="1899-12-30T00:00:00"/>
    <d v="1899-12-30T00:00:00"/>
    <s v=""/>
    <n v="3033192"/>
    <n v="3033191"/>
    <s v=""/>
    <s v=""/>
    <s v=""/>
    <s v=""/>
    <s v=""/>
    <s v=""/>
    <s v=""/>
    <s v=""/>
    <s v=""/>
    <m/>
    <n v="6066383"/>
    <m/>
    <s v=""/>
    <m/>
    <s v=""/>
    <m/>
    <s v=""/>
    <n v="6066383"/>
    <n v="0"/>
    <n v="0"/>
    <s v="SI"/>
    <m/>
    <n v="0"/>
    <n v="0"/>
    <m/>
    <m/>
    <s v="Felipe Segundo Alvarado Balarezo"/>
    <s v="1015 778 024"/>
  </r>
  <r>
    <x v="653"/>
    <x v="3"/>
    <x v="5"/>
    <n v="0"/>
    <n v="0"/>
    <n v="0"/>
    <n v="0"/>
    <x v="1"/>
    <x v="407"/>
    <n v="0"/>
    <x v="4"/>
    <x v="0"/>
    <m/>
    <m/>
    <m/>
    <n v="0"/>
    <n v="0"/>
    <x v="1"/>
    <n v="0"/>
    <n v="0"/>
    <d v="1899-12-30T00:00:00"/>
    <d v="1899-12-30T00:00:00"/>
    <n v="1025000"/>
    <n v="1025000"/>
    <s v=""/>
    <s v=""/>
    <s v=""/>
    <s v=""/>
    <s v=""/>
    <s v=""/>
    <s v=""/>
    <s v=""/>
    <s v=""/>
    <s v=""/>
    <m/>
    <n v="2050000"/>
    <m/>
    <s v=""/>
    <m/>
    <s v=""/>
    <m/>
    <s v=""/>
    <n v="2050000"/>
    <n v="0"/>
    <n v="0"/>
    <s v="SI"/>
    <m/>
    <n v="0"/>
    <n v="0"/>
    <m/>
    <m/>
    <s v="Felipe Segundo Alvarado Balarezo"/>
    <s v="1016 778 024"/>
  </r>
  <r>
    <x v="654"/>
    <x v="3"/>
    <x v="5"/>
    <n v="0"/>
    <n v="0"/>
    <n v="0"/>
    <n v="0"/>
    <x v="1"/>
    <x v="408"/>
    <n v="0"/>
    <x v="4"/>
    <x v="0"/>
    <m/>
    <m/>
    <m/>
    <n v="0"/>
    <n v="0"/>
    <x v="1"/>
    <n v="0"/>
    <n v="0"/>
    <d v="1899-12-30T00:00:00"/>
    <d v="1899-12-30T00:00:00"/>
    <s v=""/>
    <s v=""/>
    <s v=""/>
    <s v=""/>
    <s v=""/>
    <s v=""/>
    <s v=""/>
    <s v=""/>
    <s v=""/>
    <s v=""/>
    <n v="3033192"/>
    <n v="3033191"/>
    <m/>
    <n v="6066383"/>
    <m/>
    <s v=""/>
    <m/>
    <s v=""/>
    <m/>
    <s v=""/>
    <n v="6066383"/>
    <n v="0"/>
    <n v="0"/>
    <s v="SI"/>
    <m/>
    <n v="0"/>
    <n v="0"/>
    <m/>
    <m/>
    <s v="Felipe Segundo Alvarado Balarezo"/>
    <s v="1017 778 024"/>
  </r>
  <r>
    <x v="655"/>
    <x v="3"/>
    <x v="5"/>
    <n v="0"/>
    <n v="0"/>
    <n v="0"/>
    <n v="0"/>
    <x v="1"/>
    <x v="409"/>
    <n v="0"/>
    <x v="4"/>
    <x v="0"/>
    <m/>
    <m/>
    <m/>
    <n v="0"/>
    <n v="0"/>
    <x v="1"/>
    <n v="0"/>
    <n v="0"/>
    <d v="1899-12-30T00:00:00"/>
    <d v="1899-12-30T00:00:00"/>
    <s v=""/>
    <s v=""/>
    <s v=""/>
    <s v=""/>
    <s v=""/>
    <s v=""/>
    <s v=""/>
    <s v=""/>
    <s v=""/>
    <s v=""/>
    <n v="1025000"/>
    <n v="1025000"/>
    <m/>
    <n v="2050000"/>
    <m/>
    <s v=""/>
    <m/>
    <s v=""/>
    <m/>
    <s v=""/>
    <n v="2050000"/>
    <n v="0"/>
    <n v="0"/>
    <s v="SI"/>
    <m/>
    <n v="0"/>
    <n v="0"/>
    <m/>
    <m/>
    <s v="Felipe Segundo Alvarado Balarezo"/>
    <s v="1018 778 024"/>
  </r>
  <r>
    <x v="656"/>
    <x v="4"/>
    <x v="5"/>
    <n v="0"/>
    <n v="0"/>
    <n v="0"/>
    <n v="0"/>
    <x v="1"/>
    <x v="410"/>
    <s v="Adquisicion Lecto clasificadora cheques"/>
    <x v="3"/>
    <x v="0"/>
    <m/>
    <m/>
    <m/>
    <s v="Moderada"/>
    <s v="NO"/>
    <x v="2"/>
    <n v="0"/>
    <n v="0"/>
    <d v="1899-12-30T00:00:00"/>
    <d v="1899-12-30T00:00:00"/>
    <s v=""/>
    <s v=""/>
    <s v=""/>
    <s v=""/>
    <s v=""/>
    <s v=""/>
    <s v=""/>
    <s v=""/>
    <s v=""/>
    <n v="1500000"/>
    <s v=""/>
    <s v=""/>
    <m/>
    <n v="1500000"/>
    <m/>
    <s v=""/>
    <m/>
    <s v=""/>
    <m/>
    <s v=""/>
    <n v="1500000"/>
    <n v="0"/>
    <n v="0"/>
    <s v="SI"/>
    <m/>
    <n v="0"/>
    <n v="0"/>
    <m/>
    <m/>
    <s v="Raquel Elizabeth Vargas Rios"/>
    <s v="992 673 708"/>
  </r>
  <r>
    <x v="657"/>
    <x v="4"/>
    <x v="5"/>
    <n v="0"/>
    <n v="0"/>
    <n v="0"/>
    <n v="0"/>
    <x v="1"/>
    <x v="411"/>
    <s v="Gastos Notariales"/>
    <x v="2"/>
    <x v="0"/>
    <m/>
    <m/>
    <m/>
    <s v="Moderada"/>
    <s v="NO"/>
    <x v="2"/>
    <n v="0"/>
    <n v="0"/>
    <d v="1899-12-30T00:00:00"/>
    <d v="1899-12-30T00:00:00"/>
    <n v="5000"/>
    <n v="5000"/>
    <n v="5000"/>
    <n v="5000"/>
    <n v="5000"/>
    <n v="5000"/>
    <s v=""/>
    <s v=""/>
    <s v=""/>
    <s v=""/>
    <s v=""/>
    <s v=""/>
    <m/>
    <n v="30000"/>
    <m/>
    <s v=""/>
    <m/>
    <s v=""/>
    <m/>
    <s v=""/>
    <n v="30000"/>
    <n v="0"/>
    <n v="0"/>
    <s v="SI"/>
    <m/>
    <n v="0"/>
    <s v="SI"/>
    <m/>
    <m/>
    <s v="Raquel Elizabeth Vargas Rios"/>
    <s v="992 673 708"/>
  </r>
  <r>
    <x v="658"/>
    <x v="4"/>
    <x v="5"/>
    <n v="0"/>
    <n v="0"/>
    <n v="0"/>
    <n v="0"/>
    <x v="1"/>
    <x v="14"/>
    <s v="Comisión de Servicios a Nivel Nacional"/>
    <x v="2"/>
    <x v="0"/>
    <m/>
    <m/>
    <m/>
    <s v="Moderada"/>
    <s v="NO"/>
    <x v="2"/>
    <n v="0"/>
    <n v="0"/>
    <d v="1899-12-30T00:00:00"/>
    <d v="1899-12-30T00:00:00"/>
    <s v=""/>
    <s v=""/>
    <s v=""/>
    <n v="1760"/>
    <n v="2640"/>
    <n v="3520"/>
    <s v=""/>
    <s v=""/>
    <s v=""/>
    <s v=""/>
    <s v=""/>
    <s v=""/>
    <m/>
    <n v="7920"/>
    <m/>
    <s v=""/>
    <m/>
    <s v=""/>
    <m/>
    <s v=""/>
    <n v="7920"/>
    <n v="0"/>
    <n v="0"/>
    <s v="SI"/>
    <m/>
    <n v="0"/>
    <s v="SI"/>
    <m/>
    <m/>
    <s v="Raquel Elizabeth Vargas Rios"/>
    <s v="992 673 708"/>
  </r>
  <r>
    <x v="659"/>
    <x v="4"/>
    <x v="5"/>
    <n v="0"/>
    <n v="0"/>
    <n v="0"/>
    <n v="0"/>
    <x v="1"/>
    <x v="411"/>
    <s v="Gastos Notariales"/>
    <x v="2"/>
    <x v="0"/>
    <m/>
    <m/>
    <m/>
    <s v="Moderada"/>
    <s v="NO"/>
    <x v="2"/>
    <n v="0"/>
    <n v="0"/>
    <d v="1899-12-30T00:00:00"/>
    <d v="1899-12-30T00:00:00"/>
    <n v="500"/>
    <n v="500"/>
    <n v="500"/>
    <n v="500"/>
    <n v="500"/>
    <n v="500"/>
    <n v="500"/>
    <n v="500"/>
    <n v="500"/>
    <n v="500"/>
    <n v="500"/>
    <n v="500"/>
    <m/>
    <n v="6000"/>
    <m/>
    <s v=""/>
    <m/>
    <s v=""/>
    <m/>
    <s v=""/>
    <n v="6000"/>
    <n v="0"/>
    <n v="0"/>
    <s v="SI"/>
    <m/>
    <n v="0"/>
    <s v="SI"/>
    <m/>
    <m/>
    <s v="Raquel Elizabeth Vargas Rios"/>
    <s v="992 673 708"/>
  </r>
  <r>
    <x v="660"/>
    <x v="4"/>
    <x v="5"/>
    <n v="0"/>
    <n v="0"/>
    <n v="0"/>
    <n v="0"/>
    <x v="1"/>
    <x v="14"/>
    <s v="Comisión de Servicios a Nivel Nacional"/>
    <x v="2"/>
    <x v="0"/>
    <m/>
    <m/>
    <m/>
    <s v="Moderada"/>
    <s v="NO"/>
    <x v="2"/>
    <n v="0"/>
    <n v="0"/>
    <d v="1899-12-30T00:00:00"/>
    <d v="1899-12-30T00:00:00"/>
    <s v=""/>
    <s v=""/>
    <s v=""/>
    <n v="2730"/>
    <n v="1470"/>
    <n v="1470"/>
    <s v=""/>
    <s v=""/>
    <s v=""/>
    <s v=""/>
    <s v=""/>
    <s v=""/>
    <m/>
    <n v="5670"/>
    <m/>
    <s v=""/>
    <m/>
    <s v=""/>
    <m/>
    <s v=""/>
    <n v="5670"/>
    <n v="0"/>
    <n v="0"/>
    <s v="SI"/>
    <m/>
    <n v="0"/>
    <s v="SI"/>
    <m/>
    <m/>
    <s v="Raquel Elizabeth Vargas Rios"/>
    <s v="992 673 708"/>
  </r>
  <r>
    <x v="661"/>
    <x v="4"/>
    <x v="5"/>
    <n v="0"/>
    <n v="0"/>
    <n v="0"/>
    <n v="0"/>
    <x v="1"/>
    <x v="14"/>
    <s v="Comisión de Servicios a nivel Nacional"/>
    <x v="2"/>
    <x v="0"/>
    <m/>
    <m/>
    <m/>
    <s v="Moderada"/>
    <s v="NO"/>
    <x v="2"/>
    <n v="0"/>
    <n v="0"/>
    <d v="1899-12-30T00:00:00"/>
    <d v="1899-12-30T00:00:00"/>
    <n v="880"/>
    <n v="880"/>
    <n v="880"/>
    <n v="880"/>
    <n v="880"/>
    <n v="880"/>
    <s v=""/>
    <s v=""/>
    <s v=""/>
    <s v=""/>
    <s v=""/>
    <n v="240"/>
    <m/>
    <n v="5520"/>
    <m/>
    <s v=""/>
    <m/>
    <s v=""/>
    <m/>
    <s v=""/>
    <n v="5520"/>
    <n v="0"/>
    <n v="0"/>
    <s v="SI"/>
    <m/>
    <n v="0"/>
    <s v="SI"/>
    <m/>
    <m/>
    <s v="Raquel Elizabeth Vargas Rios"/>
    <s v="992 673 708"/>
  </r>
  <r>
    <x v="662"/>
    <x v="4"/>
    <x v="5"/>
    <n v="0"/>
    <n v="0"/>
    <n v="0"/>
    <n v="0"/>
    <x v="1"/>
    <x v="14"/>
    <s v="Comisión de Servicios a Nivel Nacional"/>
    <x v="2"/>
    <x v="0"/>
    <m/>
    <m/>
    <m/>
    <s v="Moderada"/>
    <s v="NO"/>
    <x v="2"/>
    <n v="0"/>
    <n v="0"/>
    <d v="1899-12-30T00:00:00"/>
    <d v="1899-12-30T00:00:00"/>
    <s v=""/>
    <s v=""/>
    <n v="2310"/>
    <s v=""/>
    <n v="2430"/>
    <s v=""/>
    <s v=""/>
    <s v=""/>
    <n v="460"/>
    <s v=""/>
    <s v=""/>
    <s v=""/>
    <m/>
    <n v="5200"/>
    <m/>
    <s v=""/>
    <m/>
    <s v=""/>
    <m/>
    <s v=""/>
    <n v="5200"/>
    <n v="0"/>
    <n v="0"/>
    <s v="SI"/>
    <m/>
    <n v="0"/>
    <s v="SI"/>
    <m/>
    <m/>
    <s v="Raquel Elizabeth Vargas Rios"/>
    <s v="992 673 708"/>
  </r>
  <r>
    <x v="663"/>
    <x v="4"/>
    <x v="5"/>
    <n v="0"/>
    <n v="0"/>
    <n v="0"/>
    <n v="0"/>
    <x v="1"/>
    <x v="14"/>
    <s v="Comisión de Servicios a Nivel Nacional"/>
    <x v="2"/>
    <x v="0"/>
    <m/>
    <m/>
    <m/>
    <s v="Moderada"/>
    <s v="NO"/>
    <x v="2"/>
    <n v="0"/>
    <n v="0"/>
    <d v="1899-12-30T00:00:00"/>
    <d v="1899-12-30T00:00:00"/>
    <n v="840"/>
    <n v="840"/>
    <n v="840"/>
    <n v="840"/>
    <n v="840"/>
    <n v="840"/>
    <s v=""/>
    <s v=""/>
    <s v=""/>
    <s v=""/>
    <s v=""/>
    <s v=""/>
    <m/>
    <n v="5040"/>
    <m/>
    <s v=""/>
    <m/>
    <s v=""/>
    <m/>
    <s v=""/>
    <n v="5040"/>
    <n v="0"/>
    <n v="0"/>
    <s v="SI"/>
    <m/>
    <n v="0"/>
    <s v="SI"/>
    <m/>
    <m/>
    <s v="Raquel Elizabeth Vargas Rios"/>
    <s v="992 673 708"/>
  </r>
  <r>
    <x v="664"/>
    <x v="4"/>
    <x v="5"/>
    <n v="0"/>
    <n v="0"/>
    <n v="0"/>
    <n v="0"/>
    <x v="1"/>
    <x v="14"/>
    <s v="Comisión de Servicios a Nivel Nacional"/>
    <x v="2"/>
    <x v="0"/>
    <m/>
    <m/>
    <m/>
    <s v="Moderada"/>
    <s v="NO"/>
    <x v="2"/>
    <n v="0"/>
    <n v="0"/>
    <d v="1899-12-30T00:00:00"/>
    <d v="1899-12-30T00:00:00"/>
    <s v=""/>
    <s v=""/>
    <s v=""/>
    <n v="1260"/>
    <s v=""/>
    <n v="1260"/>
    <s v=""/>
    <n v="1020"/>
    <s v=""/>
    <n v="1260"/>
    <s v=""/>
    <s v=""/>
    <m/>
    <n v="4800"/>
    <m/>
    <s v=""/>
    <m/>
    <s v=""/>
    <m/>
    <s v=""/>
    <n v="4800"/>
    <n v="0"/>
    <n v="0"/>
    <s v="SI"/>
    <m/>
    <n v="0"/>
    <s v="SI"/>
    <m/>
    <m/>
    <s v="Raquel Elizabeth Vargas Rios"/>
    <s v="992 673 708"/>
  </r>
  <r>
    <x v="665"/>
    <x v="4"/>
    <x v="5"/>
    <n v="0"/>
    <n v="0"/>
    <n v="0"/>
    <n v="0"/>
    <x v="1"/>
    <x v="14"/>
    <s v="Comisión de Servicios a Nivel Nacional"/>
    <x v="2"/>
    <x v="0"/>
    <m/>
    <m/>
    <m/>
    <s v="Moderada"/>
    <s v="NO"/>
    <x v="2"/>
    <n v="0"/>
    <n v="0"/>
    <d v="1899-12-30T00:00:00"/>
    <d v="1899-12-30T00:00:00"/>
    <s v=""/>
    <s v=""/>
    <s v=""/>
    <n v="2310"/>
    <s v=""/>
    <n v="1660"/>
    <s v=""/>
    <s v=""/>
    <s v=""/>
    <s v=""/>
    <s v=""/>
    <s v=""/>
    <m/>
    <n v="3970"/>
    <m/>
    <s v=""/>
    <m/>
    <s v=""/>
    <m/>
    <s v=""/>
    <n v="3970"/>
    <n v="0"/>
    <n v="0"/>
    <s v="SI"/>
    <m/>
    <n v="0"/>
    <s v="SI"/>
    <m/>
    <m/>
    <s v="Raquel Elizabeth Vargas Rios"/>
    <s v="992 673 708"/>
  </r>
  <r>
    <x v="666"/>
    <x v="4"/>
    <x v="5"/>
    <n v="0"/>
    <n v="0"/>
    <n v="0"/>
    <n v="0"/>
    <x v="1"/>
    <x v="14"/>
    <s v="Comisión de Servicios a Nivel Nacional"/>
    <x v="2"/>
    <x v="0"/>
    <m/>
    <m/>
    <m/>
    <s v="Moderada"/>
    <s v="NO"/>
    <x v="2"/>
    <n v="0"/>
    <n v="0"/>
    <d v="1899-12-30T00:00:00"/>
    <d v="1899-12-30T00:00:00"/>
    <s v=""/>
    <s v=""/>
    <n v="960"/>
    <s v=""/>
    <s v=""/>
    <n v="960"/>
    <s v=""/>
    <n v="960"/>
    <s v=""/>
    <s v=""/>
    <n v="960"/>
    <s v=""/>
    <m/>
    <n v="3840"/>
    <m/>
    <s v=""/>
    <m/>
    <s v=""/>
    <m/>
    <s v=""/>
    <n v="3840"/>
    <n v="0"/>
    <n v="0"/>
    <s v="SI"/>
    <m/>
    <n v="0"/>
    <s v="SI"/>
    <m/>
    <m/>
    <s v="Raquel Elizabeth Vargas Rios"/>
    <s v="992 673 708"/>
  </r>
  <r>
    <x v="667"/>
    <x v="4"/>
    <x v="5"/>
    <n v="0"/>
    <n v="0"/>
    <n v="0"/>
    <n v="0"/>
    <x v="1"/>
    <x v="14"/>
    <s v="Comisión de Servicios a Nivel Nacional"/>
    <x v="2"/>
    <x v="0"/>
    <m/>
    <m/>
    <m/>
    <s v="Moderada"/>
    <s v="NO"/>
    <x v="2"/>
    <n v="0"/>
    <n v="0"/>
    <d v="1899-12-30T00:00:00"/>
    <d v="1899-12-30T00:00:00"/>
    <s v=""/>
    <s v=""/>
    <s v=""/>
    <n v="880"/>
    <n v="880"/>
    <n v="1760"/>
    <s v=""/>
    <s v=""/>
    <s v=""/>
    <s v=""/>
    <s v=""/>
    <s v=""/>
    <m/>
    <n v="3520"/>
    <m/>
    <s v=""/>
    <m/>
    <s v=""/>
    <m/>
    <s v=""/>
    <n v="3520"/>
    <n v="0"/>
    <n v="0"/>
    <s v="SI"/>
    <m/>
    <n v="0"/>
    <s v="SI"/>
    <m/>
    <m/>
    <s v="Raquel Elizabeth Vargas Rios"/>
    <s v="992 673 708"/>
  </r>
  <r>
    <x v="668"/>
    <x v="4"/>
    <x v="5"/>
    <n v="0"/>
    <n v="0"/>
    <n v="0"/>
    <n v="0"/>
    <x v="1"/>
    <x v="14"/>
    <s v="Comisión de Servicios a Nivel Nacional"/>
    <x v="2"/>
    <x v="0"/>
    <m/>
    <m/>
    <m/>
    <s v="Moderada"/>
    <s v="NO"/>
    <x v="2"/>
    <n v="0"/>
    <n v="0"/>
    <d v="1899-12-30T00:00:00"/>
    <d v="1899-12-30T00:00:00"/>
    <s v=""/>
    <s v=""/>
    <n v="880"/>
    <s v=""/>
    <s v=""/>
    <n v="880"/>
    <s v=""/>
    <n v="880"/>
    <s v=""/>
    <s v=""/>
    <n v="880"/>
    <s v=""/>
    <m/>
    <n v="3520"/>
    <m/>
    <s v=""/>
    <m/>
    <s v=""/>
    <m/>
    <s v=""/>
    <n v="3520"/>
    <n v="0"/>
    <n v="0"/>
    <s v="SI"/>
    <m/>
    <n v="0"/>
    <s v="SI"/>
    <m/>
    <m/>
    <s v="Raquel Elizabeth Vargas Rios"/>
    <s v="992 673 708"/>
  </r>
  <r>
    <x v="669"/>
    <x v="4"/>
    <x v="5"/>
    <n v="0"/>
    <n v="0"/>
    <n v="0"/>
    <n v="0"/>
    <x v="1"/>
    <x v="411"/>
    <s v="Gastos Notariales"/>
    <x v="2"/>
    <x v="0"/>
    <m/>
    <m/>
    <m/>
    <s v="Moderada"/>
    <s v="NO"/>
    <x v="2"/>
    <n v="0"/>
    <n v="0"/>
    <d v="1899-12-30T00:00:00"/>
    <d v="1899-12-30T00:00:00"/>
    <n v="315"/>
    <n v="225"/>
    <n v="270"/>
    <n v="225"/>
    <n v="270"/>
    <n v="225"/>
    <n v="270"/>
    <n v="360"/>
    <n v="270"/>
    <n v="225"/>
    <n v="270"/>
    <n v="225"/>
    <m/>
    <n v="3150"/>
    <m/>
    <s v=""/>
    <m/>
    <s v=""/>
    <m/>
    <s v=""/>
    <n v="3150"/>
    <n v="0"/>
    <n v="0"/>
    <s v="SI"/>
    <m/>
    <n v="0"/>
    <s v="SI"/>
    <m/>
    <m/>
    <s v="Raquel Elizabeth Vargas Rios"/>
    <s v="992 673 708"/>
  </r>
  <r>
    <x v="670"/>
    <x v="4"/>
    <x v="5"/>
    <n v="0"/>
    <n v="0"/>
    <n v="0"/>
    <n v="0"/>
    <x v="1"/>
    <x v="14"/>
    <s v="Comisión de Servicios a Nivel Nacional"/>
    <x v="2"/>
    <x v="0"/>
    <m/>
    <m/>
    <m/>
    <s v="Moderada"/>
    <s v="NO"/>
    <x v="2"/>
    <n v="0"/>
    <n v="0"/>
    <d v="1899-12-30T00:00:00"/>
    <d v="1899-12-30T00:00:00"/>
    <n v="420"/>
    <n v="420"/>
    <n v="420"/>
    <n v="420"/>
    <n v="420"/>
    <n v="420"/>
    <s v=""/>
    <s v=""/>
    <s v=""/>
    <s v=""/>
    <s v=""/>
    <s v=""/>
    <m/>
    <n v="2520"/>
    <m/>
    <s v=""/>
    <m/>
    <s v=""/>
    <m/>
    <s v=""/>
    <n v="2520"/>
    <n v="0"/>
    <n v="0"/>
    <s v="SI"/>
    <m/>
    <n v="0"/>
    <s v="SI"/>
    <m/>
    <m/>
    <s v="Raquel Elizabeth Vargas Rios"/>
    <s v="992 673 708"/>
  </r>
  <r>
    <x v="671"/>
    <x v="4"/>
    <x v="5"/>
    <n v="0"/>
    <n v="0"/>
    <n v="0"/>
    <n v="0"/>
    <x v="1"/>
    <x v="14"/>
    <s v="Comisión de Servicios a Nivel Nacional"/>
    <x v="2"/>
    <x v="0"/>
    <m/>
    <m/>
    <m/>
    <s v="Moderada"/>
    <s v="NO"/>
    <x v="2"/>
    <n v="0"/>
    <n v="0"/>
    <d v="1899-12-30T00:00:00"/>
    <d v="1899-12-30T00:00:00"/>
    <s v=""/>
    <s v=""/>
    <s v=""/>
    <n v="630"/>
    <n v="1260"/>
    <n v="630"/>
    <s v=""/>
    <s v=""/>
    <s v=""/>
    <s v=""/>
    <s v=""/>
    <s v=""/>
    <m/>
    <n v="2520"/>
    <m/>
    <s v=""/>
    <m/>
    <s v=""/>
    <m/>
    <s v=""/>
    <n v="2520"/>
    <n v="0"/>
    <n v="0"/>
    <s v="SI"/>
    <m/>
    <n v="0"/>
    <s v="SI"/>
    <m/>
    <m/>
    <s v="Raquel Elizabeth Vargas Rios"/>
    <s v="992 673 708"/>
  </r>
  <r>
    <x v="672"/>
    <x v="4"/>
    <x v="5"/>
    <n v="0"/>
    <n v="0"/>
    <n v="0"/>
    <n v="0"/>
    <x v="1"/>
    <x v="14"/>
    <s v="Comisión de Servicios a Nivel Nacional"/>
    <x v="2"/>
    <x v="0"/>
    <m/>
    <m/>
    <m/>
    <s v="Moderada"/>
    <s v="NO"/>
    <x v="2"/>
    <n v="0"/>
    <n v="0"/>
    <d v="1899-12-30T00:00:00"/>
    <d v="1899-12-30T00:00:00"/>
    <s v=""/>
    <s v=""/>
    <n v="1260"/>
    <s v=""/>
    <n v="1260"/>
    <s v=""/>
    <s v=""/>
    <s v=""/>
    <s v=""/>
    <s v=""/>
    <s v=""/>
    <s v=""/>
    <m/>
    <n v="2520"/>
    <m/>
    <s v=""/>
    <m/>
    <s v=""/>
    <m/>
    <s v=""/>
    <n v="2520"/>
    <n v="0"/>
    <n v="0"/>
    <s v="SI"/>
    <m/>
    <n v="0"/>
    <s v="SI"/>
    <m/>
    <m/>
    <s v="Raquel Elizabeth Vargas Rios"/>
    <s v="992 673 708"/>
  </r>
  <r>
    <x v="673"/>
    <x v="4"/>
    <x v="5"/>
    <n v="0"/>
    <n v="0"/>
    <n v="0"/>
    <n v="0"/>
    <x v="1"/>
    <x v="14"/>
    <s v="Comisión de Servicios a Nivel Nacional"/>
    <x v="2"/>
    <x v="0"/>
    <m/>
    <m/>
    <m/>
    <s v="Moderada"/>
    <s v="NO"/>
    <x v="2"/>
    <n v="0"/>
    <n v="0"/>
    <d v="1899-12-30T00:00:00"/>
    <d v="1899-12-30T00:00:00"/>
    <s v=""/>
    <s v=""/>
    <s v=""/>
    <n v="240"/>
    <n v="480"/>
    <n v="360"/>
    <s v=""/>
    <s v=""/>
    <s v=""/>
    <s v=""/>
    <s v=""/>
    <s v=""/>
    <m/>
    <n v="1080"/>
    <m/>
    <s v=""/>
    <m/>
    <s v=""/>
    <m/>
    <s v=""/>
    <n v="1080"/>
    <n v="0"/>
    <n v="0"/>
    <s v="SI"/>
    <m/>
    <n v="0"/>
    <s v="SI"/>
    <m/>
    <m/>
    <s v="Raquel Elizabeth Vargas Rios"/>
    <s v="992 673 708"/>
  </r>
  <r>
    <x v="674"/>
    <x v="4"/>
    <x v="5"/>
    <n v="0"/>
    <n v="0"/>
    <n v="0"/>
    <n v="0"/>
    <x v="1"/>
    <x v="14"/>
    <s v="Comisión de Servicios a Nivel Nacional"/>
    <x v="2"/>
    <x v="0"/>
    <m/>
    <m/>
    <m/>
    <s v="Moderada"/>
    <s v="NO"/>
    <x v="2"/>
    <n v="0"/>
    <n v="0"/>
    <d v="1899-12-30T00:00:00"/>
    <d v="1899-12-30T00:00:00"/>
    <s v=""/>
    <s v=""/>
    <n v="360"/>
    <s v=""/>
    <n v="360"/>
    <s v=""/>
    <s v=""/>
    <s v=""/>
    <s v=""/>
    <s v=""/>
    <s v=""/>
    <s v=""/>
    <m/>
    <n v="720"/>
    <m/>
    <s v=""/>
    <m/>
    <s v=""/>
    <m/>
    <s v=""/>
    <n v="720"/>
    <n v="0"/>
    <n v="0"/>
    <s v="SI"/>
    <m/>
    <n v="0"/>
    <s v="SI"/>
    <m/>
    <m/>
    <s v="Raquel Elizabeth Vargas Rios"/>
    <s v="992 673 708"/>
  </r>
  <r>
    <x v="675"/>
    <x v="4"/>
    <x v="5"/>
    <n v="0"/>
    <n v="0"/>
    <n v="0"/>
    <n v="0"/>
    <x v="1"/>
    <x v="14"/>
    <s v="Comisión de Servicios a Nivel Nacional"/>
    <x v="2"/>
    <x v="0"/>
    <m/>
    <m/>
    <m/>
    <s v="Moderada"/>
    <s v="NO"/>
    <x v="2"/>
    <n v="0"/>
    <n v="0"/>
    <d v="1899-12-30T00:00:00"/>
    <d v="1899-12-30T00:00:00"/>
    <s v=""/>
    <s v=""/>
    <s v=""/>
    <n v="360"/>
    <s v=""/>
    <n v="360"/>
    <s v=""/>
    <s v=""/>
    <s v=""/>
    <s v=""/>
    <s v=""/>
    <s v=""/>
    <m/>
    <n v="720"/>
    <m/>
    <s v=""/>
    <m/>
    <s v=""/>
    <m/>
    <s v=""/>
    <n v="720"/>
    <n v="0"/>
    <n v="0"/>
    <s v="SI"/>
    <m/>
    <n v="0"/>
    <s v="SI"/>
    <m/>
    <m/>
    <s v="Raquel Elizabeth Vargas Rios"/>
    <s v="992 673 708"/>
  </r>
  <r>
    <x v="676"/>
    <x v="4"/>
    <x v="5"/>
    <n v="0"/>
    <n v="0"/>
    <n v="0"/>
    <n v="0"/>
    <x v="1"/>
    <x v="14"/>
    <s v="Comisión de Servicios a Nivel Nacional"/>
    <x v="2"/>
    <x v="0"/>
    <m/>
    <m/>
    <m/>
    <s v="Moderada"/>
    <s v="NO"/>
    <x v="2"/>
    <n v="0"/>
    <n v="0"/>
    <d v="1899-12-30T00:00:00"/>
    <d v="1899-12-30T00:00:00"/>
    <s v=""/>
    <s v=""/>
    <s v=""/>
    <n v="240"/>
    <n v="120"/>
    <n v="240"/>
    <s v=""/>
    <s v=""/>
    <s v=""/>
    <s v=""/>
    <s v=""/>
    <s v=""/>
    <m/>
    <n v="600"/>
    <m/>
    <s v=""/>
    <m/>
    <s v=""/>
    <m/>
    <s v=""/>
    <n v="600"/>
    <n v="0"/>
    <n v="0"/>
    <s v="SI"/>
    <m/>
    <n v="0"/>
    <s v="SI"/>
    <m/>
    <m/>
    <s v="Raquel Elizabeth Vargas Rios"/>
    <s v="992 673 708"/>
  </r>
  <r>
    <x v="677"/>
    <x v="4"/>
    <x v="5"/>
    <n v="0"/>
    <n v="0"/>
    <n v="0"/>
    <n v="0"/>
    <x v="1"/>
    <x v="14"/>
    <s v="Comisión de Servicios a Nivel Nacional"/>
    <x v="2"/>
    <x v="0"/>
    <m/>
    <m/>
    <m/>
    <s v="Moderada"/>
    <s v="NO"/>
    <x v="2"/>
    <n v="0"/>
    <n v="0"/>
    <d v="1899-12-30T00:00:00"/>
    <d v="1899-12-30T00:00:00"/>
    <s v=""/>
    <s v=""/>
    <n v="120"/>
    <s v=""/>
    <s v=""/>
    <n v="120"/>
    <s v=""/>
    <n v="120"/>
    <s v=""/>
    <s v=""/>
    <n v="120"/>
    <s v=""/>
    <m/>
    <n v="480"/>
    <m/>
    <s v=""/>
    <m/>
    <s v=""/>
    <m/>
    <s v=""/>
    <n v="480"/>
    <n v="0"/>
    <n v="0"/>
    <s v="SI"/>
    <m/>
    <n v="0"/>
    <s v="SI"/>
    <m/>
    <m/>
    <s v="Raquel Elizabeth Vargas Rios"/>
    <s v="992 673 708"/>
  </r>
  <r>
    <x v="678"/>
    <x v="4"/>
    <x v="23"/>
    <s v=""/>
    <s v="Gerencia de Operaciones"/>
    <s v="Internacional"/>
    <s v=""/>
    <x v="4"/>
    <x v="412"/>
    <s v="COTIZACIONES"/>
    <x v="2"/>
    <x v="0"/>
    <m/>
    <m/>
    <m/>
    <s v="Alta"/>
    <s v="NO"/>
    <x v="2"/>
    <s v="Julio"/>
    <s v="1"/>
    <d v="2023-01-01T00:00:00"/>
    <d v="2023-12-31T00:00:00"/>
    <s v=""/>
    <s v=""/>
    <s v=""/>
    <s v=""/>
    <s v=""/>
    <s v=""/>
    <n v="4800"/>
    <s v=""/>
    <s v=""/>
    <s v=""/>
    <s v=""/>
    <s v=""/>
    <m/>
    <n v="4800"/>
    <m/>
    <s v=""/>
    <m/>
    <s v=""/>
    <m/>
    <s v=""/>
    <n v="4800"/>
    <s v="Subcontratación"/>
    <s v="Significativa"/>
    <s v="SI"/>
    <m/>
    <s v="Continuidad"/>
    <s v="SI"/>
    <m/>
    <m/>
    <s v="Raquel Elizabeth Vargas Rios"/>
    <s v="992 673 708"/>
  </r>
  <r>
    <x v="679"/>
    <x v="4"/>
    <x v="24"/>
    <s v="Apertura de Cuentas"/>
    <s v="Gerencia de Operaciones"/>
    <s v="Captaciones y Pagaduría"/>
    <s v="Apertura de Cuentas"/>
    <x v="4"/>
    <x v="413"/>
    <s v="GASTOS DE IMPRENTA"/>
    <x v="2"/>
    <x v="0"/>
    <m/>
    <m/>
    <m/>
    <s v="Alta"/>
    <s v="NO"/>
    <x v="2"/>
    <s v="Enero"/>
    <s v="36"/>
    <d v="2023-01-01T00:00:00"/>
    <d v="2025-12-31T00:00:00"/>
    <n v="89000"/>
    <n v="89000"/>
    <n v="89000"/>
    <n v="89000"/>
    <n v="89000"/>
    <n v="89000"/>
    <n v="89000"/>
    <n v="89000"/>
    <n v="89000"/>
    <n v="89000"/>
    <n v="89000"/>
    <n v="89000"/>
    <m/>
    <n v="1068000"/>
    <m/>
    <n v="1416000"/>
    <m/>
    <n v="1416000"/>
    <m/>
    <s v=""/>
    <n v="3900000"/>
    <s v="Contratación"/>
    <s v="No Significativa"/>
    <s v="SI"/>
    <m/>
    <s v="Renovación"/>
    <s v="SI"/>
    <m/>
    <m/>
    <s v="Raquel Elizabeth Vargas Rios"/>
    <s v="992 673 708"/>
  </r>
  <r>
    <x v="680"/>
    <x v="4"/>
    <x v="24"/>
    <s v="Sistema de Pagos"/>
    <s v="Gerencia de Operaciones"/>
    <s v="Captaciones y Pagaduría"/>
    <s v="Sistema de Pagos"/>
    <x v="4"/>
    <x v="414"/>
    <s v="OTROS SERVICIOS"/>
    <x v="2"/>
    <x v="0"/>
    <m/>
    <m/>
    <m/>
    <s v="Alta"/>
    <s v="NO"/>
    <x v="2"/>
    <s v="Enero"/>
    <s v="12"/>
    <d v="2023-01-01T00:00:00"/>
    <d v="2023-12-31T00:00:00"/>
    <n v="45000"/>
    <n v="45000"/>
    <n v="45000"/>
    <n v="45000"/>
    <n v="45000"/>
    <n v="45000"/>
    <n v="45000"/>
    <n v="45000"/>
    <n v="45000"/>
    <n v="45000"/>
    <n v="45000"/>
    <n v="45000"/>
    <m/>
    <n v="540000"/>
    <m/>
    <s v=""/>
    <m/>
    <s v=""/>
    <m/>
    <s v=""/>
    <n v="540000"/>
    <s v="Contratación"/>
    <s v="Significativa"/>
    <s v="SI"/>
    <m/>
    <s v="Renovación"/>
    <s v="SI"/>
    <m/>
    <m/>
    <s v="Raquel Elizabeth Vargas Rios"/>
    <s v="992 673 708"/>
  </r>
  <r>
    <x v="681"/>
    <x v="4"/>
    <x v="24"/>
    <s v="Sistema de Pagos"/>
    <s v="Gerencia de Operaciones"/>
    <s v="Captaciones y Pagaduría"/>
    <s v="Sistema de Pagos"/>
    <x v="4"/>
    <x v="415"/>
    <s v="OTROS SERVICIOS"/>
    <x v="2"/>
    <x v="0"/>
    <m/>
    <m/>
    <m/>
    <s v="Alta"/>
    <s v="NO"/>
    <x v="2"/>
    <s v="Enero"/>
    <s v="indefinido"/>
    <d v="2023-01-01T00:00:00"/>
    <d v="2023-12-31T00:00:00"/>
    <n v="1000"/>
    <n v="1000"/>
    <n v="1000"/>
    <n v="1000"/>
    <n v="1000"/>
    <n v="1000"/>
    <n v="1000"/>
    <n v="1000"/>
    <n v="1000"/>
    <n v="1000"/>
    <n v="1000"/>
    <n v="1000"/>
    <m/>
    <n v="12000"/>
    <m/>
    <s v=""/>
    <m/>
    <s v=""/>
    <m/>
    <s v=""/>
    <n v="12000"/>
    <s v="Contratación"/>
    <s v="Significativa"/>
    <s v="SI"/>
    <m/>
    <s v="Continuidad"/>
    <s v="SI"/>
    <m/>
    <m/>
    <s v="Raquel Elizabeth Vargas Rios"/>
    <s v="992 673 708"/>
  </r>
  <r>
    <x v="682"/>
    <x v="4"/>
    <x v="24"/>
    <s v="Sistema de Pagos"/>
    <s v="Gerencia de Operaciones"/>
    <s v="Captaciones y Pagaduría"/>
    <s v="Sistema de Pagos"/>
    <x v="4"/>
    <x v="416"/>
    <s v="OTROS SERVICIOS"/>
    <x v="2"/>
    <x v="0"/>
    <m/>
    <m/>
    <m/>
    <s v="Alta"/>
    <s v="NO"/>
    <x v="2"/>
    <s v="Enero"/>
    <s v="12"/>
    <d v="2023-01-01T00:00:00"/>
    <d v="2023-12-31T00:00:00"/>
    <n v="20000"/>
    <n v="20000"/>
    <n v="20000"/>
    <n v="20000"/>
    <n v="20000"/>
    <n v="20000"/>
    <n v="20000"/>
    <n v="20000"/>
    <n v="20000"/>
    <n v="20000"/>
    <n v="20000"/>
    <n v="20000"/>
    <m/>
    <n v="240000"/>
    <m/>
    <s v=""/>
    <m/>
    <s v=""/>
    <m/>
    <s v=""/>
    <n v="240000"/>
    <s v="Contratación"/>
    <s v="Significativa"/>
    <s v="SI"/>
    <m/>
    <s v="Continuidad"/>
    <s v="SI"/>
    <m/>
    <m/>
    <s v="Raquel Elizabeth Vargas Rios"/>
    <s v="992 673 708"/>
  </r>
  <r>
    <x v="683"/>
    <x v="4"/>
    <x v="24"/>
    <s v="Apertura de Cuentas"/>
    <s v="Gerencia de Operaciones"/>
    <s v="Captaciones y Pagaduría"/>
    <s v="Apertura de Cuentas"/>
    <x v="4"/>
    <x v="417"/>
    <s v="OTROS SERVICIOS"/>
    <x v="2"/>
    <x v="0"/>
    <m/>
    <m/>
    <m/>
    <s v="Alta"/>
    <s v="NO"/>
    <x v="2"/>
    <s v="Enero"/>
    <s v="12"/>
    <d v="2023-01-01T00:00:00"/>
    <d v="2023-12-31T00:00:00"/>
    <n v="16000"/>
    <n v="16000"/>
    <n v="16000"/>
    <n v="16000"/>
    <n v="16000"/>
    <n v="16000"/>
    <n v="16000"/>
    <n v="16000"/>
    <n v="16000"/>
    <n v="16000"/>
    <n v="16000"/>
    <n v="16000"/>
    <m/>
    <n v="192000"/>
    <m/>
    <s v=""/>
    <m/>
    <s v=""/>
    <m/>
    <s v=""/>
    <n v="192000"/>
    <s v="Contratación"/>
    <s v="Significativa"/>
    <s v="SI"/>
    <m/>
    <s v="Renovación"/>
    <s v="SI"/>
    <m/>
    <m/>
    <s v="Raquel Elizabeth Vargas Rios"/>
    <s v="992 673 708"/>
  </r>
  <r>
    <x v="684"/>
    <x v="4"/>
    <x v="24"/>
    <s v="Administración de Cuentas y Pagaduría"/>
    <s v="Gerencia de Operaciones"/>
    <s v="Captaciones y Pagaduría"/>
    <s v="Administración de Cuentas y Pagaduría"/>
    <x v="4"/>
    <x v="418"/>
    <s v="OTROS SERVICIOS"/>
    <x v="2"/>
    <x v="0"/>
    <m/>
    <m/>
    <m/>
    <s v="Alta"/>
    <s v="NO"/>
    <x v="2"/>
    <s v="Enero"/>
    <s v="12"/>
    <d v="2023-01-01T00:00:00"/>
    <d v="2023-12-31T00:00:00"/>
    <n v="36000"/>
    <n v="36000"/>
    <n v="36000"/>
    <n v="36000"/>
    <n v="36000"/>
    <n v="36000"/>
    <n v="36000"/>
    <n v="36000"/>
    <n v="36000"/>
    <n v="36000"/>
    <n v="36000"/>
    <n v="36000"/>
    <m/>
    <n v="432000"/>
    <m/>
    <s v=""/>
    <m/>
    <s v=""/>
    <m/>
    <s v=""/>
    <n v="432000"/>
    <s v="Contratación"/>
    <s v="Significativa"/>
    <s v="SI"/>
    <m/>
    <s v="Renovación"/>
    <s v="SI"/>
    <m/>
    <m/>
    <s v="Raquel Elizabeth Vargas Rios"/>
    <s v="992 673 708"/>
  </r>
  <r>
    <x v="685"/>
    <x v="4"/>
    <x v="25"/>
    <s v="Caja y Valores en Custodia"/>
    <s v="Gerencia de Operaciones"/>
    <s v="Caja y Valores"/>
    <s v="Caja y Valores en Custodia"/>
    <x v="4"/>
    <x v="419"/>
    <s v="OTROS SERVICIOS"/>
    <x v="2"/>
    <x v="0"/>
    <m/>
    <m/>
    <m/>
    <s v="Alta"/>
    <s v="NO"/>
    <x v="2"/>
    <s v="Enero"/>
    <s v="12"/>
    <d v="2023-01-01T00:00:00"/>
    <d v="2023-12-31T00:00:00"/>
    <n v="32000"/>
    <n v="32000"/>
    <n v="32000"/>
    <n v="32000"/>
    <n v="32000"/>
    <n v="32000"/>
    <n v="32000"/>
    <n v="32000"/>
    <n v="32000"/>
    <n v="32000"/>
    <n v="32000"/>
    <n v="32000"/>
    <m/>
    <n v="384000"/>
    <m/>
    <s v=""/>
    <m/>
    <s v=""/>
    <m/>
    <s v=""/>
    <n v="384000"/>
    <s v="Subcontratación"/>
    <s v="Significativa"/>
    <s v="SI"/>
    <m/>
    <s v="Nuevo"/>
    <s v="SI"/>
    <m/>
    <m/>
    <s v="Raquel Elizabeth Vargas Rios"/>
    <s v="992 673 708"/>
  </r>
  <r>
    <x v="686"/>
    <x v="4"/>
    <x v="25"/>
    <s v="Programación y Distribución de Fondos"/>
    <s v="Gerencia de Operaciones"/>
    <s v="Caja y Valores"/>
    <s v="Programación y Distribución de Fondos"/>
    <x v="4"/>
    <x v="420"/>
    <s v="OTROS SERVICIOS"/>
    <x v="2"/>
    <x v="0"/>
    <m/>
    <m/>
    <m/>
    <s v="Alta"/>
    <s v="NO"/>
    <x v="2"/>
    <s v="Enero"/>
    <s v="12"/>
    <d v="2023-01-01T00:00:00"/>
    <d v="2023-12-31T00:00:00"/>
    <n v="4000"/>
    <n v="4000"/>
    <n v="4000"/>
    <n v="4000"/>
    <n v="4000"/>
    <n v="4000"/>
    <n v="4000"/>
    <n v="4000"/>
    <n v="4000"/>
    <n v="4000"/>
    <n v="4000"/>
    <n v="4000"/>
    <m/>
    <n v="48000"/>
    <m/>
    <s v=""/>
    <m/>
    <s v=""/>
    <m/>
    <s v=""/>
    <n v="48000"/>
    <s v="Subcontratación"/>
    <s v="Significativa"/>
    <s v="SI"/>
    <m/>
    <s v="Nuevo"/>
    <s v="SI"/>
    <m/>
    <m/>
    <s v="Raquel Elizabeth Vargas Rios"/>
    <s v="992 673 708"/>
  </r>
  <r>
    <x v="687"/>
    <x v="4"/>
    <x v="25"/>
    <s v="Soporte Mesa de Dinero"/>
    <s v="Gerencia de Operaciones"/>
    <s v="Caja y Valores"/>
    <s v="Soporte Mesa de Dinero"/>
    <x v="4"/>
    <x v="421"/>
    <s v="OTROS SERVICIOS"/>
    <x v="2"/>
    <x v="0"/>
    <m/>
    <m/>
    <m/>
    <s v="Alta"/>
    <s v="NO"/>
    <x v="2"/>
    <s v="Enero"/>
    <s v="12"/>
    <d v="2023-01-01T00:00:00"/>
    <d v="2023-12-31T00:00:00"/>
    <n v="8000"/>
    <n v="8000"/>
    <n v="8000"/>
    <n v="8000"/>
    <n v="8000"/>
    <n v="8000"/>
    <n v="8000"/>
    <n v="8000"/>
    <n v="8000"/>
    <n v="8000"/>
    <n v="8000"/>
    <n v="8000"/>
    <m/>
    <n v="96000"/>
    <m/>
    <s v=""/>
    <m/>
    <s v=""/>
    <m/>
    <s v=""/>
    <n v="96000"/>
    <s v="Subcontratación"/>
    <s v="Significativa"/>
    <s v="SI"/>
    <m/>
    <s v="Nuevo"/>
    <s v="SI"/>
    <m/>
    <m/>
    <s v="Raquel Elizabeth Vargas Rios"/>
    <s v="992 673 708"/>
  </r>
  <r>
    <x v="688"/>
    <x v="4"/>
    <x v="23"/>
    <s v=""/>
    <s v="Gerencia de Operaciones"/>
    <s v="Internacional"/>
    <s v=""/>
    <x v="4"/>
    <x v="422"/>
    <s v="OTROS SERVICIOS"/>
    <x v="2"/>
    <x v="0"/>
    <m/>
    <m/>
    <m/>
    <s v="Muy Alta"/>
    <s v="NO"/>
    <x v="2"/>
    <s v="Enero"/>
    <s v="12"/>
    <d v="2023-01-01T00:00:00"/>
    <d v="2023-12-31T00:00:00"/>
    <n v="8000"/>
    <n v="8000"/>
    <n v="8000"/>
    <n v="8000"/>
    <n v="8000"/>
    <n v="8000"/>
    <n v="8000"/>
    <n v="8000"/>
    <n v="8000"/>
    <n v="8000"/>
    <n v="8000"/>
    <n v="8000"/>
    <m/>
    <n v="96000"/>
    <m/>
    <s v=""/>
    <m/>
    <s v=""/>
    <m/>
    <s v=""/>
    <n v="96000"/>
    <s v="Contratación"/>
    <s v="Significativa"/>
    <s v="SI"/>
    <m/>
    <s v="Nuevo"/>
    <s v="SI"/>
    <m/>
    <m/>
    <s v="Raquel Elizabeth Vargas Rios"/>
    <s v="992 673 708"/>
  </r>
  <r>
    <x v="689"/>
    <x v="4"/>
    <x v="26"/>
    <s v="Recaudación y Corresponsalía"/>
    <s v="Gerencia de Operaciones"/>
    <s v="Servicios Bancarios y Recaudación"/>
    <s v="Recaudación y Corresponsalía"/>
    <x v="4"/>
    <x v="423"/>
    <s v="OTROS SERVICIOS"/>
    <x v="2"/>
    <x v="0"/>
    <m/>
    <m/>
    <m/>
    <s v="Alta"/>
    <s v="NO"/>
    <x v="2"/>
    <s v="Enero"/>
    <s v="12"/>
    <d v="2023-01-01T00:00:00"/>
    <d v="2023-12-31T00:00:00"/>
    <n v="4000"/>
    <n v="4000"/>
    <n v="4000"/>
    <n v="4000"/>
    <n v="4000"/>
    <n v="4000"/>
    <n v="4000"/>
    <n v="4000"/>
    <n v="4000"/>
    <n v="4000"/>
    <n v="4000"/>
    <n v="4000"/>
    <m/>
    <n v="48000"/>
    <m/>
    <s v=""/>
    <m/>
    <s v=""/>
    <m/>
    <s v=""/>
    <n v="48000"/>
    <s v="Contratación"/>
    <s v="No Significativa"/>
    <s v="SI"/>
    <m/>
    <s v="Nuevo"/>
    <s v="SI"/>
    <m/>
    <m/>
    <s v="Raquel Elizabeth Vargas Rios"/>
    <s v="992 673 708"/>
  </r>
  <r>
    <x v="690"/>
    <x v="4"/>
    <x v="26"/>
    <s v="Recaudación y Corresponsalía"/>
    <s v="Gerencia de Operaciones"/>
    <s v="Servicios Bancarios y Recaudación"/>
    <s v="Recaudación y Corresponsalía"/>
    <x v="4"/>
    <x v="424"/>
    <s v="OTROS SERVICIOS"/>
    <x v="2"/>
    <x v="0"/>
    <m/>
    <m/>
    <m/>
    <s v="Alta"/>
    <s v="NO"/>
    <x v="2"/>
    <s v="Enero"/>
    <s v="12"/>
    <d v="2023-01-01T00:00:00"/>
    <d v="2023-12-31T00:00:00"/>
    <n v="3000"/>
    <n v="3000"/>
    <n v="3000"/>
    <n v="3000"/>
    <n v="3000"/>
    <n v="3000"/>
    <n v="3000"/>
    <n v="3000"/>
    <n v="3000"/>
    <n v="3000"/>
    <n v="3000"/>
    <n v="3000"/>
    <m/>
    <n v="36000"/>
    <m/>
    <s v=""/>
    <m/>
    <s v=""/>
    <m/>
    <s v=""/>
    <n v="36000"/>
    <s v="Contratación"/>
    <s v="No Significativa"/>
    <s v="SI"/>
    <m/>
    <s v="Nuevo"/>
    <s v="SI"/>
    <m/>
    <m/>
    <s v="Raquel Elizabeth Vargas Rios"/>
    <s v="992 673 708"/>
  </r>
  <r>
    <x v="691"/>
    <x v="4"/>
    <x v="26"/>
    <s v="Administración de Créditos y Garantías"/>
    <s v="Gerencia de Operaciones"/>
    <s v="Servicios Bancarios y Recaudación"/>
    <s v="Administración de Créditos y Garantías"/>
    <x v="4"/>
    <x v="425"/>
    <s v="OTROS SERVICIOS"/>
    <x v="2"/>
    <x v="0"/>
    <m/>
    <m/>
    <m/>
    <s v="Alta"/>
    <s v="NO"/>
    <x v="2"/>
    <s v="Enero"/>
    <s v="12"/>
    <d v="2023-01-01T00:00:00"/>
    <d v="2023-12-31T00:00:00"/>
    <s v=""/>
    <s v=""/>
    <n v="12000"/>
    <s v=""/>
    <s v=""/>
    <n v="12000"/>
    <s v=""/>
    <s v=""/>
    <n v="12000"/>
    <s v=""/>
    <s v=""/>
    <n v="12000"/>
    <m/>
    <n v="48000"/>
    <m/>
    <s v=""/>
    <m/>
    <s v=""/>
    <m/>
    <s v=""/>
    <n v="48000"/>
    <s v="Contratación"/>
    <s v="No Significativa"/>
    <s v="SI"/>
    <m/>
    <s v="Nuevo"/>
    <s v="SI"/>
    <m/>
    <m/>
    <s v="Raquel Elizabeth Vargas Rios"/>
    <s v="992 673 708"/>
  </r>
  <r>
    <x v="692"/>
    <x v="4"/>
    <x v="26"/>
    <s v="Depósitos Judiciales y Administrativos"/>
    <s v="Gerencia de Operaciones"/>
    <s v="Servicios Bancarios y Recaudación"/>
    <s v="Depósitos Judiciales y Administrativos"/>
    <x v="4"/>
    <x v="426"/>
    <s v="OTROS SERVICIOS"/>
    <x v="2"/>
    <x v="0"/>
    <m/>
    <m/>
    <m/>
    <s v="Alta"/>
    <s v="NO"/>
    <x v="2"/>
    <s v="Enero"/>
    <s v="12"/>
    <d v="2023-01-01T00:00:00"/>
    <d v="2023-12-31T00:00:00"/>
    <n v="4000"/>
    <n v="4000"/>
    <n v="4000"/>
    <n v="4000"/>
    <n v="4000"/>
    <n v="4000"/>
    <n v="4000"/>
    <n v="4000"/>
    <n v="4000"/>
    <n v="4000"/>
    <n v="4000"/>
    <n v="4000"/>
    <m/>
    <n v="48000"/>
    <m/>
    <s v=""/>
    <m/>
    <s v=""/>
    <m/>
    <s v=""/>
    <n v="48000"/>
    <s v="Contratación"/>
    <s v="No Significativa"/>
    <s v="SI"/>
    <m/>
    <s v="Nuevo"/>
    <s v="SI"/>
    <m/>
    <m/>
    <s v="Raquel Elizabeth Vargas Rios"/>
    <s v="992 673 708"/>
  </r>
  <r>
    <x v="693"/>
    <x v="4"/>
    <x v="26"/>
    <s v="Depósitos Judiciales y Administrativos"/>
    <s v="Gerencia de Operaciones"/>
    <s v="Servicios Bancarios y Recaudación"/>
    <s v="Depósitos Judiciales y Administrativos"/>
    <x v="4"/>
    <x v="427"/>
    <s v="OTROS SERVICIOS"/>
    <x v="2"/>
    <x v="0"/>
    <m/>
    <m/>
    <m/>
    <s v="Alta"/>
    <s v="NO"/>
    <x v="2"/>
    <s v="Enero"/>
    <s v="12"/>
    <d v="2023-01-01T00:00:00"/>
    <d v="2023-12-31T00:00:00"/>
    <n v="4000"/>
    <n v="4000"/>
    <n v="4000"/>
    <n v="4000"/>
    <n v="4000"/>
    <n v="4000"/>
    <n v="4000"/>
    <n v="4000"/>
    <n v="4000"/>
    <n v="4000"/>
    <n v="4000"/>
    <n v="4000"/>
    <m/>
    <n v="48000"/>
    <m/>
    <s v=""/>
    <m/>
    <s v=""/>
    <m/>
    <s v=""/>
    <n v="48000"/>
    <s v="Contratación"/>
    <s v="No Significativa"/>
    <s v="SI"/>
    <m/>
    <s v="Nuevo"/>
    <s v="SI"/>
    <m/>
    <m/>
    <s v="Raquel Elizabeth Vargas Rios"/>
    <s v="992 673 708"/>
  </r>
  <r>
    <x v="694"/>
    <x v="4"/>
    <x v="26"/>
    <s v="Depósitos Judiciales y Administrativos"/>
    <s v="Gerencia de Operaciones"/>
    <s v="Servicios Bancarios y Recaudación"/>
    <s v="Depósitos Judiciales y Administrativos"/>
    <x v="4"/>
    <x v="428"/>
    <s v="OTROS SERVICIOS"/>
    <x v="2"/>
    <x v="0"/>
    <m/>
    <m/>
    <m/>
    <s v="Alta"/>
    <s v="NO"/>
    <x v="2"/>
    <s v="Enero"/>
    <s v="12"/>
    <d v="2023-01-01T00:00:00"/>
    <d v="2023-12-31T00:00:00"/>
    <n v="4000"/>
    <n v="4000"/>
    <n v="4000"/>
    <n v="4000"/>
    <n v="4000"/>
    <n v="4000"/>
    <n v="4000"/>
    <n v="4000"/>
    <n v="4000"/>
    <n v="4000"/>
    <n v="4000"/>
    <n v="4000"/>
    <m/>
    <n v="48000"/>
    <m/>
    <s v=""/>
    <m/>
    <s v=""/>
    <m/>
    <s v=""/>
    <n v="48000"/>
    <s v="Contratación"/>
    <s v="No Significativa"/>
    <s v="SI"/>
    <m/>
    <s v="Nuevo"/>
    <s v="SI"/>
    <m/>
    <m/>
    <s v="Raquel Elizabeth Vargas Rios"/>
    <s v="992 673 708"/>
  </r>
  <r>
    <x v="695"/>
    <x v="4"/>
    <x v="26"/>
    <s v="Depósitos Judiciales y Administrativos"/>
    <s v="Gerencia de Operaciones"/>
    <s v="Servicios Bancarios y Recaudación"/>
    <s v="Depósitos Judiciales y Administrativos"/>
    <x v="4"/>
    <x v="429"/>
    <s v="OTROS SERVICIOS"/>
    <x v="2"/>
    <x v="0"/>
    <m/>
    <m/>
    <m/>
    <s v="Alta"/>
    <s v="NO"/>
    <x v="2"/>
    <s v="Enero"/>
    <s v="12"/>
    <d v="2023-01-01T00:00:00"/>
    <d v="2023-12-31T00:00:00"/>
    <n v="4000"/>
    <n v="4000"/>
    <n v="4000"/>
    <n v="4000"/>
    <n v="4000"/>
    <n v="4000"/>
    <n v="4000"/>
    <n v="4000"/>
    <n v="4000"/>
    <n v="4000"/>
    <n v="4000"/>
    <n v="4000"/>
    <m/>
    <n v="48000"/>
    <m/>
    <s v=""/>
    <m/>
    <s v=""/>
    <m/>
    <s v=""/>
    <n v="48000"/>
    <s v="Contratación"/>
    <s v="No Significativa"/>
    <s v="SI"/>
    <m/>
    <s v="Nuevo"/>
    <s v="SI"/>
    <m/>
    <m/>
    <s v="Raquel Elizabeth Vargas Rios"/>
    <s v="992 673 708"/>
  </r>
  <r>
    <x v="696"/>
    <x v="4"/>
    <x v="26"/>
    <s v="Depósitos Judiciales y Administrativos"/>
    <s v="Gerencia de Operaciones"/>
    <s v="Servicios Bancarios y Recaudación"/>
    <s v="Depósitos Judiciales y Administrativos"/>
    <x v="4"/>
    <x v="430"/>
    <s v="OTROS SERVICIOS"/>
    <x v="2"/>
    <x v="0"/>
    <m/>
    <m/>
    <m/>
    <s v="Alta"/>
    <s v="NO"/>
    <x v="2"/>
    <s v="Enero"/>
    <s v="12"/>
    <d v="2023-01-01T00:00:00"/>
    <d v="2023-12-31T00:00:00"/>
    <n v="4000"/>
    <n v="4000"/>
    <n v="4000"/>
    <n v="4000"/>
    <n v="4000"/>
    <n v="4000"/>
    <n v="4000"/>
    <n v="4000"/>
    <n v="4000"/>
    <n v="4000"/>
    <n v="4000"/>
    <n v="4000"/>
    <m/>
    <n v="48000"/>
    <m/>
    <s v=""/>
    <m/>
    <s v=""/>
    <m/>
    <s v=""/>
    <n v="48000"/>
    <s v="Contratación"/>
    <s v="No Significativa"/>
    <s v="SI"/>
    <m/>
    <s v="Nuevo"/>
    <s v="SI"/>
    <m/>
    <m/>
    <s v="Raquel Elizabeth Vargas Rios"/>
    <s v="992 673 708"/>
  </r>
  <r>
    <x v="697"/>
    <x v="4"/>
    <x v="26"/>
    <s v="Depósitos Judiciales y Administrativos"/>
    <s v="Gerencia de Operaciones"/>
    <s v="Servicios Bancarios y Recaudación"/>
    <s v="Depósitos Judiciales y Administrativos"/>
    <x v="4"/>
    <x v="431"/>
    <s v="OTROS SERVICIOS"/>
    <x v="2"/>
    <x v="0"/>
    <m/>
    <m/>
    <m/>
    <s v="Alta"/>
    <s v="NO"/>
    <x v="2"/>
    <s v="Enero"/>
    <s v="12"/>
    <d v="2023-01-01T00:00:00"/>
    <d v="2023-12-31T00:00:00"/>
    <n v="4000"/>
    <n v="4000"/>
    <n v="4000"/>
    <n v="4000"/>
    <n v="4000"/>
    <n v="4000"/>
    <n v="4000"/>
    <n v="4000"/>
    <n v="4000"/>
    <n v="4000"/>
    <n v="4000"/>
    <n v="4000"/>
    <m/>
    <n v="48000"/>
    <m/>
    <s v=""/>
    <m/>
    <s v=""/>
    <m/>
    <s v=""/>
    <n v="48000"/>
    <s v="Contratación"/>
    <s v="No Significativa"/>
    <s v="SI"/>
    <m/>
    <s v="Nuevo"/>
    <s v="SI"/>
    <m/>
    <m/>
    <s v="Raquel Elizabeth Vargas Rios"/>
    <s v="992 673 708"/>
  </r>
  <r>
    <x v="698"/>
    <x v="4"/>
    <x v="26"/>
    <s v="Soporte de Servicios Financieros"/>
    <s v="Gerencia de Operaciones"/>
    <s v="Servicios Bancarios y Recaudación"/>
    <s v="Soporte de Servicios Financieros"/>
    <x v="4"/>
    <x v="432"/>
    <s v="Ratificación partidas de defunción"/>
    <x v="2"/>
    <x v="0"/>
    <m/>
    <m/>
    <m/>
    <s v="Alta"/>
    <s v="NO"/>
    <x v="2"/>
    <s v="Enero"/>
    <s v="12"/>
    <d v="2023-01-01T00:00:00"/>
    <d v="2023-12-31T00:00:00"/>
    <n v="2230"/>
    <n v="2230"/>
    <n v="2230"/>
    <n v="2230"/>
    <n v="2230"/>
    <n v="2230"/>
    <n v="2230"/>
    <n v="2230"/>
    <n v="2230"/>
    <n v="2230"/>
    <n v="2230"/>
    <n v="2541"/>
    <m/>
    <n v="27071"/>
    <m/>
    <s v=""/>
    <m/>
    <s v=""/>
    <m/>
    <s v=""/>
    <n v="27071"/>
    <s v="Contratación"/>
    <s v="No Significativa"/>
    <s v="SI"/>
    <m/>
    <s v="Continuidad"/>
    <s v="SI"/>
    <m/>
    <m/>
    <s v="Raquel Elizabeth Vargas Rios"/>
    <s v="992 673 708"/>
  </r>
  <r>
    <x v="699"/>
    <x v="4"/>
    <x v="26"/>
    <s v="Soporte de Servicios Financieros"/>
    <s v="Gerencia de Operaciones"/>
    <s v="Servicios Bancarios y Recaudación"/>
    <s v="Soporte de Servicios Financieros"/>
    <x v="4"/>
    <x v="433"/>
    <s v="Contratación Locador de Servicio"/>
    <x v="2"/>
    <x v="0"/>
    <m/>
    <m/>
    <m/>
    <s v="Alta"/>
    <s v="NO"/>
    <x v="2"/>
    <s v="Enero"/>
    <s v="12"/>
    <d v="2023-01-01T00:00:00"/>
    <d v="2023-12-31T00:00:00"/>
    <n v="1500"/>
    <n v="1500"/>
    <n v="1500"/>
    <n v="1500"/>
    <n v="1500"/>
    <n v="1500"/>
    <n v="1500"/>
    <n v="1500"/>
    <n v="1500"/>
    <n v="1500"/>
    <n v="1500"/>
    <n v="1500"/>
    <m/>
    <n v="18000"/>
    <m/>
    <s v=""/>
    <m/>
    <s v=""/>
    <m/>
    <s v=""/>
    <n v="18000"/>
    <s v="Contratación"/>
    <s v="No Significativa"/>
    <s v="SI"/>
    <m/>
    <s v="Continuidad"/>
    <s v="SI"/>
    <m/>
    <m/>
    <s v="Raquel Elizabeth Vargas Rios"/>
    <s v="992 673 708"/>
  </r>
  <r>
    <x v="700"/>
    <x v="4"/>
    <x v="26"/>
    <s v="Soporte de Servicios Financieros"/>
    <s v="Gerencia de Operaciones"/>
    <s v="Servicios Bancarios y Recaudación"/>
    <s v="Soporte de Servicios Financieros"/>
    <x v="4"/>
    <x v="300"/>
    <s v="Contratación de Locadores de Servicio"/>
    <x v="2"/>
    <x v="0"/>
    <m/>
    <m/>
    <m/>
    <s v="Alta"/>
    <s v="NO"/>
    <x v="2"/>
    <s v="Enero"/>
    <s v="12"/>
    <s v="01/01/0223"/>
    <d v="2023-12-31T00:00:00"/>
    <n v="1500"/>
    <n v="1500"/>
    <n v="1500"/>
    <n v="1500"/>
    <n v="1500"/>
    <n v="1500"/>
    <n v="1500"/>
    <n v="1500"/>
    <n v="1500"/>
    <n v="1500"/>
    <n v="1500"/>
    <n v="1500"/>
    <m/>
    <n v="18000"/>
    <m/>
    <s v=""/>
    <m/>
    <s v=""/>
    <m/>
    <s v=""/>
    <n v="18000"/>
    <s v="Contratación"/>
    <s v="No Significativa"/>
    <s v="SI"/>
    <m/>
    <s v="Continuidad"/>
    <s v="SI"/>
    <m/>
    <m/>
    <s v="Raquel Elizabeth Vargas Rios"/>
    <s v="992 673 708"/>
  </r>
  <r>
    <x v="701"/>
    <x v="4"/>
    <x v="26"/>
    <s v="Soporte de Servicios Financieros"/>
    <s v="Gerencia de Operaciones"/>
    <s v="Servicios Bancarios y Recaudación"/>
    <s v="Soporte de Servicios Financieros"/>
    <x v="4"/>
    <x v="300"/>
    <s v="Contratacíón de Locadores de Servicio"/>
    <x v="2"/>
    <x v="0"/>
    <m/>
    <m/>
    <m/>
    <s v="Alta"/>
    <s v="NO"/>
    <x v="2"/>
    <s v="Enero"/>
    <s v="12"/>
    <d v="2023-01-01T00:00:00"/>
    <d v="2023-12-31T00:00:00"/>
    <n v="1500"/>
    <n v="1500"/>
    <n v="1500"/>
    <n v="1500"/>
    <n v="1500"/>
    <n v="1500"/>
    <n v="1500"/>
    <n v="1500"/>
    <n v="1500"/>
    <n v="1500"/>
    <n v="1500"/>
    <n v="1500"/>
    <m/>
    <n v="18000"/>
    <m/>
    <s v=""/>
    <m/>
    <s v=""/>
    <m/>
    <s v=""/>
    <n v="18000"/>
    <s v="Contratación"/>
    <s v="No Significativa"/>
    <s v="SI"/>
    <m/>
    <s v="Continuidad"/>
    <s v="SI"/>
    <m/>
    <m/>
    <s v="Raquel Elizabeth Vargas Rios"/>
    <s v="992 673 708"/>
  </r>
  <r>
    <x v="702"/>
    <x v="4"/>
    <x v="26"/>
    <s v="Recaudación y Corresponsalía"/>
    <s v="Gerencia de Operaciones"/>
    <s v="Servicios Bancarios y Recaudación"/>
    <s v="Recaudación y Corresponsalía"/>
    <x v="4"/>
    <x v="300"/>
    <s v="Contratación de Locadores de Servicio"/>
    <x v="2"/>
    <x v="0"/>
    <m/>
    <m/>
    <m/>
    <s v="Alta"/>
    <s v="NO"/>
    <x v="2"/>
    <s v="Enero"/>
    <s v="12"/>
    <d v="2023-01-01T00:00:00"/>
    <d v="2023-12-31T00:00:00"/>
    <n v="4000"/>
    <n v="4000"/>
    <n v="4000"/>
    <n v="4000"/>
    <n v="4000"/>
    <n v="4000"/>
    <n v="4000"/>
    <n v="4000"/>
    <n v="4000"/>
    <n v="4000"/>
    <n v="4000"/>
    <n v="4000"/>
    <m/>
    <n v="48000"/>
    <m/>
    <s v=""/>
    <m/>
    <s v=""/>
    <m/>
    <s v=""/>
    <n v="48000"/>
    <s v="Contratación"/>
    <s v="No Significativa"/>
    <s v="SI"/>
    <m/>
    <s v="Continuidad"/>
    <s v="SI"/>
    <m/>
    <m/>
    <s v="Raquel Elizabeth Vargas Rios"/>
    <s v="992 673 708"/>
  </r>
  <r>
    <x v="703"/>
    <x v="4"/>
    <x v="26"/>
    <s v="Recaudación y Corresponsalía"/>
    <s v="Gerencia de Operaciones"/>
    <s v="Servicios Bancarios y Recaudación"/>
    <s v="Recaudación y Corresponsalía"/>
    <x v="4"/>
    <x v="300"/>
    <s v="Contratación de Locadores de Servicio"/>
    <x v="2"/>
    <x v="0"/>
    <m/>
    <m/>
    <m/>
    <s v="Alta"/>
    <s v="NO"/>
    <x v="2"/>
    <s v="Enero"/>
    <s v="12"/>
    <d v="2023-01-01T00:00:00"/>
    <d v="2023-12-31T00:00:00"/>
    <n v="3000"/>
    <n v="3000"/>
    <n v="3000"/>
    <n v="3000"/>
    <n v="3000"/>
    <n v="3000"/>
    <n v="3000"/>
    <n v="3000"/>
    <n v="3000"/>
    <n v="3000"/>
    <n v="3000"/>
    <n v="3000"/>
    <m/>
    <n v="36000"/>
    <m/>
    <s v=""/>
    <m/>
    <s v=""/>
    <m/>
    <s v=""/>
    <n v="36000"/>
    <s v="Contratación"/>
    <s v="No Significativa"/>
    <s v="SI"/>
    <m/>
    <s v="Continuidad"/>
    <s v="SI"/>
    <m/>
    <m/>
    <s v="Raquel Elizabeth Vargas Rios"/>
    <s v="992 673 708"/>
  </r>
  <r>
    <x v="704"/>
    <x v="4"/>
    <x v="26"/>
    <s v="Recaudación y Corresponsalía"/>
    <s v="Gerencia de Operaciones"/>
    <s v="Servicios Bancarios y Recaudación"/>
    <s v="Recaudación y Corresponsalía"/>
    <x v="4"/>
    <x v="300"/>
    <s v="Contratación Locadores de Servicio"/>
    <x v="2"/>
    <x v="0"/>
    <m/>
    <m/>
    <m/>
    <s v="Alta"/>
    <s v="NO"/>
    <x v="2"/>
    <s v="Enero"/>
    <s v="12"/>
    <d v="2023-01-01T00:00:00"/>
    <d v="2023-12-31T00:00:00"/>
    <n v="3000"/>
    <n v="3000"/>
    <n v="3000"/>
    <n v="3000"/>
    <n v="3000"/>
    <n v="3000"/>
    <n v="3000"/>
    <n v="3000"/>
    <n v="3000"/>
    <n v="3000"/>
    <n v="3000"/>
    <n v="3000"/>
    <m/>
    <n v="36000"/>
    <m/>
    <s v=""/>
    <m/>
    <s v=""/>
    <m/>
    <s v=""/>
    <n v="36000"/>
    <s v="Contratación"/>
    <s v="No Significativa"/>
    <s v="SI"/>
    <m/>
    <s v="Continuidad"/>
    <s v="SI"/>
    <m/>
    <m/>
    <s v="Raquel Elizabeth Vargas Rios"/>
    <s v="992 673 708"/>
  </r>
  <r>
    <x v="705"/>
    <x v="4"/>
    <x v="26"/>
    <s v="Recaudación y Corresponsalía"/>
    <s v="Gerencia de Operaciones"/>
    <s v="Servicios Bancarios y Recaudación"/>
    <s v="Recaudación y Corresponsalía"/>
    <x v="4"/>
    <x v="300"/>
    <s v=""/>
    <x v="2"/>
    <x v="0"/>
    <m/>
    <m/>
    <m/>
    <s v="Alta"/>
    <s v="NO"/>
    <x v="2"/>
    <s v="Enero"/>
    <s v="12"/>
    <d v="2023-01-01T00:00:00"/>
    <d v="2023-12-31T00:00:00"/>
    <n v="3000"/>
    <n v="3000"/>
    <n v="3000"/>
    <n v="3000"/>
    <n v="3000"/>
    <n v="3000"/>
    <n v="3000"/>
    <n v="3000"/>
    <n v="3000"/>
    <n v="3000"/>
    <n v="3000"/>
    <n v="3000"/>
    <m/>
    <n v="36000"/>
    <m/>
    <s v=""/>
    <m/>
    <s v=""/>
    <m/>
    <s v=""/>
    <n v="36000"/>
    <s v="Contratación"/>
    <s v="No Significativa"/>
    <s v="SI"/>
    <m/>
    <s v="Continuidad"/>
    <s v="SI"/>
    <m/>
    <m/>
    <s v="Raquel Elizabeth Vargas Rios"/>
    <s v="992 673 708"/>
  </r>
  <r>
    <x v="706"/>
    <x v="4"/>
    <x v="26"/>
    <s v="Recaudación y Corresponsalía"/>
    <s v="Gerencia de Operaciones"/>
    <s v="Servicios Bancarios y Recaudación"/>
    <s v="Recaudación y Corresponsalía"/>
    <x v="4"/>
    <x v="300"/>
    <s v="Conytratación de Locadores de Servicio"/>
    <x v="2"/>
    <x v="0"/>
    <m/>
    <m/>
    <m/>
    <s v="Alta"/>
    <s v="NO"/>
    <x v="2"/>
    <s v="Enero"/>
    <s v="12"/>
    <d v="2023-01-01T00:00:00"/>
    <d v="2023-12-31T00:00:00"/>
    <n v="3000"/>
    <n v="3000"/>
    <n v="3000"/>
    <n v="3000"/>
    <n v="3000"/>
    <n v="3000"/>
    <n v="3000"/>
    <n v="3000"/>
    <n v="3000"/>
    <n v="3000"/>
    <n v="3000"/>
    <n v="3000"/>
    <m/>
    <n v="36000"/>
    <m/>
    <s v=""/>
    <m/>
    <s v=""/>
    <m/>
    <s v=""/>
    <n v="36000"/>
    <s v="Contratación"/>
    <s v="No Significativa"/>
    <s v="SI"/>
    <m/>
    <s v="Continuidad"/>
    <s v="SI"/>
    <m/>
    <m/>
    <s v="Raquel Elizabeth Vargas Rios"/>
    <s v="992 673 708"/>
  </r>
  <r>
    <x v="707"/>
    <x v="4"/>
    <x v="24"/>
    <s v="Sistema de Pagos"/>
    <s v="Gerencia de Operaciones"/>
    <s v="Captaciones y Pagaduría"/>
    <s v="Sistema de Pagos"/>
    <x v="4"/>
    <x v="434"/>
    <s v="Cámara de Compensación Electrónica"/>
    <x v="2"/>
    <x v="0"/>
    <m/>
    <m/>
    <m/>
    <s v="Alta"/>
    <s v="NO"/>
    <x v="2"/>
    <s v="Enero"/>
    <s v="12"/>
    <d v="2023-01-01T00:00:00"/>
    <d v="2023-12-31T00:00:00"/>
    <n v="15300"/>
    <n v="15300"/>
    <n v="15300"/>
    <n v="15300"/>
    <n v="15300"/>
    <n v="15300"/>
    <n v="15300"/>
    <n v="15300"/>
    <n v="15300"/>
    <n v="15300"/>
    <n v="15300"/>
    <n v="15621"/>
    <m/>
    <n v="183921"/>
    <m/>
    <s v=""/>
    <m/>
    <s v=""/>
    <m/>
    <s v=""/>
    <n v="183921"/>
    <s v="Contratación"/>
    <s v="Significativa"/>
    <s v="SI"/>
    <m/>
    <s v="Continuidad"/>
    <s v="SI"/>
    <m/>
    <m/>
    <s v="Raquel Elizabeth Vargas Rios"/>
    <s v="992 673 708"/>
  </r>
  <r>
    <x v="708"/>
    <x v="4"/>
    <x v="23"/>
    <s v=""/>
    <s v="Gerencia de Operaciones"/>
    <s v="Internacional"/>
    <s v=""/>
    <x v="4"/>
    <x v="435"/>
    <s v="Red de teleproceso SWIFT"/>
    <x v="2"/>
    <x v="0"/>
    <m/>
    <m/>
    <m/>
    <s v="Alta"/>
    <s v="NO"/>
    <x v="2"/>
    <s v="Enero"/>
    <s v="12"/>
    <d v="2023-01-01T00:00:00"/>
    <d v="2023-12-31T00:00:00"/>
    <n v="6400"/>
    <n v="6400"/>
    <n v="87920"/>
    <n v="6400"/>
    <n v="6400"/>
    <n v="6400"/>
    <n v="6400"/>
    <n v="6400"/>
    <n v="6400"/>
    <n v="46400"/>
    <n v="6400"/>
    <n v="6400"/>
    <m/>
    <n v="198320"/>
    <m/>
    <s v=""/>
    <m/>
    <s v=""/>
    <m/>
    <s v=""/>
    <n v="198320"/>
    <s v="Contratación"/>
    <s v="Significativa"/>
    <s v="SI"/>
    <m/>
    <s v="Continuidad"/>
    <s v="SI"/>
    <m/>
    <m/>
    <s v="Raquel Elizabeth Vargas Rios"/>
    <s v="992 673 708"/>
  </r>
  <r>
    <x v="709"/>
    <x v="4"/>
    <x v="3"/>
    <s v=""/>
    <s v="Gerencia de Operaciones"/>
    <s v=""/>
    <s v=""/>
    <x v="4"/>
    <x v="436"/>
    <s v="Otros Servicios"/>
    <x v="2"/>
    <x v="0"/>
    <m/>
    <m/>
    <m/>
    <s v="Alta"/>
    <s v="NO"/>
    <x v="2"/>
    <s v="Enero"/>
    <s v="12"/>
    <d v="2023-01-01T00:00:00"/>
    <d v="2023-12-31T00:00:00"/>
    <n v="30000"/>
    <n v="30000"/>
    <n v="30000"/>
    <n v="30000"/>
    <n v="30000"/>
    <n v="30000"/>
    <n v="30000"/>
    <n v="30000"/>
    <n v="30000"/>
    <n v="30000"/>
    <n v="30000"/>
    <n v="30000"/>
    <m/>
    <n v="360000"/>
    <m/>
    <s v=""/>
    <m/>
    <s v=""/>
    <m/>
    <s v=""/>
    <n v="360000"/>
    <s v="Contratación"/>
    <s v="No Significativa"/>
    <s v="SI"/>
    <m/>
    <s v="Nuevo"/>
    <s v="NO"/>
    <m/>
    <m/>
    <s v="Raquel Elizabeth Vargas Rios"/>
    <s v="992 673 708"/>
  </r>
  <r>
    <x v="710"/>
    <x v="4"/>
    <x v="3"/>
    <s v=""/>
    <s v="Gerencia de Tecnologías de Información"/>
    <s v="Producción"/>
    <s v="Soporte de la Infraestructura Tecnológica"/>
    <x v="4"/>
    <x v="437"/>
    <s v="Otros Servicios"/>
    <x v="2"/>
    <x v="0"/>
    <m/>
    <m/>
    <m/>
    <s v="Muy Alta"/>
    <s v="NO"/>
    <x v="0"/>
    <s v="Enero"/>
    <n v="36"/>
    <d v="2023-03-01T00:00:00"/>
    <d v="2026-02-01T00:00:00"/>
    <s v=""/>
    <s v=""/>
    <s v=""/>
    <s v=""/>
    <n v="9600"/>
    <s v=""/>
    <s v=""/>
    <s v=""/>
    <s v=""/>
    <s v=""/>
    <s v=""/>
    <s v=""/>
    <m/>
    <n v="9600"/>
    <m/>
    <s v=""/>
    <m/>
    <s v=""/>
    <m/>
    <s v=""/>
    <n v="9600"/>
    <s v="Contratación"/>
    <s v="No Significativa"/>
    <s v="SI"/>
    <m/>
    <s v="Nuevo"/>
    <s v="NO"/>
    <m/>
    <m/>
    <s v="Raquel Elizabeth Vargas Rios"/>
    <s v="992 673 708"/>
  </r>
  <r>
    <x v="711"/>
    <x v="4"/>
    <x v="3"/>
    <s v=""/>
    <s v="Gerencia de Tecnologías de Información"/>
    <s v="Producción"/>
    <s v="Soporte de la Infraestructura Tecnológica"/>
    <x v="4"/>
    <x v="438"/>
    <s v="Gastos de Software"/>
    <x v="2"/>
    <x v="0"/>
    <m/>
    <m/>
    <m/>
    <s v="Muy Alta"/>
    <s v="NO"/>
    <x v="0"/>
    <s v="Enero"/>
    <n v="36"/>
    <d v="2023-03-01T00:00:00"/>
    <d v="2026-02-01T00:00:00"/>
    <s v=""/>
    <n v="371204"/>
    <s v=""/>
    <s v=""/>
    <s v=""/>
    <s v=""/>
    <s v=""/>
    <s v=""/>
    <s v=""/>
    <s v=""/>
    <s v=""/>
    <s v=""/>
    <m/>
    <n v="371204"/>
    <m/>
    <n v="371204"/>
    <m/>
    <n v="371204"/>
    <m/>
    <s v=""/>
    <n v="1113612"/>
    <s v="Contratación"/>
    <s v="No Significativa"/>
    <s v="SI"/>
    <m/>
    <s v="Nuevo"/>
    <s v="NO"/>
    <m/>
    <m/>
    <s v="Raquel Elizabeth Vargas Rios"/>
    <s v="992 673 708"/>
  </r>
  <r>
    <x v="712"/>
    <x v="4"/>
    <x v="3"/>
    <s v=""/>
    <s v="Gerencia de Tecnologías de Información"/>
    <s v="Producción"/>
    <s v="Soporte de la Infraestructura Tecnológica"/>
    <x v="4"/>
    <x v="439"/>
    <s v="Gastos de Software"/>
    <x v="2"/>
    <x v="0"/>
    <m/>
    <m/>
    <m/>
    <s v="Muy Alta"/>
    <s v="NO"/>
    <x v="0"/>
    <s v="Enero"/>
    <n v="36"/>
    <d v="2023-03-01T00:00:00"/>
    <d v="2026-02-01T00:00:00"/>
    <s v=""/>
    <s v=""/>
    <s v=""/>
    <n v="77952"/>
    <s v=""/>
    <n v="77952"/>
    <s v=""/>
    <s v=""/>
    <s v=""/>
    <s v=""/>
    <s v=""/>
    <n v="103936"/>
    <m/>
    <n v="259840"/>
    <m/>
    <s v=""/>
    <m/>
    <s v=""/>
    <m/>
    <s v=""/>
    <n v="259840"/>
    <s v="Contratación"/>
    <s v="No Significativa"/>
    <s v="SI"/>
    <m/>
    <s v="Nuevo"/>
    <s v="NO"/>
    <m/>
    <m/>
    <s v="Raquel Elizabeth Vargas Rios"/>
    <s v="992 673 708"/>
  </r>
  <r>
    <x v="713"/>
    <x v="4"/>
    <x v="3"/>
    <s v=""/>
    <s v="Gerencia de Tecnologías de Información"/>
    <s v="Producción"/>
    <s v="Soporte de la Infraestructura Tecnológica"/>
    <x v="4"/>
    <x v="440"/>
    <s v="Capacitación"/>
    <x v="2"/>
    <x v="0"/>
    <m/>
    <m/>
    <m/>
    <s v="Muy Alta"/>
    <s v="NO"/>
    <x v="0"/>
    <s v="Enero"/>
    <n v="36"/>
    <d v="2023-03-01T00:00:00"/>
    <d v="2026-02-01T00:00:00"/>
    <s v=""/>
    <s v=""/>
    <s v=""/>
    <n v="12000"/>
    <s v=""/>
    <s v=""/>
    <s v=""/>
    <s v=""/>
    <s v=""/>
    <s v=""/>
    <s v=""/>
    <s v=""/>
    <m/>
    <n v="12000"/>
    <m/>
    <s v=""/>
    <m/>
    <s v=""/>
    <m/>
    <s v=""/>
    <n v="12000"/>
    <s v="Contratación"/>
    <s v="No Significativa"/>
    <s v="SI"/>
    <m/>
    <s v="Nuevo"/>
    <s v="NO"/>
    <m/>
    <m/>
    <s v="Raquel Elizabeth Vargas Rios"/>
    <s v="992 673 708"/>
  </r>
  <r>
    <x v="714"/>
    <x v="4"/>
    <x v="3"/>
    <s v=""/>
    <s v="Gerencia de Tecnologías de Información"/>
    <s v="Producción"/>
    <s v="Soporte de la Infraestructura Tecnológica"/>
    <x v="4"/>
    <x v="441"/>
    <s v="Mantenimiento Software"/>
    <x v="2"/>
    <x v="0"/>
    <m/>
    <m/>
    <m/>
    <s v="Muy Alta"/>
    <s v="NO"/>
    <x v="0"/>
    <s v="Enero"/>
    <n v="36"/>
    <d v="2023-03-01T00:00:00"/>
    <d v="2026-02-01T00:00:00"/>
    <s v=""/>
    <s v=""/>
    <s v=""/>
    <n v="80000"/>
    <s v=""/>
    <s v=""/>
    <s v=""/>
    <s v=""/>
    <s v=""/>
    <s v=""/>
    <s v=""/>
    <s v=""/>
    <m/>
    <n v="80000"/>
    <m/>
    <s v=""/>
    <m/>
    <s v=""/>
    <m/>
    <s v=""/>
    <n v="80000"/>
    <s v="Contratación"/>
    <s v="No Significativa"/>
    <s v="SI"/>
    <m/>
    <s v="Nuevo"/>
    <s v="NO"/>
    <m/>
    <m/>
    <s v="Raquel Elizabeth Vargas Rios"/>
    <s v="992 673 708"/>
  </r>
  <r>
    <x v="715"/>
    <x v="4"/>
    <x v="25"/>
    <s v="Soporte Mesa de Dinero"/>
    <s v="Gerencia de Tecnologías de Información"/>
    <s v=""/>
    <s v=""/>
    <x v="4"/>
    <x v="442"/>
    <s v="Mantenimiento y Soporte de Software"/>
    <x v="2"/>
    <x v="0"/>
    <m/>
    <m/>
    <m/>
    <s v="Alta"/>
    <s v="NO"/>
    <x v="0"/>
    <s v="Enero"/>
    <s v="36"/>
    <d v="2023-03-01T00:00:00"/>
    <d v="2026-03-01T00:00:00"/>
    <s v=""/>
    <s v=""/>
    <n v="15000"/>
    <n v="15000"/>
    <n v="15000"/>
    <n v="15000"/>
    <n v="15000"/>
    <n v="15000"/>
    <n v="15000"/>
    <n v="15000"/>
    <n v="15000"/>
    <n v="15000"/>
    <m/>
    <n v="150000"/>
    <m/>
    <n v="180000"/>
    <m/>
    <n v="180000"/>
    <m/>
    <n v="30000"/>
    <n v="540000"/>
    <s v="Contratación"/>
    <s v="Significativa"/>
    <s v="SI"/>
    <m/>
    <s v="Continuidad"/>
    <s v="SI"/>
    <m/>
    <m/>
    <s v="Raquel Elizabeth Vargas Rios"/>
    <s v="992 673 708"/>
  </r>
  <r>
    <x v="716"/>
    <x v="4"/>
    <x v="24"/>
    <s v="Apertura de Cuentas"/>
    <s v="Gerencia de Operaciones"/>
    <s v="Captaciones y Pagaduría"/>
    <s v="Apertura de Cuentas"/>
    <x v="4"/>
    <x v="443"/>
    <s v="MAQ. IMPRESORAS, PC Y OTROS ACCESORIOS"/>
    <x v="3"/>
    <x v="0"/>
    <m/>
    <m/>
    <m/>
    <s v="Alta"/>
    <s v="NO"/>
    <x v="2"/>
    <s v="Octubre"/>
    <s v="mes de Octubre"/>
    <d v="2023-10-01T00:00:00"/>
    <d v="2023-10-31T00:00:00"/>
    <s v=""/>
    <s v=""/>
    <s v=""/>
    <s v=""/>
    <s v=""/>
    <s v=""/>
    <s v=""/>
    <s v=""/>
    <s v=""/>
    <n v="9000"/>
    <s v=""/>
    <s v=""/>
    <m/>
    <n v="9000"/>
    <m/>
    <s v=""/>
    <m/>
    <s v=""/>
    <m/>
    <s v=""/>
    <n v="9000"/>
    <s v="Contratación"/>
    <s v="No Significativa"/>
    <s v="SI"/>
    <m/>
    <s v="Nuevo"/>
    <s v="NO"/>
    <m/>
    <m/>
    <s v="Raquel Elizabeth Vargas Rios"/>
    <s v="992 673 708"/>
  </r>
  <r>
    <x v="717"/>
    <x v="4"/>
    <x v="25"/>
    <s v="Caja y Valores en Custodia"/>
    <s v="Gerencia Banca Digital"/>
    <s v="Canales Alternos"/>
    <s v="Canales Virtuales"/>
    <x v="4"/>
    <x v="444"/>
    <s v="NUEVA TARJETA MULTIRED NO PERSONALIZADA"/>
    <x v="3"/>
    <x v="0"/>
    <m/>
    <m/>
    <m/>
    <s v="Muy Alta"/>
    <s v="SI"/>
    <x v="0"/>
    <s v="Marzo"/>
    <s v="12"/>
    <d v="2023-05-01T00:00:00"/>
    <d v="2024-08-01T00:00:00"/>
    <n v="3000000"/>
    <n v="3000000"/>
    <n v="3000000"/>
    <n v="3000000"/>
    <n v="3000000"/>
    <n v="3000000"/>
    <n v="3000000"/>
    <n v="3000000"/>
    <n v="3000000"/>
    <n v="3000000"/>
    <n v="3000000"/>
    <n v="3000000"/>
    <m/>
    <n v="36000000"/>
    <m/>
    <s v=""/>
    <m/>
    <s v=""/>
    <m/>
    <s v=""/>
    <n v="36000000"/>
    <s v="Contratación"/>
    <s v="Significativa"/>
    <s v="SI"/>
    <m/>
    <s v="Nuevo"/>
    <s v="SI"/>
    <m/>
    <m/>
    <s v="Raquel Elizabeth Vargas Rios"/>
    <s v="992 673 708"/>
  </r>
  <r>
    <x v="718"/>
    <x v="17"/>
    <x v="27"/>
    <s v="Centralización y Procesamiento Contable"/>
    <s v="Gerencia de Finanzas y Tesorería"/>
    <s v="Contabilidad"/>
    <s v="Centralización y Procesamiento Contable"/>
    <x v="4"/>
    <x v="14"/>
    <s v="Mejorar el registro contable de la  Red de Agencias"/>
    <x v="2"/>
    <x v="0"/>
    <m/>
    <m/>
    <m/>
    <s v="Moderada"/>
    <s v="NO"/>
    <x v="2"/>
    <s v="Sin convocatoria"/>
    <s v="12"/>
    <d v="2023-01-01T00:00:00"/>
    <d v="2023-12-31T00:00:00"/>
    <s v=""/>
    <n v="550"/>
    <n v="500"/>
    <s v=""/>
    <s v=""/>
    <s v=""/>
    <n v="170"/>
    <s v=""/>
    <s v=""/>
    <s v=""/>
    <s v=""/>
    <s v=""/>
    <m/>
    <n v="1220"/>
    <m/>
    <s v=""/>
    <m/>
    <s v=""/>
    <m/>
    <s v=""/>
    <n v="1220"/>
    <s v="Contratación"/>
    <s v="No Significativa"/>
    <s v="SI"/>
    <m/>
    <s v="Continuidad"/>
    <s v="SI"/>
    <m/>
    <m/>
    <s v="Leonardo Raul Miranda Candelario"/>
    <s v="948 122 836"/>
  </r>
  <r>
    <x v="719"/>
    <x v="17"/>
    <x v="27"/>
    <s v="Tributación"/>
    <s v="Gerencia de Finanzas y Tesorería"/>
    <s v="Contabilidad"/>
    <s v="Tributación"/>
    <x v="9"/>
    <x v="445"/>
    <s v="Asesoría en temas tributarios del Banco de la Nación"/>
    <x v="2"/>
    <x v="0"/>
    <m/>
    <m/>
    <m/>
    <s v="Alta"/>
    <s v="NO"/>
    <x v="0"/>
    <s v="Marzo"/>
    <s v="12"/>
    <d v="2023-03-01T00:00:00"/>
    <d v="2024-03-01T00:00:00"/>
    <n v="11000"/>
    <n v="11000"/>
    <n v="11000"/>
    <n v="11000"/>
    <n v="11000"/>
    <n v="11000"/>
    <n v="11000"/>
    <n v="11000"/>
    <n v="11000"/>
    <n v="11000"/>
    <n v="11000"/>
    <n v="11000"/>
    <m/>
    <n v="132000"/>
    <m/>
    <n v="132000"/>
    <m/>
    <s v=""/>
    <m/>
    <s v=""/>
    <n v="264000"/>
    <s v="Contratación"/>
    <s v="Significativa"/>
    <s v="SI"/>
    <m/>
    <s v="Renovación"/>
    <s v="SI"/>
    <m/>
    <m/>
    <s v="Leonardo Raul Miranda Candelario"/>
    <s v="948 122 836"/>
  </r>
  <r>
    <x v="720"/>
    <x v="17"/>
    <x v="27"/>
    <s v="Tributación"/>
    <s v="Gerencia de Finanzas y Tesorería"/>
    <s v="Contabilidad"/>
    <s v="Tributación"/>
    <x v="9"/>
    <x v="446"/>
    <s v="Soporte y mantenimiento de emisión de facturación electrónica"/>
    <x v="2"/>
    <x v="0"/>
    <m/>
    <m/>
    <m/>
    <s v="Moderada"/>
    <s v="NO"/>
    <x v="2"/>
    <s v="Enero"/>
    <s v="12"/>
    <d v="2023-01-01T00:00:00"/>
    <d v="2023-12-31T00:00:00"/>
    <n v="15000"/>
    <n v="15000"/>
    <n v="15000"/>
    <n v="15000"/>
    <n v="15000"/>
    <n v="15000"/>
    <n v="15000"/>
    <n v="15000"/>
    <n v="15000"/>
    <n v="15000"/>
    <n v="15000"/>
    <n v="15000"/>
    <m/>
    <n v="180000"/>
    <m/>
    <s v=""/>
    <m/>
    <s v=""/>
    <m/>
    <s v=""/>
    <n v="180000"/>
    <s v="Contratación"/>
    <s v="Significativa"/>
    <s v="SI"/>
    <m/>
    <s v="Continuidad"/>
    <s v="SI"/>
    <m/>
    <m/>
    <s v="Leonardo Raul Miranda Candelario"/>
    <s v="948 122 836"/>
  </r>
  <r>
    <x v="721"/>
    <x v="17"/>
    <x v="27"/>
    <s v="Centralización y Procesamiento Contable"/>
    <s v="Gerencia de Finanzas y Tesorería"/>
    <s v="Contabilidad"/>
    <s v="Centralización y Procesamiento Contable"/>
    <x v="4"/>
    <x v="447"/>
    <s v="Servicio de mantenimiento simplificación de asientos módulo CG."/>
    <x v="2"/>
    <x v="0"/>
    <m/>
    <m/>
    <m/>
    <s v="Moderada"/>
    <s v="NO"/>
    <x v="2"/>
    <s v="Abril"/>
    <s v="4"/>
    <d v="2023-04-01T00:00:00"/>
    <d v="2023-12-31T00:00:00"/>
    <s v=""/>
    <s v=""/>
    <s v=""/>
    <n v="20000"/>
    <s v=""/>
    <n v="20000"/>
    <s v=""/>
    <n v="20000"/>
    <s v=""/>
    <n v="20000"/>
    <s v=""/>
    <n v="20000"/>
    <m/>
    <n v="100000"/>
    <m/>
    <s v=""/>
    <m/>
    <s v=""/>
    <m/>
    <s v=""/>
    <n v="100000"/>
    <s v="Contratación"/>
    <s v="No Significativa"/>
    <s v="SI"/>
    <m/>
    <s v="Continuidad"/>
    <s v="NO"/>
    <m/>
    <m/>
    <s v="Leonardo Raul Miranda Candelario"/>
    <s v="948 122 836"/>
  </r>
  <r>
    <x v="722"/>
    <x v="17"/>
    <x v="27"/>
    <s v="Centralización y Procesamiento Contable"/>
    <s v="Gerencia de Finanzas y Tesorería"/>
    <s v="Contabilidad"/>
    <s v="Centralización y Procesamiento Contable"/>
    <x v="4"/>
    <x v="448"/>
    <s v="Servicios de empaste de documentos contables"/>
    <x v="2"/>
    <x v="0"/>
    <m/>
    <m/>
    <m/>
    <s v="Moderada"/>
    <s v="NO"/>
    <x v="2"/>
    <s v="Marzo"/>
    <s v="1"/>
    <d v="2023-03-01T00:00:00"/>
    <d v="2023-03-31T00:00:00"/>
    <s v=""/>
    <n v="7000"/>
    <n v="7000"/>
    <n v="7000"/>
    <n v="7000"/>
    <n v="7000"/>
    <s v=""/>
    <s v=""/>
    <s v=""/>
    <s v=""/>
    <s v=""/>
    <s v=""/>
    <m/>
    <n v="35000"/>
    <m/>
    <s v=""/>
    <m/>
    <s v=""/>
    <m/>
    <s v=""/>
    <n v="35000"/>
    <s v="Contratación"/>
    <s v="No Significativa"/>
    <s v="SI"/>
    <m/>
    <s v="Continuidad"/>
    <s v="NO"/>
    <m/>
    <m/>
    <s v="Leonardo Raul Miranda Candelario"/>
    <s v="948 122 836"/>
  </r>
  <r>
    <x v="723"/>
    <x v="17"/>
    <x v="27"/>
    <s v="Estados Financieros e Informes Contables"/>
    <s v="Gerencia de Finanzas y Tesorería"/>
    <s v="Contabilidad"/>
    <s v="Estados Financieros e Informes Contables"/>
    <x v="4"/>
    <x v="449"/>
    <s v="Servicios para atención de requerimientos ante nuevas disposiciones regulatorias y/o control por parte del BCRP, Contaduría, SBS, FONAFE."/>
    <x v="2"/>
    <x v="0"/>
    <m/>
    <m/>
    <m/>
    <s v="Moderada"/>
    <s v="NO"/>
    <x v="2"/>
    <s v="Febrero"/>
    <s v="8"/>
    <d v="2023-02-02T00:00:00"/>
    <d v="2023-12-31T00:00:00"/>
    <s v=""/>
    <n v="3000"/>
    <n v="6000"/>
    <s v=""/>
    <n v="3000"/>
    <n v="6000"/>
    <s v=""/>
    <n v="3000"/>
    <n v="6000"/>
    <s v=""/>
    <n v="3000"/>
    <n v="3000"/>
    <m/>
    <n v="33000"/>
    <m/>
    <s v=""/>
    <m/>
    <s v=""/>
    <m/>
    <s v=""/>
    <n v="33000"/>
    <s v="Contratación"/>
    <s v="No Significativa"/>
    <s v="SI"/>
    <m/>
    <s v="Continuidad"/>
    <s v="NO"/>
    <m/>
    <m/>
    <s v="Leonardo Raul Miranda Candelario"/>
    <s v="948 122 836"/>
  </r>
  <r>
    <x v="724"/>
    <x v="17"/>
    <x v="27"/>
    <s v="Tributación"/>
    <s v="Gerencia de Finanzas y Tesorería"/>
    <s v="Contabilidad"/>
    <s v="Tributación"/>
    <x v="4"/>
    <x v="450"/>
    <s v="Servicio de la Adecuación de la Información del RCD para la elaboración de la  Declaración  Jurada Anual del Impuesto a la Renta  2021"/>
    <x v="2"/>
    <x v="0"/>
    <m/>
    <m/>
    <m/>
    <s v="Moderada"/>
    <s v="NO"/>
    <x v="2"/>
    <s v="Enero"/>
    <s v="12"/>
    <d v="2023-01-01T00:00:00"/>
    <d v="2023-12-31T00:00:00"/>
    <s v=""/>
    <s v=""/>
    <n v="3500"/>
    <s v=""/>
    <s v=""/>
    <s v=""/>
    <s v=""/>
    <s v=""/>
    <s v=""/>
    <s v=""/>
    <s v=""/>
    <s v=""/>
    <m/>
    <n v="3500"/>
    <m/>
    <s v=""/>
    <m/>
    <s v=""/>
    <m/>
    <s v=""/>
    <n v="3500"/>
    <s v="Contratación"/>
    <s v="No Significativa"/>
    <s v="SI"/>
    <m/>
    <s v="Continuidad"/>
    <s v="SI"/>
    <m/>
    <m/>
    <s v="Leonardo Raul Miranda Candelario"/>
    <s v="948 122 836"/>
  </r>
  <r>
    <x v="725"/>
    <x v="17"/>
    <x v="27"/>
    <s v=""/>
    <s v="Gerencia de Finanzas y Tesorería"/>
    <s v="Contabilidad"/>
    <s v=""/>
    <x v="4"/>
    <x v="451"/>
    <s v="Servicio de Traducción de documentos contables (Informes, Manuales u otros)."/>
    <x v="2"/>
    <x v="0"/>
    <m/>
    <m/>
    <m/>
    <s v="Moderada"/>
    <s v="NO"/>
    <x v="2"/>
    <s v="Abril"/>
    <s v="1"/>
    <d v="2023-04-01T00:00:00"/>
    <d v="2023-04-30T00:00:00"/>
    <s v=""/>
    <s v=""/>
    <s v=""/>
    <n v="17000"/>
    <s v=""/>
    <s v=""/>
    <s v=""/>
    <s v=""/>
    <s v=""/>
    <s v=""/>
    <s v=""/>
    <s v=""/>
    <m/>
    <n v="17000"/>
    <m/>
    <s v=""/>
    <m/>
    <s v=""/>
    <m/>
    <s v=""/>
    <n v="17000"/>
    <s v="Contratación"/>
    <s v="No Significativa"/>
    <s v="SI"/>
    <m/>
    <s v="Continuidad"/>
    <s v="SI"/>
    <m/>
    <m/>
    <s v="Leonardo Raul Miranda Candelario"/>
    <s v="948 122 836"/>
  </r>
  <r>
    <x v="726"/>
    <x v="17"/>
    <x v="27"/>
    <s v="Pagos"/>
    <s v="Gerencia de Finanzas y Tesorería"/>
    <s v="Contabilidad"/>
    <s v="Pagos"/>
    <x v="4"/>
    <x v="452"/>
    <s v="Servicio de diagnóstico, mantenimiento, mejoras, soporte y capacitación en el módulo CP del Oracle E-Business Suite R12"/>
    <x v="2"/>
    <x v="0"/>
    <m/>
    <m/>
    <m/>
    <s v="Moderada"/>
    <s v="NO"/>
    <x v="2"/>
    <s v="Junio"/>
    <s v="4"/>
    <d v="2023-06-01T00:00:00"/>
    <d v="2023-12-31T00:00:00"/>
    <s v=""/>
    <s v=""/>
    <s v=""/>
    <s v=""/>
    <s v=""/>
    <n v="30000"/>
    <s v=""/>
    <n v="30000"/>
    <s v=""/>
    <n v="30000"/>
    <s v=""/>
    <n v="30000"/>
    <m/>
    <n v="120000"/>
    <m/>
    <s v=""/>
    <m/>
    <s v=""/>
    <m/>
    <s v=""/>
    <n v="120000"/>
    <s v="Contratación"/>
    <s v="No Significativa"/>
    <s v="SI"/>
    <m/>
    <s v="Continuidad"/>
    <s v="SI"/>
    <m/>
    <m/>
    <s v="Leonardo Raul Miranda Candelario"/>
    <s v="948 122 836"/>
  </r>
  <r>
    <x v="727"/>
    <x v="17"/>
    <x v="27"/>
    <s v="Tributación"/>
    <s v="Gerencia de Finanzas y Tesorería"/>
    <s v="Contabilidad"/>
    <s v="Tributación"/>
    <x v="4"/>
    <x v="453"/>
    <s v="Servicio de evaluación y reajuste en prueba de concepto para incrementar la facturación electrónica en el BN"/>
    <x v="2"/>
    <x v="0"/>
    <m/>
    <m/>
    <m/>
    <s v="Moderada"/>
    <s v="NO"/>
    <x v="2"/>
    <s v="Marzo"/>
    <s v="1"/>
    <d v="2023-03-01T00:00:00"/>
    <d v="2023-03-31T00:00:00"/>
    <s v=""/>
    <s v=""/>
    <n v="31000"/>
    <s v=""/>
    <s v=""/>
    <s v=""/>
    <s v=""/>
    <s v=""/>
    <s v=""/>
    <s v=""/>
    <s v=""/>
    <s v=""/>
    <m/>
    <n v="31000"/>
    <m/>
    <s v=""/>
    <m/>
    <s v=""/>
    <m/>
    <s v=""/>
    <n v="31000"/>
    <s v="Contratación"/>
    <s v="No Significativa"/>
    <s v="SI"/>
    <m/>
    <s v="Continuidad"/>
    <s v="NO"/>
    <m/>
    <m/>
    <s v="Leonardo Raul Miranda Candelario"/>
    <s v="948 122 836"/>
  </r>
  <r>
    <x v="728"/>
    <x v="17"/>
    <x v="28"/>
    <s v=""/>
    <s v="Gerencia de Finanzas y Tesorería"/>
    <s v="Mesa de Dinero"/>
    <s v=""/>
    <x v="4"/>
    <x v="454"/>
    <s v="Suministro de información financiera entre datos técnicos S.A. - DATATEC y BN._x0009_"/>
    <x v="2"/>
    <x v="0"/>
    <m/>
    <m/>
    <m/>
    <s v="Moderada"/>
    <s v="NO"/>
    <x v="2"/>
    <s v="Enero"/>
    <s v="12"/>
    <d v="2023-01-01T00:00:00"/>
    <d v="2023-12-31T00:00:00"/>
    <n v="18000"/>
    <n v="18000"/>
    <n v="18000"/>
    <n v="18000"/>
    <n v="18000"/>
    <n v="18000"/>
    <n v="19000"/>
    <n v="19000"/>
    <n v="19000"/>
    <n v="19000"/>
    <n v="19000"/>
    <n v="19000"/>
    <m/>
    <n v="222000"/>
    <m/>
    <s v=""/>
    <m/>
    <s v=""/>
    <m/>
    <s v=""/>
    <n v="222000"/>
    <s v="Contratación"/>
    <s v="No Significativa"/>
    <s v="SI"/>
    <m/>
    <s v="Continuidad"/>
    <s v="SI"/>
    <m/>
    <m/>
    <s v="Leonardo Raul Miranda Candelario"/>
    <s v="948 122 836"/>
  </r>
  <r>
    <x v="729"/>
    <x v="17"/>
    <x v="29"/>
    <s v="Formulación y Asignación del Presupuesto"/>
    <s v="Gerencia de Finanzas y Tesorería"/>
    <s v="Presupuesto"/>
    <s v="Formulación y Asignación del Presupuesto"/>
    <x v="4"/>
    <x v="455"/>
    <s v="Apoyo en la Formulación y Asignación Presupuesto 2023"/>
    <x v="2"/>
    <x v="0"/>
    <m/>
    <m/>
    <m/>
    <s v="Moderada"/>
    <s v="NO"/>
    <x v="2"/>
    <s v="Enero"/>
    <s v="6"/>
    <d v="2023-01-01T00:00:00"/>
    <d v="2023-06-30T00:00:00"/>
    <n v="3500"/>
    <n v="3500"/>
    <n v="3500"/>
    <n v="3500"/>
    <n v="3500"/>
    <n v="3500"/>
    <s v=""/>
    <s v=""/>
    <s v=""/>
    <s v=""/>
    <s v=""/>
    <s v=""/>
    <m/>
    <n v="21000"/>
    <m/>
    <s v=""/>
    <m/>
    <s v=""/>
    <m/>
    <s v=""/>
    <n v="21000"/>
    <s v="Contratación"/>
    <s v="No Significativa"/>
    <s v="SI"/>
    <m/>
    <s v="Continuidad"/>
    <s v="SI"/>
    <m/>
    <m/>
    <s v="Leonardo Raul Miranda Candelario"/>
    <s v="948 122 836"/>
  </r>
  <r>
    <x v="730"/>
    <x v="17"/>
    <x v="29"/>
    <s v="Formulación y Asignación del Presupuesto"/>
    <s v="Gerencia de Finanzas y Tesorería"/>
    <s v="Presupuesto"/>
    <s v="Formulación y Asignación del Presupuesto"/>
    <x v="4"/>
    <x v="456"/>
    <s v="Mejoras en el módiulo de presupuesto"/>
    <x v="2"/>
    <x v="0"/>
    <m/>
    <m/>
    <m/>
    <s v="Moderada"/>
    <s v="NO"/>
    <x v="2"/>
    <s v="Julio"/>
    <s v="6"/>
    <d v="2023-07-01T00:00:00"/>
    <d v="2023-12-31T00:00:00"/>
    <s v=""/>
    <s v=""/>
    <s v=""/>
    <s v=""/>
    <s v=""/>
    <s v=""/>
    <n v="16666"/>
    <n v="16666"/>
    <n v="16666"/>
    <n v="16666"/>
    <n v="16666"/>
    <n v="16670"/>
    <m/>
    <n v="100000"/>
    <m/>
    <s v=""/>
    <m/>
    <s v=""/>
    <m/>
    <s v=""/>
    <n v="100000"/>
    <s v="Contratación"/>
    <s v="No Significativa"/>
    <s v="SI"/>
    <m/>
    <s v="Continuidad"/>
    <s v="SI"/>
    <m/>
    <m/>
    <s v="Leonardo Raul Miranda Candelario"/>
    <s v="948 122 836"/>
  </r>
  <r>
    <x v="731"/>
    <x v="17"/>
    <x v="27"/>
    <s v="Centralización y Procesamiento Contable"/>
    <s v="Gerencia de Finanzas y Tesorería"/>
    <s v="Contabilidad"/>
    <s v="Centralización y Procesamiento Contable"/>
    <x v="4"/>
    <x v="300"/>
    <s v="Contratación de Locadores de Servicio"/>
    <x v="2"/>
    <x v="0"/>
    <m/>
    <m/>
    <m/>
    <s v="Moderada"/>
    <s v="NO"/>
    <x v="2"/>
    <s v="Enero"/>
    <s v="6"/>
    <d v="2023-01-01T00:00:00"/>
    <d v="2023-06-30T00:00:00"/>
    <n v="6000"/>
    <n v="6000"/>
    <n v="6000"/>
    <n v="6000"/>
    <n v="6000"/>
    <n v="6000"/>
    <s v=""/>
    <s v=""/>
    <s v=""/>
    <s v=""/>
    <s v=""/>
    <s v=""/>
    <m/>
    <n v="36000"/>
    <m/>
    <s v=""/>
    <m/>
    <s v=""/>
    <m/>
    <s v=""/>
    <n v="36000"/>
    <s v="Contratación"/>
    <s v="No Significativa"/>
    <s v="SI"/>
    <m/>
    <s v="Continuidad"/>
    <s v="SI"/>
    <m/>
    <m/>
    <s v="Leonardo Raul Miranda Candelario"/>
    <s v="948 122 836"/>
  </r>
  <r>
    <x v="732"/>
    <x v="17"/>
    <x v="3"/>
    <s v="Control Financiero"/>
    <s v="Gerencia de Finanzas y Tesorería"/>
    <s v=""/>
    <s v="Control Financiero"/>
    <x v="4"/>
    <x v="300"/>
    <s v="Contratación de Locadores de Servicio"/>
    <x v="2"/>
    <x v="0"/>
    <m/>
    <m/>
    <m/>
    <s v="Moderada"/>
    <s v="NO"/>
    <x v="2"/>
    <s v="Enero"/>
    <s v="4"/>
    <d v="2023-01-01T00:00:00"/>
    <d v="2023-04-30T00:00:00"/>
    <n v="3500"/>
    <n v="3500"/>
    <n v="3500"/>
    <n v="3500"/>
    <s v=""/>
    <s v=""/>
    <s v=""/>
    <s v=""/>
    <s v=""/>
    <s v=""/>
    <s v=""/>
    <s v=""/>
    <m/>
    <n v="14000"/>
    <m/>
    <s v=""/>
    <m/>
    <s v=""/>
    <m/>
    <s v=""/>
    <n v="14000"/>
    <s v="Contratación"/>
    <s v="No Significativa"/>
    <s v="SI"/>
    <m/>
    <s v="Continuidad"/>
    <s v="SI"/>
    <m/>
    <m/>
    <s v="Leonardo Raul Miranda Candelario"/>
    <s v="948 122 836"/>
  </r>
  <r>
    <x v="733"/>
    <x v="17"/>
    <x v="28"/>
    <s v=""/>
    <s v="Gerencia de Finanzas y Tesorería"/>
    <s v="Mesa de Dinero"/>
    <s v=""/>
    <x v="4"/>
    <x v="457"/>
    <s v="Suscripción Online Compliance (listas de sanciones)."/>
    <x v="2"/>
    <x v="0"/>
    <m/>
    <m/>
    <m/>
    <s v="Moderada"/>
    <s v="NO"/>
    <x v="2"/>
    <s v="Mayo"/>
    <s v="1"/>
    <d v="2023-05-01T00:00:00"/>
    <d v="2023-05-31T00:00:00"/>
    <s v=""/>
    <s v=""/>
    <s v=""/>
    <s v=""/>
    <n v="220036"/>
    <s v=""/>
    <s v=""/>
    <s v=""/>
    <s v=""/>
    <s v=""/>
    <s v=""/>
    <s v=""/>
    <m/>
    <n v="220036"/>
    <m/>
    <s v=""/>
    <m/>
    <s v=""/>
    <m/>
    <s v=""/>
    <n v="220036"/>
    <s v="Contratación"/>
    <s v="No Significativa"/>
    <s v="SI"/>
    <m/>
    <s v="Continuidad"/>
    <s v="SI"/>
    <m/>
    <m/>
    <s v="Leonardo Raul Miranda Candelario"/>
    <s v="948 122 836"/>
  </r>
  <r>
    <x v="734"/>
    <x v="17"/>
    <x v="28"/>
    <s v=""/>
    <s v="Gerencia de Finanzas y Tesorería"/>
    <s v="Mesa de Dinero"/>
    <s v=""/>
    <x v="4"/>
    <x v="458"/>
    <s v="Agente de proceso en conformidad con la Ley Patriótica de Estados Unidos de Norteamérica."/>
    <x v="2"/>
    <x v="0"/>
    <m/>
    <m/>
    <m/>
    <s v="Moderada"/>
    <s v="NO"/>
    <x v="2"/>
    <s v="Mayo"/>
    <s v="1"/>
    <d v="2023-05-01T00:00:00"/>
    <d v="2023-05-31T00:00:00"/>
    <s v=""/>
    <s v=""/>
    <s v=""/>
    <s v=""/>
    <n v="1560"/>
    <s v=""/>
    <s v=""/>
    <s v=""/>
    <s v=""/>
    <s v=""/>
    <s v=""/>
    <s v=""/>
    <m/>
    <n v="1560"/>
    <m/>
    <s v=""/>
    <m/>
    <s v=""/>
    <m/>
    <s v=""/>
    <n v="1560"/>
    <s v="Contratación"/>
    <s v="No Significativa"/>
    <s v="SI"/>
    <m/>
    <s v="Continuidad"/>
    <s v="SI"/>
    <m/>
    <m/>
    <s v="Leonardo Raul Miranda Candelario"/>
    <s v="948 122 836"/>
  </r>
  <r>
    <x v="735"/>
    <x v="17"/>
    <x v="28"/>
    <s v=""/>
    <s v="Gerencia de Finanzas y Tesorería"/>
    <s v="Mesa de Dinero"/>
    <s v=""/>
    <x v="4"/>
    <x v="459"/>
    <s v="Suscripción Due Dilligence , renovación anual directorio Bankers (Debida Diligencia) y UBO (ultimo beneficario final) "/>
    <x v="2"/>
    <x v="0"/>
    <m/>
    <m/>
    <m/>
    <s v="Moderada"/>
    <s v="NO"/>
    <x v="2"/>
    <s v="Junio"/>
    <s v="1"/>
    <d v="2023-06-01T00:00:00"/>
    <d v="2023-06-30T00:00:00"/>
    <s v=""/>
    <s v=""/>
    <s v=""/>
    <s v=""/>
    <s v=""/>
    <n v="242257"/>
    <s v=""/>
    <s v=""/>
    <s v=""/>
    <s v=""/>
    <s v=""/>
    <s v=""/>
    <m/>
    <n v="242257"/>
    <m/>
    <s v=""/>
    <m/>
    <s v=""/>
    <m/>
    <s v=""/>
    <n v="242257"/>
    <s v="Contratación"/>
    <s v="No Significativa"/>
    <s v="SI"/>
    <m/>
    <s v="Continuidad"/>
    <s v="SI"/>
    <m/>
    <m/>
    <s v="Leonardo Raul Miranda Candelario"/>
    <s v="948 122 836"/>
  </r>
  <r>
    <x v="736"/>
    <x v="17"/>
    <x v="28"/>
    <s v=""/>
    <s v="Gerencia de Finanzas y Tesorería"/>
    <s v="Mesa de Dinero"/>
    <s v=""/>
    <x v="4"/>
    <x v="460"/>
    <s v="The Global Banking Resources (directorio bancario detallado)."/>
    <x v="2"/>
    <x v="0"/>
    <m/>
    <m/>
    <m/>
    <s v="Moderada"/>
    <s v="NO"/>
    <x v="2"/>
    <s v="Julio"/>
    <s v="1"/>
    <d v="2023-07-01T00:00:00"/>
    <d v="2023-07-31T00:00:00"/>
    <s v=""/>
    <s v=""/>
    <s v=""/>
    <s v=""/>
    <s v=""/>
    <s v=""/>
    <n v="14343"/>
    <s v=""/>
    <s v=""/>
    <s v=""/>
    <s v=""/>
    <s v=""/>
    <m/>
    <n v="14343"/>
    <m/>
    <s v=""/>
    <m/>
    <s v=""/>
    <m/>
    <s v=""/>
    <n v="14343"/>
    <s v="Contratación"/>
    <s v="No Significativa"/>
    <s v="SI"/>
    <m/>
    <s v="Continuidad"/>
    <s v="SI"/>
    <m/>
    <m/>
    <s v="Leonardo Raul Miranda Candelario"/>
    <s v="948 122 836"/>
  </r>
  <r>
    <x v="737"/>
    <x v="17"/>
    <x v="28"/>
    <s v=""/>
    <s v="Gerencia de Finanzas y Tesorería"/>
    <s v="Mesa de Dinero"/>
    <s v=""/>
    <x v="9"/>
    <x v="461"/>
    <s v="Suministro de información financiera entre Bloomberg Finance LP y el BN (IR a cargo de Bloomberg) 6 usuarios. Pago Trimestral por adelantado."/>
    <x v="2"/>
    <x v="0"/>
    <m/>
    <m/>
    <m/>
    <s v="Moderada"/>
    <s v="NO"/>
    <x v="2"/>
    <s v="Enero"/>
    <s v="4"/>
    <d v="2023-01-01T00:00:00"/>
    <d v="2023-10-31T00:00:00"/>
    <n v="110880"/>
    <s v=""/>
    <s v=""/>
    <n v="110880"/>
    <s v=""/>
    <s v=""/>
    <n v="110880"/>
    <s v=""/>
    <s v=""/>
    <n v="110880"/>
    <s v=""/>
    <s v=""/>
    <m/>
    <n v="443520"/>
    <m/>
    <s v=""/>
    <m/>
    <s v=""/>
    <m/>
    <s v=""/>
    <n v="443520"/>
    <s v="Contratación"/>
    <s v="No Significativa"/>
    <s v="SI"/>
    <m/>
    <s v="Continuidad"/>
    <s v="SI"/>
    <m/>
    <m/>
    <s v="Leonardo Raul Miranda Candelario"/>
    <s v="948 122 836"/>
  </r>
  <r>
    <x v="738"/>
    <x v="17"/>
    <x v="28"/>
    <s v=""/>
    <s v="Gerencia de Finanzas y Tesorería"/>
    <s v="Mesa de Dinero"/>
    <s v=""/>
    <x v="9"/>
    <x v="462"/>
    <s v="Terminal Bloomberg Anywhere"/>
    <x v="2"/>
    <x v="0"/>
    <m/>
    <m/>
    <m/>
    <s v="Moderada"/>
    <s v="NO"/>
    <x v="2"/>
    <s v="Enero"/>
    <s v="3"/>
    <d v="2023-01-01T00:00:00"/>
    <d v="2023-10-31T00:00:00"/>
    <n v="24240"/>
    <s v=""/>
    <s v=""/>
    <n v="24240"/>
    <s v=""/>
    <s v=""/>
    <n v="16160"/>
    <s v=""/>
    <s v=""/>
    <s v=""/>
    <s v=""/>
    <s v=""/>
    <m/>
    <n v="64640"/>
    <m/>
    <s v=""/>
    <m/>
    <s v=""/>
    <m/>
    <s v=""/>
    <n v="64640"/>
    <s v="Contratación"/>
    <s v="No Significativa"/>
    <s v="SI"/>
    <m/>
    <s v="Continuidad"/>
    <s v="SI"/>
    <m/>
    <m/>
    <s v="Leonardo Raul Miranda Candelario"/>
    <s v="948 122 836"/>
  </r>
  <r>
    <x v="739"/>
    <x v="17"/>
    <x v="28"/>
    <s v=""/>
    <s v="Gerencia de Finanzas y Tesorería"/>
    <s v="Mesa de Dinero"/>
    <s v=""/>
    <x v="9"/>
    <x v="463"/>
    <s v="Suministro y transferencia de información financiera entre Refinitiv Limited (antes Reuters) y BN "/>
    <x v="2"/>
    <x v="0"/>
    <m/>
    <m/>
    <m/>
    <s v="Moderada"/>
    <s v="NO"/>
    <x v="2"/>
    <s v="Enero"/>
    <s v="4"/>
    <d v="2023-01-01T00:00:00"/>
    <d v="2023-10-31T00:00:00"/>
    <n v="81576"/>
    <s v=""/>
    <s v=""/>
    <n v="81576"/>
    <s v=""/>
    <s v=""/>
    <n v="81576"/>
    <s v=""/>
    <s v=""/>
    <n v="81576"/>
    <s v=""/>
    <s v=""/>
    <m/>
    <n v="326304"/>
    <m/>
    <s v=""/>
    <m/>
    <s v=""/>
    <m/>
    <s v=""/>
    <n v="326304"/>
    <s v="Contratación"/>
    <s v="No Significativa"/>
    <s v="SI"/>
    <m/>
    <s v="Continuidad"/>
    <s v="SI"/>
    <m/>
    <m/>
    <s v="Leonardo Raul Miranda Candelario"/>
    <s v="948 122 836"/>
  </r>
  <r>
    <x v="740"/>
    <x v="17"/>
    <x v="3"/>
    <n v="0"/>
    <s v="Gerencia de Finanzas y Tesorería"/>
    <s v="Contabilidad"/>
    <s v="Estados Financieros e Informes Contables"/>
    <x v="9"/>
    <x v="464"/>
    <s v="Impuesto a la Renta"/>
    <x v="2"/>
    <x v="0"/>
    <m/>
    <m/>
    <m/>
    <s v="Alta"/>
    <s v="SI"/>
    <x v="2"/>
    <s v="Enero"/>
    <n v="12"/>
    <d v="2023-01-01T00:00:00"/>
    <d v="2023-12-31T00:00:00"/>
    <s v=""/>
    <s v=""/>
    <s v=""/>
    <n v="175982496"/>
    <s v=""/>
    <s v=""/>
    <s v=""/>
    <s v=""/>
    <s v=""/>
    <s v=""/>
    <s v=""/>
    <s v=""/>
    <m/>
    <n v="175982496"/>
    <m/>
    <s v=""/>
    <m/>
    <s v=""/>
    <m/>
    <s v=""/>
    <n v="175982496"/>
    <n v="0"/>
    <n v="0"/>
    <s v="SI"/>
    <m/>
    <s v="Continuidad"/>
    <s v="SI"/>
    <m/>
    <m/>
    <s v="Leonardo Raul Miranda Candelario"/>
    <s v="949 122 836"/>
  </r>
  <r>
    <x v="741"/>
    <x v="17"/>
    <x v="30"/>
    <n v="0"/>
    <s v="Gerencia de Finanzas y Tesorería"/>
    <s v="Contabilidad"/>
    <s v="Estados Financieros e Informes Contables"/>
    <x v="9"/>
    <x v="465"/>
    <s v="Impuesto General a las Ventas IGV"/>
    <x v="2"/>
    <x v="0"/>
    <m/>
    <m/>
    <m/>
    <s v="Alta"/>
    <s v="SI"/>
    <x v="2"/>
    <s v="Enero"/>
    <n v="12"/>
    <d v="2023-01-01T00:00:00"/>
    <d v="2023-12-31T00:00:00"/>
    <n v="5920367"/>
    <n v="13448096"/>
    <n v="10968825"/>
    <n v="12132836"/>
    <n v="14268636"/>
    <n v="7861236"/>
    <n v="7676258"/>
    <n v="7142308"/>
    <n v="6608358"/>
    <n v="7142308"/>
    <n v="7142308"/>
    <n v="6732020"/>
    <m/>
    <n v="107043556"/>
    <m/>
    <s v=""/>
    <m/>
    <s v=""/>
    <m/>
    <s v=""/>
    <n v="107043556"/>
    <n v="0"/>
    <n v="0"/>
    <s v="SI"/>
    <m/>
    <s v="Continuidad"/>
    <s v="SI"/>
    <m/>
    <m/>
    <s v="Leonardo Raul Miranda Candelario"/>
    <s v="950 122 836"/>
  </r>
  <r>
    <x v="742"/>
    <x v="17"/>
    <x v="30"/>
    <n v="0"/>
    <s v="Gerencia de Finanzas y Tesorería"/>
    <s v="Contabilidad"/>
    <s v="Estados Financieros e Informes Contables"/>
    <x v="9"/>
    <x v="466"/>
    <s v="Prov. para Litigios y Demandas Pendientes"/>
    <x v="2"/>
    <x v="0"/>
    <m/>
    <m/>
    <m/>
    <s v="Moderada"/>
    <s v="SI"/>
    <x v="2"/>
    <s v="Enero"/>
    <n v="12"/>
    <d v="2023-01-01T00:00:00"/>
    <d v="2023-12-31T00:00:00"/>
    <n v="2263420"/>
    <n v="2347110"/>
    <n v="21419636"/>
    <n v="2609492"/>
    <n v="3367603"/>
    <n v="11934538"/>
    <n v="9278870"/>
    <n v="2344581"/>
    <n v="12530545"/>
    <n v="2469962"/>
    <n v="10293529"/>
    <n v="8361397"/>
    <m/>
    <n v="89220683"/>
    <m/>
    <s v=""/>
    <m/>
    <s v=""/>
    <m/>
    <s v=""/>
    <n v="89220683"/>
    <n v="0"/>
    <n v="0"/>
    <s v="SI"/>
    <m/>
    <s v="Continuidad"/>
    <s v="SI"/>
    <m/>
    <m/>
    <s v="Leonardo Raul Miranda Candelario"/>
    <s v="951 122 836"/>
  </r>
  <r>
    <x v="743"/>
    <x v="17"/>
    <x v="30"/>
    <n v="0"/>
    <s v="Gerencia de Finanzas y Tesorería"/>
    <s v="Contabilidad"/>
    <s v="Estados Financieros e Informes Contables"/>
    <x v="9"/>
    <x v="467"/>
    <s v="Prov. para Créditos de Consumo Específica - Otros "/>
    <x v="2"/>
    <x v="0"/>
    <m/>
    <m/>
    <m/>
    <s v="Moderada"/>
    <s v="SI"/>
    <x v="2"/>
    <s v="Enero"/>
    <n v="12"/>
    <d v="2023-01-01T00:00:00"/>
    <d v="2023-12-31T00:00:00"/>
    <n v="1825828"/>
    <n v="1137293"/>
    <n v="1065873"/>
    <n v="1214245"/>
    <n v="4359677"/>
    <n v="4851484"/>
    <n v="4409084"/>
    <n v="5070446"/>
    <n v="5831013"/>
    <n v="6412314"/>
    <n v="7374162"/>
    <n v="8111578"/>
    <m/>
    <n v="51662997"/>
    <m/>
    <s v=""/>
    <m/>
    <s v=""/>
    <m/>
    <s v=""/>
    <n v="51662997"/>
    <n v="0"/>
    <n v="0"/>
    <s v="SI"/>
    <m/>
    <s v="Continuidad"/>
    <s v="SI"/>
    <m/>
    <m/>
    <s v="Leonardo Raul Miranda Candelario"/>
    <s v="952 122 836"/>
  </r>
  <r>
    <x v="744"/>
    <x v="17"/>
    <x v="30"/>
    <n v="0"/>
    <s v="Gerencia de Finanzas y Tesorería"/>
    <s v="Contabilidad"/>
    <s v="Estados Financieros e Informes Contables"/>
    <x v="9"/>
    <x v="468"/>
    <s v="Impuesto a la Renta No Domiciliados"/>
    <x v="2"/>
    <x v="0"/>
    <m/>
    <m/>
    <m/>
    <s v="Moderada"/>
    <s v="SI"/>
    <x v="2"/>
    <s v="Enero"/>
    <n v="12"/>
    <d v="2023-01-01T00:00:00"/>
    <d v="2023-12-31T00:00:00"/>
    <n v="690588"/>
    <n v="3950000"/>
    <n v="890588"/>
    <n v="3290588"/>
    <n v="1290588"/>
    <n v="890588"/>
    <n v="3290588"/>
    <n v="1290588"/>
    <n v="890588"/>
    <n v="3290588"/>
    <n v="1140588"/>
    <n v="1290588"/>
    <m/>
    <n v="22196468"/>
    <m/>
    <s v=""/>
    <m/>
    <s v=""/>
    <m/>
    <s v=""/>
    <n v="22196468"/>
    <n v="0"/>
    <n v="0"/>
    <s v="SI"/>
    <m/>
    <s v="Continuidad"/>
    <s v="SI"/>
    <m/>
    <m/>
    <s v="Leonardo Raul Miranda Candelario"/>
    <s v="953 122 836"/>
  </r>
  <r>
    <x v="745"/>
    <x v="17"/>
    <x v="30"/>
    <n v="0"/>
    <s v="Gerencia de Finanzas y Tesorería"/>
    <s v="Contabilidad"/>
    <s v="Estados Financieros e Informes Contables"/>
    <x v="9"/>
    <x v="469"/>
    <s v="Amortización de Gastos Amortizables - Software Adquiridos"/>
    <x v="2"/>
    <x v="0"/>
    <m/>
    <m/>
    <m/>
    <s v="Moderada"/>
    <s v="SI"/>
    <x v="2"/>
    <s v="Enero"/>
    <n v="12"/>
    <d v="2023-01-01T00:00:00"/>
    <d v="2023-12-31T00:00:00"/>
    <n v="1699113"/>
    <n v="1652842"/>
    <n v="1635989"/>
    <n v="1635989"/>
    <n v="1635989"/>
    <n v="1635989"/>
    <n v="1635989"/>
    <n v="1635989"/>
    <n v="1635989"/>
    <n v="1635989"/>
    <n v="1635989"/>
    <n v="2719136"/>
    <m/>
    <n v="20794992"/>
    <m/>
    <s v=""/>
    <m/>
    <s v=""/>
    <m/>
    <s v=""/>
    <n v="20794992"/>
    <n v="0"/>
    <n v="0"/>
    <s v="SI"/>
    <m/>
    <s v="Continuidad"/>
    <s v="SI"/>
    <m/>
    <m/>
    <s v="Leonardo Raul Miranda Candelario"/>
    <s v="954 122 836"/>
  </r>
  <r>
    <x v="746"/>
    <x v="17"/>
    <x v="30"/>
    <n v="0"/>
    <s v="Gerencia de Finanzas y Tesorería"/>
    <s v="Contabilidad"/>
    <s v="Estados Financieros e Informes Contables"/>
    <x v="9"/>
    <x v="470"/>
    <s v="Prov. para Créditos de Consumo Genérica - Fijo "/>
    <x v="2"/>
    <x v="0"/>
    <m/>
    <m/>
    <m/>
    <s v="Moderada"/>
    <s v="SI"/>
    <x v="2"/>
    <s v="Enero"/>
    <n v="12"/>
    <d v="2023-01-01T00:00:00"/>
    <d v="2023-12-31T00:00:00"/>
    <n v="883916"/>
    <n v="2140141"/>
    <n v="1433826"/>
    <n v="1603298"/>
    <n v="1971692"/>
    <n v="1234490"/>
    <n v="1054901"/>
    <n v="1213136"/>
    <n v="1395106"/>
    <n v="1534617"/>
    <n v="1764809"/>
    <n v="1941290"/>
    <m/>
    <n v="18171222"/>
    <m/>
    <s v=""/>
    <m/>
    <s v=""/>
    <m/>
    <s v=""/>
    <n v="18171222"/>
    <n v="0"/>
    <n v="0"/>
    <s v="SI"/>
    <m/>
    <s v="Continuidad"/>
    <s v="SI"/>
    <m/>
    <m/>
    <s v="Leonardo Raul Miranda Candelario"/>
    <s v="955 122 836"/>
  </r>
  <r>
    <x v="747"/>
    <x v="17"/>
    <x v="30"/>
    <n v="0"/>
    <s v="Gerencia de Finanzas y Tesorería"/>
    <s v="Contabilidad"/>
    <s v="Estados Financieros e Informes Contables"/>
    <x v="9"/>
    <x v="471"/>
    <s v="Prov. para Créditos de Consumo Genérica - Sobreendeudamiento "/>
    <x v="2"/>
    <x v="0"/>
    <m/>
    <m/>
    <m/>
    <s v="Moderada"/>
    <s v="SI"/>
    <x v="2"/>
    <s v="Enero"/>
    <n v="12"/>
    <d v="2023-01-01T00:00:00"/>
    <d v="2023-12-31T00:00:00"/>
    <n v="883916"/>
    <n v="2140141"/>
    <n v="1433826"/>
    <n v="1603298"/>
    <n v="1971692"/>
    <n v="1234490"/>
    <n v="1054901"/>
    <n v="1213136"/>
    <n v="1395106"/>
    <n v="1534617"/>
    <n v="1764809"/>
    <n v="1941290"/>
    <m/>
    <n v="18171222"/>
    <m/>
    <s v=""/>
    <m/>
    <s v=""/>
    <m/>
    <s v=""/>
    <n v="18171222"/>
    <n v="0"/>
    <n v="0"/>
    <s v="SI"/>
    <m/>
    <s v="Continuidad"/>
    <s v="SI"/>
    <m/>
    <m/>
    <s v="Leonardo Raul Miranda Candelario"/>
    <s v="956 122 836"/>
  </r>
  <r>
    <x v="748"/>
    <x v="17"/>
    <x v="30"/>
    <n v="0"/>
    <s v="Gerencia de Finanzas y Tesorería"/>
    <s v="Contabilidad"/>
    <s v="Estados Financieros e Informes Contables"/>
    <x v="9"/>
    <x v="472"/>
    <s v="Prov. para Créditos de Consumo Cartera Reprogramada "/>
    <x v="2"/>
    <x v="0"/>
    <m/>
    <m/>
    <m/>
    <s v="Moderada"/>
    <s v="SI"/>
    <x v="2"/>
    <s v="Enero"/>
    <n v="12"/>
    <d v="2023-01-01T00:00:00"/>
    <d v="2023-12-31T00:00:00"/>
    <n v="525000"/>
    <n v="630000"/>
    <n v="735000"/>
    <n v="695000"/>
    <n v="890000"/>
    <n v="975000"/>
    <n v="724000"/>
    <n v="935000"/>
    <n v="1019000"/>
    <n v="535000"/>
    <n v="674000"/>
    <n v="591000"/>
    <m/>
    <n v="8928000"/>
    <m/>
    <s v=""/>
    <m/>
    <s v=""/>
    <m/>
    <s v=""/>
    <n v="8928000"/>
    <n v="0"/>
    <n v="0"/>
    <s v="SI"/>
    <m/>
    <s v="Continuidad"/>
    <s v="SI"/>
    <m/>
    <m/>
    <s v="Leonardo Raul Miranda Candelario"/>
    <s v="957 122 836"/>
  </r>
  <r>
    <x v="749"/>
    <x v="17"/>
    <x v="30"/>
    <n v="0"/>
    <s v="Gerencia de Finanzas y Tesorería"/>
    <s v="Contabilidad"/>
    <s v="Estados Financieros e Informes Contables"/>
    <x v="9"/>
    <x v="473"/>
    <s v="Superintendencia de Banca y Seguros"/>
    <x v="2"/>
    <x v="0"/>
    <m/>
    <m/>
    <m/>
    <s v="Moderada"/>
    <s v="SI"/>
    <x v="2"/>
    <s v="Enero"/>
    <n v="12"/>
    <d v="2023-01-01T00:00:00"/>
    <d v="2023-12-31T00:00:00"/>
    <s v=""/>
    <s v=""/>
    <n v="1133021"/>
    <s v=""/>
    <s v=""/>
    <n v="1133021"/>
    <s v=""/>
    <s v=""/>
    <n v="1133021"/>
    <s v=""/>
    <s v=""/>
    <n v="1133021"/>
    <m/>
    <n v="4532084"/>
    <m/>
    <s v=""/>
    <m/>
    <s v=""/>
    <m/>
    <s v=""/>
    <n v="4532084"/>
    <n v="0"/>
    <n v="0"/>
    <s v="SI"/>
    <m/>
    <s v="Continuidad"/>
    <s v="SI"/>
    <m/>
    <m/>
    <s v="Leonardo Raul Miranda Candelario"/>
    <s v="958 122 836"/>
  </r>
  <r>
    <x v="750"/>
    <x v="17"/>
    <x v="30"/>
    <n v="0"/>
    <s v="Gerencia de Finanzas y Tesorería"/>
    <s v="Contabilidad"/>
    <s v="Estados Financieros e Informes Contables"/>
    <x v="9"/>
    <x v="474"/>
    <s v="Arbitrios"/>
    <x v="2"/>
    <x v="0"/>
    <m/>
    <m/>
    <m/>
    <s v="Moderada"/>
    <s v="SI"/>
    <x v="2"/>
    <s v="Enero"/>
    <n v="12"/>
    <d v="2023-01-01T00:00:00"/>
    <d v="2023-12-31T00:00:00"/>
    <n v="537525"/>
    <n v="649388"/>
    <n v="93509"/>
    <n v="93509"/>
    <n v="93509"/>
    <n v="93509"/>
    <n v="93509"/>
    <n v="93509"/>
    <n v="93509"/>
    <n v="200176"/>
    <n v="200176"/>
    <n v="200176"/>
    <m/>
    <n v="2442004"/>
    <m/>
    <s v=""/>
    <m/>
    <s v=""/>
    <m/>
    <s v=""/>
    <n v="2442004"/>
    <n v="0"/>
    <n v="0"/>
    <s v="SI"/>
    <m/>
    <s v="Continuidad"/>
    <s v="SI"/>
    <m/>
    <m/>
    <s v="Leonardo Raul Miranda Candelario"/>
    <s v="959 122 836"/>
  </r>
  <r>
    <x v="751"/>
    <x v="17"/>
    <x v="30"/>
    <n v="0"/>
    <s v="Gerencia de Finanzas y Tesorería"/>
    <s v="Contabilidad"/>
    <s v="Estados Financieros e Informes Contables"/>
    <x v="9"/>
    <x v="475"/>
    <s v="Impuesto Valor del Patrimonio Predial"/>
    <x v="2"/>
    <x v="0"/>
    <m/>
    <m/>
    <m/>
    <s v="Moderada"/>
    <s v="SI"/>
    <x v="2"/>
    <s v="Enero"/>
    <n v="12"/>
    <d v="2023-01-01T00:00:00"/>
    <d v="2023-12-31T00:00:00"/>
    <n v="1146596"/>
    <n v="845344"/>
    <n v="43606"/>
    <n v="43606"/>
    <n v="43606"/>
    <n v="43606"/>
    <n v="43606"/>
    <n v="43606"/>
    <n v="43606"/>
    <n v="43606"/>
    <n v="43606"/>
    <n v="43610"/>
    <m/>
    <n v="2428004"/>
    <m/>
    <s v=""/>
    <m/>
    <s v=""/>
    <m/>
    <s v=""/>
    <n v="2428004"/>
    <n v="0"/>
    <n v="0"/>
    <s v="SI"/>
    <m/>
    <s v="Continuidad"/>
    <s v="SI"/>
    <m/>
    <m/>
    <s v="Leonardo Raul Miranda Candelario"/>
    <s v="960 122 836"/>
  </r>
  <r>
    <x v="752"/>
    <x v="17"/>
    <x v="30"/>
    <n v="0"/>
    <s v="Gerencia de Finanzas y Tesorería"/>
    <s v="Contabilidad"/>
    <s v="Estados Financieros e Informes Contables"/>
    <x v="9"/>
    <x v="476"/>
    <s v="Prov.para Créditos Hipotecarios para Vivienda - Específicos - Otros"/>
    <x v="2"/>
    <x v="0"/>
    <m/>
    <m/>
    <m/>
    <s v="Moderada"/>
    <s v="SI"/>
    <x v="2"/>
    <s v="Enero"/>
    <n v="12"/>
    <d v="2023-01-01T00:00:00"/>
    <d v="2023-12-31T00:00:00"/>
    <n v="57098"/>
    <n v="55267"/>
    <n v="124196"/>
    <n v="26123"/>
    <n v="28367"/>
    <n v="43290"/>
    <n v="224367"/>
    <n v="287786"/>
    <n v="310953"/>
    <n v="347668"/>
    <n v="398735"/>
    <n v="428508"/>
    <m/>
    <n v="2332358"/>
    <m/>
    <s v=""/>
    <m/>
    <s v=""/>
    <m/>
    <s v=""/>
    <n v="2332358"/>
    <n v="0"/>
    <n v="0"/>
    <s v="SI"/>
    <m/>
    <s v="Continuidad"/>
    <s v="SI"/>
    <m/>
    <m/>
    <s v="Leonardo Raul Miranda Candelario"/>
    <s v="961 122 836"/>
  </r>
  <r>
    <x v="753"/>
    <x v="17"/>
    <x v="30"/>
    <n v="0"/>
    <s v="Gerencia de Finanzas y Tesorería"/>
    <s v="Contabilidad"/>
    <s v="Estados Financieros e Informes Contables"/>
    <x v="9"/>
    <x v="477"/>
    <s v="Prov.para Créditos Sector Público - Genérica Obligatoria - Componente Fijo"/>
    <x v="2"/>
    <x v="0"/>
    <m/>
    <m/>
    <m/>
    <s v="Moderada"/>
    <s v="SI"/>
    <x v="2"/>
    <s v="Enero"/>
    <n v="12"/>
    <d v="2023-01-01T00:00:00"/>
    <d v="2023-12-31T00:00:00"/>
    <s v=""/>
    <s v=""/>
    <n v="988475"/>
    <n v="328624"/>
    <n v="239397"/>
    <n v="189394"/>
    <n v="143364"/>
    <n v="43013"/>
    <n v="47314"/>
    <n v="64412"/>
    <n v="79853"/>
    <n v="95838"/>
    <m/>
    <n v="2219684"/>
    <m/>
    <s v=""/>
    <m/>
    <s v=""/>
    <m/>
    <s v=""/>
    <n v="2219684"/>
    <n v="0"/>
    <n v="0"/>
    <s v="SI"/>
    <m/>
    <s v="Continuidad"/>
    <s v="SI"/>
    <m/>
    <m/>
    <s v="Leonardo Raul Miranda Candelario"/>
    <s v="962 122 836"/>
  </r>
  <r>
    <x v="754"/>
    <x v="17"/>
    <x v="30"/>
    <n v="0"/>
    <s v="Gerencia de Finanzas y Tesorería"/>
    <s v="Contabilidad"/>
    <s v="Estados Financieros e Informes Contables"/>
    <x v="9"/>
    <x v="478"/>
    <s v="PROV. PARA CRÉDITOS A MICROEMPRESAS - OTROS "/>
    <x v="2"/>
    <x v="0"/>
    <m/>
    <m/>
    <m/>
    <s v="Moderada"/>
    <s v="SI"/>
    <x v="2"/>
    <s v="Enero"/>
    <n v="12"/>
    <d v="2023-01-01T00:00:00"/>
    <d v="2023-12-31T00:00:00"/>
    <n v="29029"/>
    <n v="30500"/>
    <n v="72120"/>
    <n v="28543"/>
    <n v="15834"/>
    <n v="63398"/>
    <n v="72907"/>
    <n v="83843"/>
    <n v="80198"/>
    <n v="898212"/>
    <n v="100600"/>
    <n v="201198"/>
    <m/>
    <n v="1676382"/>
    <m/>
    <s v=""/>
    <m/>
    <s v=""/>
    <m/>
    <s v=""/>
    <n v="1676382"/>
    <n v="0"/>
    <n v="0"/>
    <s v="SI"/>
    <m/>
    <s v="Continuidad"/>
    <s v="SI"/>
    <m/>
    <m/>
    <s v="Leonardo Raul Miranda Candelario"/>
    <s v="963 122 836"/>
  </r>
  <r>
    <x v="755"/>
    <x v="17"/>
    <x v="30"/>
    <n v="0"/>
    <s v="Gerencia de Finanzas y Tesorería"/>
    <s v="Contabilidad"/>
    <s v="Estados Financieros e Informes Contables"/>
    <x v="9"/>
    <x v="479"/>
    <s v="Prov.para Créditos Hipotecarios - Genérica Obligatoria - Componente Fijo"/>
    <x v="2"/>
    <x v="0"/>
    <m/>
    <m/>
    <m/>
    <s v="Moderada"/>
    <s v="SI"/>
    <x v="2"/>
    <s v="Enero"/>
    <n v="12"/>
    <d v="2023-01-01T00:00:00"/>
    <d v="2023-12-31T00:00:00"/>
    <n v="40655"/>
    <n v="131401"/>
    <n v="25345"/>
    <n v="45849"/>
    <n v="96197"/>
    <n v="80243"/>
    <n v="127430"/>
    <n v="146544"/>
    <n v="168526"/>
    <n v="188749"/>
    <n v="207623"/>
    <n v="228386"/>
    <m/>
    <n v="1486948"/>
    <m/>
    <s v=""/>
    <m/>
    <s v=""/>
    <m/>
    <s v=""/>
    <n v="1486948"/>
    <n v="0"/>
    <n v="0"/>
    <s v="SI"/>
    <m/>
    <s v="Continuidad"/>
    <s v="SI"/>
    <m/>
    <m/>
    <s v="Leonardo Raul Miranda Candelario"/>
    <s v="964 122 836"/>
  </r>
  <r>
    <x v="756"/>
    <x v="17"/>
    <x v="30"/>
    <n v="0"/>
    <s v="Gerencia de Finanzas y Tesorería"/>
    <s v="Contabilidad"/>
    <s v="Estados Financieros e Informes Contables"/>
    <x v="9"/>
    <x v="477"/>
    <s v="Prov.para Créditos Sector Público - Genérica Obligatoria - Componente Fijo"/>
    <x v="2"/>
    <x v="0"/>
    <m/>
    <m/>
    <m/>
    <s v="Moderada"/>
    <s v="SI"/>
    <x v="2"/>
    <s v="Enero"/>
    <n v="12"/>
    <d v="2023-01-01T00:00:00"/>
    <d v="2023-12-31T00:00:00"/>
    <s v=""/>
    <n v="123749"/>
    <n v="83749"/>
    <n v="625772"/>
    <n v="19346"/>
    <n v="59876"/>
    <n v="38346"/>
    <n v="23802"/>
    <n v="27182"/>
    <n v="32759"/>
    <n v="29173"/>
    <n v="54091"/>
    <m/>
    <n v="1117845"/>
    <m/>
    <s v=""/>
    <m/>
    <s v=""/>
    <m/>
    <s v=""/>
    <n v="1117845"/>
    <n v="0"/>
    <n v="0"/>
    <s v="SI"/>
    <m/>
    <s v="Continuidad"/>
    <s v="SI"/>
    <m/>
    <m/>
    <s v="Leonardo Raul Miranda Candelario"/>
    <s v="965 122 836"/>
  </r>
  <r>
    <x v="757"/>
    <x v="17"/>
    <x v="30"/>
    <n v="0"/>
    <s v="Gerencia de Finanzas y Tesorería"/>
    <s v="Contabilidad"/>
    <s v="Estados Financieros e Informes Contables"/>
    <x v="9"/>
    <x v="480"/>
    <s v="Prov.para Créditos Sector Público - Específica - Otros"/>
    <x v="2"/>
    <x v="0"/>
    <m/>
    <m/>
    <m/>
    <s v="Moderada"/>
    <s v="SI"/>
    <x v="2"/>
    <s v="Enero"/>
    <n v="12"/>
    <d v="2023-01-01T00:00:00"/>
    <d v="2023-12-31T00:00:00"/>
    <n v="278256"/>
    <n v="126347"/>
    <n v="67982"/>
    <n v="41826"/>
    <n v="112460"/>
    <n v="29823"/>
    <n v="25342"/>
    <n v="38100"/>
    <n v="45315"/>
    <n v="53612"/>
    <n v="49974"/>
    <n v="56971"/>
    <m/>
    <n v="926008"/>
    <m/>
    <s v=""/>
    <m/>
    <s v=""/>
    <m/>
    <s v=""/>
    <n v="926008"/>
    <n v="0"/>
    <n v="0"/>
    <s v="SI"/>
    <m/>
    <s v="Continuidad"/>
    <s v="SI"/>
    <m/>
    <m/>
    <s v="Leonardo Raul Miranda Candelario"/>
    <s v="966 122 836"/>
  </r>
  <r>
    <x v="758"/>
    <x v="17"/>
    <x v="30"/>
    <n v="0"/>
    <s v="Gerencia de Finanzas y Tesorería"/>
    <s v="Contabilidad"/>
    <s v="Estados Financieros e Informes Contables"/>
    <x v="9"/>
    <x v="481"/>
    <s v="Prov.para Créditos Consumo Sobreendeudamiento"/>
    <x v="2"/>
    <x v="0"/>
    <m/>
    <m/>
    <m/>
    <s v="Moderada"/>
    <s v="SI"/>
    <x v="2"/>
    <s v="Enero"/>
    <n v="12"/>
    <d v="2023-01-01T00:00:00"/>
    <d v="2023-12-31T00:00:00"/>
    <n v="55986"/>
    <n v="86794"/>
    <n v="93793"/>
    <n v="61005"/>
    <n v="44184"/>
    <n v="68446"/>
    <n v="15131"/>
    <n v="16644"/>
    <n v="75291"/>
    <n v="82820"/>
    <n v="91102"/>
    <n v="100212"/>
    <m/>
    <n v="791408"/>
    <m/>
    <s v=""/>
    <m/>
    <s v=""/>
    <m/>
    <s v=""/>
    <n v="791408"/>
    <n v="0"/>
    <n v="0"/>
    <s v="SI"/>
    <m/>
    <s v="Continuidad"/>
    <s v="SI"/>
    <m/>
    <m/>
    <s v="Leonardo Raul Miranda Candelario"/>
    <s v="967 122 836"/>
  </r>
  <r>
    <x v="759"/>
    <x v="17"/>
    <x v="30"/>
    <n v="0"/>
    <s v="Gerencia de Finanzas y Tesorería"/>
    <s v="Contabilidad"/>
    <s v="Estados Financieros e Informes Contables"/>
    <x v="9"/>
    <x v="482"/>
    <s v="Prov.para Créditos Soberanos - Genérica Obligatoria - Componente Fijo"/>
    <x v="2"/>
    <x v="0"/>
    <m/>
    <m/>
    <m/>
    <s v="Moderada"/>
    <s v="SI"/>
    <x v="2"/>
    <s v="Enero"/>
    <n v="12"/>
    <d v="2023-01-01T00:00:00"/>
    <d v="2023-12-31T00:00:00"/>
    <s v=""/>
    <s v=""/>
    <s v=""/>
    <s v=""/>
    <s v=""/>
    <n v="1933"/>
    <n v="40275"/>
    <n v="46316"/>
    <n v="53264"/>
    <n v="59655"/>
    <n v="68604"/>
    <n v="75464"/>
    <m/>
    <n v="345511"/>
    <m/>
    <s v=""/>
    <m/>
    <s v=""/>
    <m/>
    <s v=""/>
    <n v="345511"/>
    <n v="0"/>
    <n v="0"/>
    <s v="SI"/>
    <m/>
    <s v="Continuidad"/>
    <s v="SI"/>
    <m/>
    <m/>
    <s v="Leonardo Raul Miranda Candelario"/>
    <s v="968 122 836"/>
  </r>
  <r>
    <x v="760"/>
    <x v="17"/>
    <x v="30"/>
    <n v="0"/>
    <s v="Gerencia de Finanzas y Tesorería"/>
    <s v="Contabilidad"/>
    <s v="Tributación"/>
    <x v="9"/>
    <x v="483"/>
    <s v="Validación de la correcta emisión de  comprobantes de pago electrónicos y otros documentos  a través del sistema de emisión electrónica – operador de servicios electrónicos (SEE -  OSE)"/>
    <x v="2"/>
    <x v="0"/>
    <m/>
    <m/>
    <m/>
    <s v="Moderada"/>
    <s v="SI"/>
    <x v="2"/>
    <s v="Enero"/>
    <n v="12"/>
    <d v="2023-01-01T00:00:00"/>
    <d v="2023-12-31T00:00:00"/>
    <n v="15000"/>
    <n v="15000"/>
    <n v="15000"/>
    <n v="15000"/>
    <n v="15000"/>
    <n v="15000"/>
    <n v="15000"/>
    <n v="15000"/>
    <n v="15000"/>
    <n v="15000"/>
    <n v="15000"/>
    <n v="15000"/>
    <m/>
    <n v="180000"/>
    <m/>
    <s v=""/>
    <m/>
    <s v=""/>
    <m/>
    <s v=""/>
    <n v="180000"/>
    <s v="Contratación"/>
    <s v="Significativa"/>
    <s v="SI"/>
    <m/>
    <s v="Continuidad"/>
    <s v="SI"/>
    <m/>
    <m/>
    <s v="Leonardo Raul Miranda Candelario"/>
    <s v="969 122 836"/>
  </r>
  <r>
    <x v="761"/>
    <x v="17"/>
    <x v="30"/>
    <n v="0"/>
    <s v="Gerencia de Finanzas y Tesorería"/>
    <s v="Contabilidad"/>
    <s v="Estados Financieros e Informes Contables"/>
    <x v="9"/>
    <x v="484"/>
    <s v="Impuesto Transacciones Financieras"/>
    <x v="2"/>
    <x v="0"/>
    <m/>
    <m/>
    <m/>
    <s v="Moderada"/>
    <s v="SI"/>
    <x v="2"/>
    <s v="Enero"/>
    <n v="12"/>
    <d v="2023-01-01T00:00:00"/>
    <d v="2023-12-31T00:00:00"/>
    <n v="5190"/>
    <n v="6121"/>
    <n v="5190"/>
    <n v="6121"/>
    <n v="5190"/>
    <n v="10729"/>
    <n v="11359"/>
    <n v="10730"/>
    <n v="10730"/>
    <n v="10730"/>
    <n v="10730"/>
    <n v="10734"/>
    <m/>
    <n v="103554"/>
    <m/>
    <s v=""/>
    <m/>
    <s v=""/>
    <m/>
    <s v=""/>
    <n v="103554"/>
    <n v="0"/>
    <n v="0"/>
    <s v="SI"/>
    <m/>
    <s v="Continuidad"/>
    <s v="SI"/>
    <m/>
    <m/>
    <s v="Leonardo Raul Miranda Candelario"/>
    <s v="970 122 836"/>
  </r>
  <r>
    <x v="762"/>
    <x v="17"/>
    <x v="30"/>
    <n v="0"/>
    <s v="Gerencia de Finanzas y Tesorería"/>
    <s v="Contabilidad"/>
    <s v="Estados Financieros e Informes Contables"/>
    <x v="9"/>
    <x v="485"/>
    <s v="BVL - Contribuciones por Derecho Cotización"/>
    <x v="2"/>
    <x v="0"/>
    <m/>
    <m/>
    <m/>
    <s v="Moderada"/>
    <s v="SI"/>
    <x v="2"/>
    <s v="Enero"/>
    <n v="12"/>
    <d v="2023-01-01T00:00:00"/>
    <d v="2023-12-31T00:00:00"/>
    <n v="4758"/>
    <n v="4758"/>
    <n v="4758"/>
    <n v="4758"/>
    <n v="4758"/>
    <n v="4758"/>
    <n v="4758"/>
    <n v="4758"/>
    <n v="4758"/>
    <n v="4758"/>
    <n v="4758"/>
    <n v="4754"/>
    <m/>
    <n v="57092"/>
    <m/>
    <s v=""/>
    <m/>
    <s v=""/>
    <m/>
    <s v=""/>
    <n v="57092"/>
    <n v="0"/>
    <n v="0"/>
    <s v="SI"/>
    <m/>
    <s v="Continuidad"/>
    <s v="SI"/>
    <m/>
    <m/>
    <s v="Leonardo Raul Miranda Candelario"/>
    <s v="971 122 836"/>
  </r>
  <r>
    <x v="763"/>
    <x v="17"/>
    <x v="30"/>
    <n v="0"/>
    <s v="Gerencia de Finanzas y Tesorería"/>
    <s v="Contabilidad"/>
    <s v="Estados Financieros e Informes Contables"/>
    <x v="9"/>
    <x v="484"/>
    <s v="Impuesto Transacciones Financieras"/>
    <x v="2"/>
    <x v="0"/>
    <m/>
    <m/>
    <m/>
    <s v="Moderada"/>
    <s v="SI"/>
    <x v="2"/>
    <s v="Enero"/>
    <n v="12"/>
    <d v="2023-01-01T00:00:00"/>
    <d v="2023-12-31T00:00:00"/>
    <n v="2163"/>
    <n v="2551"/>
    <n v="2163"/>
    <n v="2551"/>
    <n v="2163"/>
    <n v="4468"/>
    <n v="4733"/>
    <n v="4471"/>
    <n v="4471"/>
    <n v="4471"/>
    <n v="4471"/>
    <n v="4473"/>
    <m/>
    <n v="43149"/>
    <m/>
    <s v=""/>
    <m/>
    <s v=""/>
    <m/>
    <s v=""/>
    <n v="43149"/>
    <n v="0"/>
    <n v="0"/>
    <s v="SI"/>
    <m/>
    <s v="Continuidad"/>
    <s v="SI"/>
    <m/>
    <m/>
    <s v="Leonardo Raul Miranda Candelario"/>
    <s v="972 122 836"/>
  </r>
  <r>
    <x v="764"/>
    <x v="17"/>
    <x v="30"/>
    <n v="0"/>
    <s v="Gerencia de Finanzas y Tesorería"/>
    <s v="Contabilidad"/>
    <s v="Estados Financieros e Informes Contables"/>
    <x v="9"/>
    <x v="486"/>
    <s v="Prov. para Riesgo País - Fondos Disponibles"/>
    <x v="2"/>
    <x v="0"/>
    <m/>
    <m/>
    <m/>
    <s v="Moderada"/>
    <s v="SI"/>
    <x v="2"/>
    <s v="Enero"/>
    <n v="12"/>
    <d v="2023-01-01T00:00:00"/>
    <d v="2023-12-31T00:00:00"/>
    <n v="19627"/>
    <n v="8376"/>
    <n v="2193"/>
    <s v=""/>
    <n v="2321"/>
    <n v="4267"/>
    <n v="3256"/>
    <s v=""/>
    <s v=""/>
    <s v=""/>
    <s v=""/>
    <s v=""/>
    <m/>
    <n v="40040"/>
    <m/>
    <s v=""/>
    <m/>
    <s v=""/>
    <m/>
    <s v=""/>
    <n v="40040"/>
    <n v="0"/>
    <n v="0"/>
    <s v="SI"/>
    <m/>
    <s v="Continuidad"/>
    <s v="SI"/>
    <m/>
    <m/>
    <s v="Leonardo Raul Miranda Candelario"/>
    <s v="973 122 836"/>
  </r>
  <r>
    <x v="765"/>
    <x v="17"/>
    <x v="30"/>
    <n v="0"/>
    <s v="Gerencia de Finanzas y Tesorería"/>
    <s v="Contabilidad"/>
    <s v="Estados Financieros e Informes Contables"/>
    <x v="9"/>
    <x v="487"/>
    <s v="Servicio de Soporte, Mantenimiento de la Solución 07INVOICE y Módulo personalizado  en Oracle Financial."/>
    <x v="2"/>
    <x v="0"/>
    <m/>
    <m/>
    <m/>
    <s v="Moderada"/>
    <s v="SI"/>
    <x v="2"/>
    <s v="Enero"/>
    <n v="12"/>
    <d v="2023-01-01T00:00:00"/>
    <d v="2023-12-31T00:00:00"/>
    <n v="3000"/>
    <n v="3000"/>
    <n v="3000"/>
    <n v="3000"/>
    <n v="3000"/>
    <n v="3000"/>
    <n v="3000"/>
    <n v="3000"/>
    <n v="3000"/>
    <n v="3000"/>
    <n v="3000"/>
    <n v="3000"/>
    <m/>
    <n v="36000"/>
    <m/>
    <s v=""/>
    <m/>
    <s v=""/>
    <m/>
    <s v=""/>
    <n v="36000"/>
    <n v="0"/>
    <n v="0"/>
    <s v="SI"/>
    <m/>
    <s v="Continuidad"/>
    <s v="SI"/>
    <m/>
    <m/>
    <s v="Leonardo Raul Miranda Candelario"/>
    <s v="974 122 836"/>
  </r>
  <r>
    <x v="766"/>
    <x v="17"/>
    <x v="30"/>
    <n v="0"/>
    <s v="Gerencia de Finanzas y Tesorería"/>
    <s v="Contabilidad"/>
    <s v="Estados Financieros e Informes Contables"/>
    <x v="9"/>
    <x v="488"/>
    <s v="Prov. para Créditos Contingentes - Genérica - Componente Fijo - Créditos Entidades Sector Público"/>
    <x v="2"/>
    <x v="0"/>
    <m/>
    <m/>
    <m/>
    <s v="Moderada"/>
    <s v="SI"/>
    <x v="2"/>
    <s v="Enero"/>
    <n v="12"/>
    <d v="2023-01-01T00:00:00"/>
    <d v="2023-12-31T00:00:00"/>
    <s v=""/>
    <n v="4624"/>
    <n v="623"/>
    <n v="1286"/>
    <n v="1828"/>
    <n v="525"/>
    <s v=""/>
    <n v="1078"/>
    <n v="1135"/>
    <n v="1198"/>
    <n v="1268"/>
    <n v="1344"/>
    <m/>
    <n v="14909"/>
    <m/>
    <s v=""/>
    <m/>
    <s v=""/>
    <m/>
    <s v=""/>
    <n v="14909"/>
    <n v="0"/>
    <n v="0"/>
    <s v="SI"/>
    <m/>
    <s v="Continuidad"/>
    <s v="SI"/>
    <m/>
    <m/>
    <s v="Leonardo Raul Miranda Candelario"/>
    <s v="975 122 836"/>
  </r>
  <r>
    <x v="767"/>
    <x v="17"/>
    <x v="30"/>
    <n v="0"/>
    <s v="Gerencia de Finanzas y Tesorería"/>
    <s v="Contabilidad"/>
    <s v="Estados Financieros e Informes Contables"/>
    <x v="9"/>
    <x v="489"/>
    <s v="Impuesto Transacciones Financieras - Activos"/>
    <x v="2"/>
    <x v="0"/>
    <m/>
    <m/>
    <m/>
    <s v="Moderada"/>
    <s v="SI"/>
    <x v="2"/>
    <s v="Enero"/>
    <n v="12"/>
    <d v="2023-01-01T00:00:00"/>
    <d v="2023-12-31T00:00:00"/>
    <n v="5000"/>
    <s v=""/>
    <s v=""/>
    <s v=""/>
    <s v=""/>
    <n v="5000"/>
    <s v=""/>
    <s v=""/>
    <s v=""/>
    <s v=""/>
    <s v=""/>
    <s v=""/>
    <m/>
    <n v="10000"/>
    <m/>
    <s v=""/>
    <m/>
    <s v=""/>
    <m/>
    <s v=""/>
    <n v="10000"/>
    <n v="0"/>
    <n v="0"/>
    <s v="SI"/>
    <m/>
    <s v="Continuidad"/>
    <s v="SI"/>
    <m/>
    <m/>
    <s v="Leonardo Raul Miranda Candelario"/>
    <s v="976 122 836"/>
  </r>
  <r>
    <x v="768"/>
    <x v="17"/>
    <x v="30"/>
    <n v="0"/>
    <s v="Gerencia de Finanzas y Tesorería"/>
    <s v="Contabilidad"/>
    <s v="Estados Financieros e Informes Contables"/>
    <x v="9"/>
    <x v="490"/>
    <s v="Prov. para Litigios y Demandas"/>
    <x v="2"/>
    <x v="0"/>
    <m/>
    <m/>
    <m/>
    <s v="Moderada"/>
    <s v="SI"/>
    <x v="2"/>
    <s v="Enero"/>
    <n v="12"/>
    <d v="2023-01-01T00:00:00"/>
    <d v="2023-12-31T00:00:00"/>
    <s v=""/>
    <s v=""/>
    <s v=""/>
    <s v=""/>
    <s v=""/>
    <n v="5970"/>
    <s v=""/>
    <s v=""/>
    <s v=""/>
    <s v=""/>
    <s v=""/>
    <s v=""/>
    <m/>
    <n v="5970"/>
    <m/>
    <s v=""/>
    <m/>
    <s v=""/>
    <m/>
    <s v=""/>
    <n v="5970"/>
    <n v="0"/>
    <n v="0"/>
    <s v="SI"/>
    <m/>
    <s v="Continuidad"/>
    <s v="SI"/>
    <m/>
    <m/>
    <s v="Leonardo Raul Miranda Candelario"/>
    <s v="977 122 836"/>
  </r>
  <r>
    <x v="769"/>
    <x v="17"/>
    <x v="30"/>
    <n v="0"/>
    <s v="Gerencia de Finanzas y Tesorería"/>
    <s v="Contabilidad"/>
    <s v="Estados Financieros e Informes Contables"/>
    <x v="9"/>
    <x v="14"/>
    <s v="Comisión de Servicios a Nivel Nacional"/>
    <x v="2"/>
    <x v="0"/>
    <m/>
    <m/>
    <m/>
    <s v="Moderada"/>
    <s v="SI"/>
    <x v="2"/>
    <s v="Enero"/>
    <n v="12"/>
    <d v="2023-01-01T00:00:00"/>
    <d v="2023-12-31T00:00:00"/>
    <s v=""/>
    <s v=""/>
    <n v="2310"/>
    <s v=""/>
    <n v="1790"/>
    <s v=""/>
    <s v=""/>
    <s v=""/>
    <s v=""/>
    <s v=""/>
    <s v=""/>
    <s v=""/>
    <m/>
    <n v="4100"/>
    <m/>
    <s v=""/>
    <m/>
    <s v=""/>
    <m/>
    <s v=""/>
    <n v="4100"/>
    <n v="0"/>
    <n v="0"/>
    <s v="SI"/>
    <m/>
    <s v="Continuidad"/>
    <s v="SI"/>
    <m/>
    <m/>
    <s v="Leonardo Raul Miranda Candelario"/>
    <s v="978 122 836"/>
  </r>
  <r>
    <x v="770"/>
    <x v="17"/>
    <x v="30"/>
    <n v="0"/>
    <s v="Gerencia de Finanzas y Tesorería"/>
    <s v="Contabilidad"/>
    <s v="Estados Financieros e Informes Contables"/>
    <x v="9"/>
    <x v="14"/>
    <s v="Comisión de Servicios a Nivel Nacional"/>
    <x v="2"/>
    <x v="0"/>
    <m/>
    <m/>
    <m/>
    <s v="Moderada"/>
    <s v="SI"/>
    <x v="2"/>
    <s v="Enero"/>
    <n v="12"/>
    <d v="2023-01-01T00:00:00"/>
    <d v="2023-12-31T00:00:00"/>
    <s v=""/>
    <s v=""/>
    <n v="1260"/>
    <s v=""/>
    <n v="1260"/>
    <s v=""/>
    <s v=""/>
    <s v=""/>
    <s v=""/>
    <s v=""/>
    <s v=""/>
    <s v=""/>
    <m/>
    <n v="2520"/>
    <m/>
    <s v=""/>
    <m/>
    <s v=""/>
    <m/>
    <s v=""/>
    <n v="2520"/>
    <n v="0"/>
    <n v="0"/>
    <s v="SI"/>
    <m/>
    <s v="Continuidad"/>
    <s v="SI"/>
    <m/>
    <m/>
    <s v="Leonardo Raul Miranda Candelario"/>
    <s v="979 122 836"/>
  </r>
  <r>
    <x v="771"/>
    <x v="17"/>
    <x v="30"/>
    <n v="0"/>
    <s v="Gerencia de Finanzas y Tesorería"/>
    <s v="Contabilidad"/>
    <s v="Estados Financieros e Informes Contables"/>
    <x v="9"/>
    <x v="489"/>
    <s v="Impuesto Transacciones Financieras - Activos"/>
    <x v="2"/>
    <x v="0"/>
    <m/>
    <m/>
    <m/>
    <s v="Moderada"/>
    <s v="SI"/>
    <x v="2"/>
    <s v="Enero"/>
    <n v="12"/>
    <d v="2023-01-01T00:00:00"/>
    <d v="2023-12-31T00:00:00"/>
    <n v="500"/>
    <s v=""/>
    <s v=""/>
    <s v=""/>
    <s v=""/>
    <n v="500"/>
    <s v=""/>
    <s v=""/>
    <s v=""/>
    <s v=""/>
    <s v=""/>
    <s v=""/>
    <m/>
    <n v="1000"/>
    <m/>
    <s v=""/>
    <m/>
    <s v=""/>
    <m/>
    <s v=""/>
    <n v="1000"/>
    <n v="0"/>
    <n v="0"/>
    <s v="SI"/>
    <m/>
    <s v="Continuidad"/>
    <s v="SI"/>
    <m/>
    <m/>
    <s v="Leonardo Raul Miranda Candelario"/>
    <s v="980 122 836"/>
  </r>
  <r>
    <x v="772"/>
    <x v="2"/>
    <x v="4"/>
    <s v="Canales Presenciales"/>
    <s v="Gerencia Banca Digital"/>
    <s v="Canales Alternos"/>
    <s v="Canales Presenciales"/>
    <x v="2"/>
    <x v="14"/>
    <s v="Comisión de Servicios a Nivel Nacional"/>
    <x v="2"/>
    <x v="0"/>
    <m/>
    <m/>
    <m/>
    <s v="Alta"/>
    <s v="NO"/>
    <x v="2"/>
    <s v="Sin convocatoria"/>
    <s v="6"/>
    <d v="2023-01-01T00:00:00"/>
    <d v="2023-06-30T00:00:00"/>
    <s v=""/>
    <n v="480"/>
    <s v=""/>
    <n v="480"/>
    <s v=""/>
    <n v="480"/>
    <s v=""/>
    <n v="480"/>
    <s v=""/>
    <n v="480"/>
    <s v=""/>
    <n v="480"/>
    <m/>
    <n v="2880"/>
    <m/>
    <n v="2880"/>
    <m/>
    <n v="2880"/>
    <m/>
    <n v="2880"/>
    <n v="11520"/>
    <s v="Contratación"/>
    <s v="No Significativa"/>
    <s v="SI"/>
    <m/>
    <s v="Continuidad"/>
    <s v="SI"/>
    <m/>
    <m/>
    <s v="Hector David Poma Valdivieso"/>
    <s v="997 291 949"/>
  </r>
  <r>
    <x v="773"/>
    <x v="2"/>
    <x v="4"/>
    <s v="Canales Presenciales"/>
    <s v="Gerencia Banca Digital"/>
    <s v="Canales Alternos"/>
    <s v="Canales Presenciales"/>
    <x v="2"/>
    <x v="491"/>
    <s v="Servicio de Mantenimiento de Cajeros Automáticos DIEBOLD"/>
    <x v="2"/>
    <x v="0"/>
    <m/>
    <m/>
    <m/>
    <s v="Alta"/>
    <s v="NO"/>
    <x v="0"/>
    <s v="Sin convocatoria"/>
    <s v="36"/>
    <d v="2021-09-17T00:00:00"/>
    <d v="2024-09-16T00:00:00"/>
    <n v="502877"/>
    <n v="502877"/>
    <n v="502877"/>
    <n v="502877"/>
    <n v="502877"/>
    <n v="502877"/>
    <n v="502877"/>
    <n v="502877"/>
    <n v="502877"/>
    <n v="502877"/>
    <n v="502877"/>
    <n v="502880"/>
    <m/>
    <n v="6034527"/>
    <m/>
    <n v="4291219"/>
    <m/>
    <n v="4291219"/>
    <m/>
    <n v="4291219"/>
    <n v="18908184"/>
    <s v="Contratación"/>
    <s v="Significativa"/>
    <s v="SI"/>
    <m/>
    <s v="Continuidad"/>
    <s v="SI"/>
    <m/>
    <m/>
    <s v="Hector David Poma Valdivieso"/>
    <s v="997 291 949"/>
  </r>
  <r>
    <x v="774"/>
    <x v="2"/>
    <x v="4"/>
    <s v="Canales Presenciales"/>
    <s v="Gerencia Banca Digital"/>
    <s v="Canales Alternos"/>
    <s v="Canales Presenciales"/>
    <x v="2"/>
    <x v="492"/>
    <s v="Servicio de Mantenimiento de Cajeros Automáticos NCR"/>
    <x v="2"/>
    <x v="0"/>
    <m/>
    <m/>
    <m/>
    <s v="Alta"/>
    <s v="NO"/>
    <x v="0"/>
    <s v="Sin convocatoria"/>
    <s v="36"/>
    <d v="2021-09-23T00:00:00"/>
    <d v="2024-09-23T00:00:00"/>
    <n v="111088"/>
    <n v="111088"/>
    <n v="111088"/>
    <n v="111088"/>
    <n v="111088"/>
    <n v="111088"/>
    <n v="111088"/>
    <n v="111088"/>
    <n v="111088"/>
    <n v="111088"/>
    <n v="111088"/>
    <n v="111089"/>
    <m/>
    <n v="1333057"/>
    <m/>
    <n v="970170"/>
    <m/>
    <n v="1333058"/>
    <m/>
    <n v="1333058"/>
    <n v="4969343"/>
    <s v="Contratación"/>
    <s v="Significativa"/>
    <s v="SI"/>
    <m/>
    <s v="Continuidad"/>
    <s v="SI"/>
    <m/>
    <m/>
    <s v="Hector David Poma Valdivieso"/>
    <s v="997 291 949"/>
  </r>
  <r>
    <x v="775"/>
    <x v="2"/>
    <x v="4"/>
    <s v="Canales Presenciales"/>
    <s v="Gerencia Banca Digital"/>
    <s v="Canales Alternos"/>
    <s v="Canales Presenciales"/>
    <x v="2"/>
    <x v="493"/>
    <s v="Servicio de Mantenimiento de 150 Cajeros Automáticos LP 007-2020 "/>
    <x v="2"/>
    <x v="0"/>
    <m/>
    <m/>
    <m/>
    <s v="Alta"/>
    <s v="NO"/>
    <x v="0"/>
    <s v="Sin convocatoria"/>
    <s v="60"/>
    <d v="2020-10-28T00:00:00"/>
    <d v="2027-12-31T00:00:00"/>
    <n v="53813"/>
    <n v="53813"/>
    <n v="53813"/>
    <n v="53813"/>
    <n v="53813"/>
    <n v="53813"/>
    <n v="53813"/>
    <n v="53813"/>
    <n v="53813"/>
    <n v="53813"/>
    <n v="53813"/>
    <n v="53807"/>
    <m/>
    <n v="645750"/>
    <m/>
    <n v="645750"/>
    <m/>
    <n v="645750"/>
    <m/>
    <n v="645750"/>
    <n v="2583000"/>
    <s v="Contratación"/>
    <s v="Significativa"/>
    <s v="SI"/>
    <m/>
    <s v="Continuidad"/>
    <s v="SI"/>
    <m/>
    <m/>
    <s v="Hector David Poma Valdivieso"/>
    <s v="997 291 949"/>
  </r>
  <r>
    <x v="776"/>
    <x v="2"/>
    <x v="4"/>
    <s v="Canales Presenciales"/>
    <s v="Gerencia Banca Digital"/>
    <s v="Canales Alternos"/>
    <s v="Canales Presenciales"/>
    <x v="2"/>
    <x v="494"/>
    <s v="Servicio de Mantenimiento de 150 SVGD LP 007-2020"/>
    <x v="2"/>
    <x v="0"/>
    <m/>
    <m/>
    <m/>
    <s v="Alta"/>
    <s v="NO"/>
    <x v="0"/>
    <s v="Sin convocatoria"/>
    <s v="60"/>
    <d v="2020-10-28T00:00:00"/>
    <d v="2027-12-31T00:00:00"/>
    <n v="9603"/>
    <n v="9603"/>
    <n v="9603"/>
    <n v="9603"/>
    <n v="9603"/>
    <n v="9603"/>
    <n v="9603"/>
    <n v="9603"/>
    <n v="9603"/>
    <n v="9603"/>
    <n v="9603"/>
    <n v="9600"/>
    <m/>
    <n v="115233"/>
    <m/>
    <n v="115233"/>
    <m/>
    <n v="115233"/>
    <m/>
    <n v="115233"/>
    <n v="460932"/>
    <s v="Contratación"/>
    <s v="Significativa"/>
    <s v="SI"/>
    <m/>
    <s v="Continuidad"/>
    <s v="SI"/>
    <m/>
    <m/>
    <s v="Hector David Poma Valdivieso"/>
    <s v="997 291 949"/>
  </r>
  <r>
    <x v="777"/>
    <x v="2"/>
    <x v="4"/>
    <s v="Canales Presenciales"/>
    <s v="Gerencia Banca Digital"/>
    <s v="Canales Alternos"/>
    <s v="Canales Presenciales"/>
    <x v="2"/>
    <x v="495"/>
    <s v="Servicio de Mantenimiento de 195 Cajeros Automáticos LP 008-2020"/>
    <x v="2"/>
    <x v="0"/>
    <m/>
    <m/>
    <m/>
    <s v="Alta"/>
    <s v="NO"/>
    <x v="0"/>
    <s v="Sin convocatoria"/>
    <s v="60"/>
    <d v="2020-11-27T00:00:00"/>
    <d v="2027-12-31T00:00:00"/>
    <n v="64971"/>
    <n v="64971"/>
    <n v="64971"/>
    <n v="64971"/>
    <n v="64971"/>
    <n v="64971"/>
    <n v="64971"/>
    <n v="64971"/>
    <n v="64971"/>
    <n v="64971"/>
    <n v="64971"/>
    <n v="64970"/>
    <m/>
    <n v="779651"/>
    <m/>
    <n v="779651"/>
    <m/>
    <n v="779651"/>
    <m/>
    <n v="779651"/>
    <n v="3118604"/>
    <s v="Contratación"/>
    <s v="Significativa"/>
    <s v="SI"/>
    <m/>
    <s v="Continuidad"/>
    <s v="SI"/>
    <m/>
    <m/>
    <s v="Hector David Poma Valdivieso"/>
    <s v="997 291 949"/>
  </r>
  <r>
    <x v="778"/>
    <x v="2"/>
    <x v="4"/>
    <s v="Canales Presenciales"/>
    <s v="Gerencia Banca Digital"/>
    <s v="Canales Alternos"/>
    <s v="Canales Presenciales"/>
    <x v="2"/>
    <x v="496"/>
    <s v="Servicio de Mantenimiento de 195 SVGD- LP 008-2020"/>
    <x v="2"/>
    <x v="0"/>
    <m/>
    <m/>
    <m/>
    <s v="Alta"/>
    <s v="NO"/>
    <x v="0"/>
    <s v="Sin convocatoria"/>
    <s v="60"/>
    <d v="2020-11-27T00:00:00"/>
    <d v="2027-12-31T00:00:00"/>
    <n v="7072"/>
    <n v="7072"/>
    <n v="7072"/>
    <n v="7072"/>
    <n v="7072"/>
    <n v="7072"/>
    <n v="7072"/>
    <n v="7072"/>
    <n v="7072"/>
    <n v="7072"/>
    <n v="7072"/>
    <n v="7069"/>
    <m/>
    <n v="84861"/>
    <m/>
    <n v="84861"/>
    <m/>
    <n v="84861"/>
    <m/>
    <n v="84861"/>
    <n v="339444"/>
    <s v="Contratación"/>
    <s v="Significativa"/>
    <s v="SI"/>
    <m/>
    <s v="Continuidad"/>
    <s v="SI"/>
    <m/>
    <m/>
    <s v="Hector David Poma Valdivieso"/>
    <s v="997 291 949"/>
  </r>
  <r>
    <x v="779"/>
    <x v="2"/>
    <x v="4"/>
    <s v="Canales Presenciales"/>
    <s v="Gerencia Banca Digital"/>
    <s v="Canales Alternos"/>
    <s v="Canales Presenciales"/>
    <x v="2"/>
    <x v="497"/>
    <s v="Servicio de Mantenimiento de 195 SVGD- LP 008-2020"/>
    <x v="2"/>
    <x v="0"/>
    <m/>
    <m/>
    <m/>
    <s v="Alta"/>
    <s v="NO"/>
    <x v="0"/>
    <s v="Sin convocatoria"/>
    <s v="60"/>
    <d v="2023-07-01T00:00:00"/>
    <d v="2026-06-30T00:00:00"/>
    <s v=""/>
    <s v=""/>
    <s v=""/>
    <s v=""/>
    <s v=""/>
    <s v=""/>
    <n v="215245"/>
    <n v="215245"/>
    <n v="215245"/>
    <n v="215245"/>
    <n v="215245"/>
    <n v="215250"/>
    <m/>
    <n v="1291475"/>
    <m/>
    <n v="2582950"/>
    <m/>
    <n v="2582950"/>
    <m/>
    <n v="2582950"/>
    <n v="9040325"/>
    <s v="Contratación"/>
    <s v="Significativa"/>
    <s v="NO"/>
    <m/>
    <s v="Continuidad"/>
    <s v="SI"/>
    <m/>
    <m/>
    <s v="Hector David Poma Valdivieso"/>
    <s v="997 291 949"/>
  </r>
  <r>
    <x v="780"/>
    <x v="2"/>
    <x v="4"/>
    <s v="Canales Presenciales"/>
    <s v="Gerencia Banca Digital"/>
    <s v="Canales Alternos"/>
    <s v="Canales Presenciales"/>
    <x v="2"/>
    <x v="498"/>
    <s v="Servicio de Mantenimiento de 600 SVGD - LP SN/2023"/>
    <x v="2"/>
    <x v="0"/>
    <m/>
    <m/>
    <m/>
    <s v="Alta"/>
    <s v="NO"/>
    <x v="0"/>
    <s v="Sin convocatoria"/>
    <s v="60"/>
    <d v="2023-07-01T00:00:00"/>
    <d v="2026-06-30T00:00:00"/>
    <s v=""/>
    <s v=""/>
    <s v=""/>
    <s v=""/>
    <s v=""/>
    <s v=""/>
    <n v="38411"/>
    <n v="38411"/>
    <n v="38411"/>
    <n v="38411"/>
    <n v="38411"/>
    <n v="38412"/>
    <m/>
    <n v="230467"/>
    <m/>
    <n v="460932"/>
    <m/>
    <n v="460932"/>
    <m/>
    <n v="460932"/>
    <n v="1613263"/>
    <s v="Contratación"/>
    <s v="Significativa"/>
    <s v="NO"/>
    <m/>
    <s v="Continuidad"/>
    <s v="SI"/>
    <m/>
    <m/>
    <s v="Hector David Poma Valdivieso"/>
    <s v="997 291 949"/>
  </r>
  <r>
    <x v="781"/>
    <x v="2"/>
    <x v="4"/>
    <s v="Canales Presenciales"/>
    <s v="Gerencia Banca Digital"/>
    <s v="Canales Alternos"/>
    <s v="Canales Presenciales"/>
    <x v="2"/>
    <x v="499"/>
    <s v="Servicio de Mantenimiento de 600 SVGD - LP SN/2023"/>
    <x v="2"/>
    <x v="0"/>
    <m/>
    <m/>
    <m/>
    <s v="Alta"/>
    <s v="NO"/>
    <x v="0"/>
    <s v="Sin convocatoria"/>
    <s v="60"/>
    <d v="2023-07-01T00:00:00"/>
    <d v="2026-06-30T00:00:00"/>
    <s v=""/>
    <s v=""/>
    <s v=""/>
    <s v=""/>
    <s v=""/>
    <s v=""/>
    <n v="50255"/>
    <n v="50255"/>
    <n v="50255"/>
    <n v="50255"/>
    <n v="50255"/>
    <n v="50252"/>
    <m/>
    <n v="301527"/>
    <m/>
    <n v="603060"/>
    <m/>
    <n v="603060"/>
    <m/>
    <n v="603060"/>
    <n v="2110707"/>
    <s v="Contratación"/>
    <s v="Significativa"/>
    <s v="NO"/>
    <m/>
    <s v="Continuidad"/>
    <s v="SI"/>
    <m/>
    <m/>
    <s v="Hector David Poma Valdivieso"/>
    <s v="997 291 949"/>
  </r>
  <r>
    <x v="782"/>
    <x v="2"/>
    <x v="4"/>
    <s v="Canales Presenciales"/>
    <s v="Gerencia Banca Digital"/>
    <s v="Canales Alternos"/>
    <s v="Canales Presenciales"/>
    <x v="2"/>
    <x v="500"/>
    <s v="Kit de señaleticas para cajeros corresponsales"/>
    <x v="3"/>
    <x v="0"/>
    <m/>
    <m/>
    <m/>
    <s v="Alta"/>
    <s v="NO"/>
    <x v="0"/>
    <s v="Sin convocatoria"/>
    <s v="12"/>
    <d v="2023-01-01T00:00:00"/>
    <d v="2023-12-31T00:00:00"/>
    <s v=""/>
    <s v=""/>
    <s v=""/>
    <s v=""/>
    <n v="26000"/>
    <s v=""/>
    <s v=""/>
    <n v="261000"/>
    <s v=""/>
    <s v=""/>
    <s v=""/>
    <s v=""/>
    <m/>
    <n v="287000"/>
    <m/>
    <n v="287000"/>
    <m/>
    <n v="287000"/>
    <m/>
    <n v="287000"/>
    <n v="1148000"/>
    <s v="Contratación"/>
    <s v="No Significativa"/>
    <s v="NO"/>
    <m/>
    <s v="Continuidad"/>
    <s v="SI"/>
    <m/>
    <m/>
    <s v="Hector David Poma Valdivieso"/>
    <s v="997 291 949"/>
  </r>
  <r>
    <x v="783"/>
    <x v="2"/>
    <x v="4"/>
    <s v="Canales Presenciales"/>
    <s v="Gerencia Banca Digital"/>
    <s v="Canales Alternos"/>
    <s v="Canales Presenciales"/>
    <x v="2"/>
    <x v="501"/>
    <s v="Kit de señaleticas para cajeros automáticos"/>
    <x v="3"/>
    <x v="0"/>
    <m/>
    <m/>
    <m/>
    <s v="Alta"/>
    <s v="NO"/>
    <x v="0"/>
    <s v="Sin convocatoria"/>
    <n v="12"/>
    <d v="2023-01-01T00:00:00"/>
    <d v="2023-12-31T00:00:00"/>
    <s v=""/>
    <s v=""/>
    <s v=""/>
    <s v=""/>
    <s v=""/>
    <s v=""/>
    <n v="47400"/>
    <s v=""/>
    <s v=""/>
    <s v=""/>
    <s v=""/>
    <s v=""/>
    <m/>
    <n v="47400"/>
    <m/>
    <n v="48000"/>
    <m/>
    <n v="48000"/>
    <m/>
    <n v="48000"/>
    <n v="191400"/>
    <s v="Contratación"/>
    <s v="No Significativa"/>
    <s v="NO"/>
    <m/>
    <s v="Continuidad"/>
    <s v="SI"/>
    <m/>
    <m/>
    <s v="Hector David Poma Valdivieso"/>
    <s v="997 291 949"/>
  </r>
  <r>
    <x v="784"/>
    <x v="2"/>
    <x v="4"/>
    <s v="Canales Virtuales"/>
    <s v="Gerencia Banca Digital"/>
    <s v="Canales Alternos"/>
    <s v="Canales Virtuales"/>
    <x v="2"/>
    <x v="502"/>
    <s v="Matenimiento y operación Verified By Visa"/>
    <x v="2"/>
    <x v="0"/>
    <m/>
    <m/>
    <m/>
    <s v="Alta"/>
    <s v="NO"/>
    <x v="0"/>
    <s v="Sin convocatoria"/>
    <s v="24"/>
    <d v="2022-09-26T00:00:00"/>
    <d v="2024-09-26T00:00:00"/>
    <n v="16610"/>
    <n v="16610"/>
    <n v="16610"/>
    <n v="16610"/>
    <n v="16610"/>
    <n v="16610"/>
    <n v="16610"/>
    <n v="16610"/>
    <n v="16610"/>
    <n v="16610"/>
    <n v="16610"/>
    <n v="16610"/>
    <m/>
    <n v="199320"/>
    <m/>
    <n v="199500"/>
    <m/>
    <n v="199500"/>
    <m/>
    <n v="199500"/>
    <n v="797820"/>
    <s v="Contratación"/>
    <s v="Significativa"/>
    <s v="SI"/>
    <m/>
    <s v="Continuidad"/>
    <s v="SI"/>
    <m/>
    <m/>
    <s v="Hector David Poma Valdivieso"/>
    <s v="997 291 949"/>
  </r>
  <r>
    <x v="785"/>
    <x v="2"/>
    <x v="4"/>
    <s v="Mesa de Ayuda"/>
    <s v="Gerencia Banca Digital"/>
    <s v="Canales Alternos"/>
    <s v="Mesa de Ayuda"/>
    <x v="2"/>
    <x v="503"/>
    <s v="Servicio de Alquiler de Plataforma de Atención para Mesas de Atención del Banco de la Nación"/>
    <x v="2"/>
    <x v="0"/>
    <m/>
    <m/>
    <m/>
    <s v="Alta"/>
    <s v="NO"/>
    <x v="0"/>
    <s v="Sin convocatoria"/>
    <s v="32"/>
    <d v="2021-06-06T00:00:00"/>
    <d v="2023-07-06T00:00:00"/>
    <n v="66165"/>
    <n v="66165"/>
    <n v="66165"/>
    <n v="66165"/>
    <n v="66165"/>
    <s v=""/>
    <s v=""/>
    <s v=""/>
    <s v=""/>
    <s v=""/>
    <s v=""/>
    <s v=""/>
    <m/>
    <n v="330825"/>
    <m/>
    <s v=""/>
    <m/>
    <s v=""/>
    <m/>
    <s v=""/>
    <n v="330825"/>
    <s v="Contratación"/>
    <s v="Significativa"/>
    <s v="SI"/>
    <m/>
    <s v="Continuidad"/>
    <s v="SI"/>
    <m/>
    <m/>
    <s v="Hector David Poma Valdivieso"/>
    <s v="997 291 949"/>
  </r>
  <r>
    <x v="786"/>
    <x v="2"/>
    <x v="4"/>
    <s v="Mesa de Ayuda"/>
    <s v="Gerencia Banca Digital"/>
    <s v="Canales Alternos"/>
    <s v="Mesa de Ayuda"/>
    <x v="2"/>
    <x v="503"/>
    <s v="Servicio de Alquiler de Plataforma de Atención para Mesas de Atención del Banco de la Nación"/>
    <x v="2"/>
    <x v="0"/>
    <m/>
    <m/>
    <m/>
    <s v="Alta"/>
    <s v="NO"/>
    <x v="0"/>
    <s v="Sin convocatoria"/>
    <s v="32"/>
    <d v="2023-06-07T00:00:00"/>
    <d v="2026-02-06T00:00:00"/>
    <s v=""/>
    <s v=""/>
    <s v=""/>
    <s v=""/>
    <s v=""/>
    <n v="79398"/>
    <n v="79398"/>
    <n v="79398"/>
    <n v="79398"/>
    <n v="79398"/>
    <n v="79398"/>
    <n v="79398"/>
    <m/>
    <n v="555786"/>
    <m/>
    <n v="952776"/>
    <m/>
    <n v="952776"/>
    <m/>
    <n v="158796"/>
    <n v="2620134"/>
    <s v="Contratación"/>
    <s v="Significativa"/>
    <s v="SI"/>
    <m/>
    <s v="Renovación"/>
    <s v="SI"/>
    <m/>
    <m/>
    <s v="Hector David Poma Valdivieso"/>
    <s v="997 291 949"/>
  </r>
  <r>
    <x v="787"/>
    <x v="2"/>
    <x v="4"/>
    <s v="Canales Presenciales"/>
    <s v="Gerencia Banca Digital"/>
    <s v="Canales Alternos"/>
    <s v="Canales Presenciales"/>
    <x v="2"/>
    <x v="504"/>
    <s v="Nuevas Funcionalidades en ATM´s"/>
    <x v="2"/>
    <x v="0"/>
    <m/>
    <m/>
    <m/>
    <s v="Alta"/>
    <s v="NO"/>
    <x v="2"/>
    <s v="Sin convocatoria"/>
    <s v="12"/>
    <d v="2023-01-01T00:00:00"/>
    <d v="2023-12-31T00:00:00"/>
    <s v=""/>
    <s v=""/>
    <s v=""/>
    <s v=""/>
    <s v=""/>
    <s v=""/>
    <n v="150000"/>
    <s v=""/>
    <s v=""/>
    <s v=""/>
    <s v=""/>
    <s v=""/>
    <m/>
    <n v="150000"/>
    <m/>
    <n v="150000"/>
    <m/>
    <n v="150000"/>
    <m/>
    <n v="150000"/>
    <n v="600000"/>
    <s v="Contratación"/>
    <s v="No Significativa"/>
    <s v="SI"/>
    <m/>
    <s v="Continuidad"/>
    <s v="SI"/>
    <m/>
    <m/>
    <s v="Hector David Poma Valdivieso"/>
    <s v="997 291 949"/>
  </r>
  <r>
    <x v="788"/>
    <x v="2"/>
    <x v="4"/>
    <s v="Canales Presenciales"/>
    <s v="Gerencia Banca Digital"/>
    <s v="Canales Alternos"/>
    <s v="Canales Presenciales"/>
    <x v="2"/>
    <x v="505"/>
    <s v="Nuevas Funcionalidades en Agentes Multired"/>
    <x v="2"/>
    <x v="0"/>
    <m/>
    <m/>
    <m/>
    <s v="Alta"/>
    <s v="NO"/>
    <x v="2"/>
    <s v="Sin convocatoria"/>
    <s v="12"/>
    <d v="2023-01-01T00:00:00"/>
    <d v="2023-12-31T00:00:00"/>
    <s v=""/>
    <s v=""/>
    <s v=""/>
    <s v=""/>
    <s v=""/>
    <s v=""/>
    <n v="150000"/>
    <s v=""/>
    <s v=""/>
    <s v=""/>
    <s v=""/>
    <s v=""/>
    <m/>
    <n v="150000"/>
    <m/>
    <n v="150000"/>
    <m/>
    <n v="150000"/>
    <m/>
    <n v="150000"/>
    <n v="600000"/>
    <s v="Contratación"/>
    <s v="No Significativa"/>
    <s v="SI"/>
    <m/>
    <s v="Continuidad"/>
    <s v="SI"/>
    <m/>
    <m/>
    <s v="Hector David Poma Valdivieso"/>
    <s v="997 291 949"/>
  </r>
  <r>
    <x v="789"/>
    <x v="2"/>
    <x v="4"/>
    <s v="Canales Presenciales"/>
    <s v="Gerencia Banca Digital"/>
    <s v="Canales Alternos"/>
    <s v="Canales Presenciales"/>
    <x v="2"/>
    <x v="506"/>
    <s v="Nuevas Funcionalidades en Agentes Multired"/>
    <x v="2"/>
    <x v="0"/>
    <m/>
    <m/>
    <m/>
    <s v="Alta"/>
    <s v="NO"/>
    <x v="2"/>
    <s v="Sin convocatoria"/>
    <s v="12"/>
    <d v="2023-01-01T00:00:00"/>
    <d v="2023-12-31T00:00:00"/>
    <s v=""/>
    <s v=""/>
    <s v=""/>
    <s v=""/>
    <s v=""/>
    <s v=""/>
    <n v="50000"/>
    <s v=""/>
    <s v=""/>
    <s v=""/>
    <s v=""/>
    <s v=""/>
    <m/>
    <n v="50000"/>
    <m/>
    <n v="50000"/>
    <m/>
    <n v="50000"/>
    <m/>
    <n v="50000"/>
    <n v="200000"/>
    <s v="Contratación"/>
    <s v="No Significativa"/>
    <s v="SI"/>
    <m/>
    <s v="Continuidad"/>
    <s v="SI"/>
    <m/>
    <m/>
    <s v="Hector David Poma Valdivieso"/>
    <s v="997 291 949"/>
  </r>
  <r>
    <x v="790"/>
    <x v="2"/>
    <x v="4"/>
    <s v="Canales Presenciales"/>
    <s v="Gerencia Banca Digital"/>
    <s v="Canales Alternos"/>
    <s v="Canales Presenciales"/>
    <x v="2"/>
    <x v="507"/>
    <s v="Nuevas Funcionalidades en Agentes Multired"/>
    <x v="2"/>
    <x v="0"/>
    <m/>
    <m/>
    <m/>
    <s v="Alta"/>
    <s v="NO"/>
    <x v="2"/>
    <s v="Sin convocatoria"/>
    <s v="12"/>
    <d v="2023-01-01T00:00:00"/>
    <d v="2023-12-31T00:00:00"/>
    <s v=""/>
    <s v=""/>
    <s v=""/>
    <s v=""/>
    <s v=""/>
    <s v=""/>
    <n v="50000"/>
    <s v=""/>
    <s v=""/>
    <s v=""/>
    <s v=""/>
    <s v=""/>
    <m/>
    <n v="50000"/>
    <m/>
    <n v="50000"/>
    <m/>
    <n v="50000"/>
    <m/>
    <n v="50000"/>
    <n v="200000"/>
    <s v="Contratación"/>
    <s v="No Significativa"/>
    <s v="SI"/>
    <m/>
    <s v="Continuidad"/>
    <s v="SI"/>
    <m/>
    <m/>
    <s v="Hector David Poma Valdivieso"/>
    <s v="997 291 949"/>
  </r>
  <r>
    <x v="791"/>
    <x v="2"/>
    <x v="4"/>
    <s v="Canales Presenciales"/>
    <s v="Gerencia Banca Digital"/>
    <s v="Canales Alternos"/>
    <s v="Canales Presenciales"/>
    <x v="2"/>
    <x v="508"/>
    <s v="Nuevas Funcionalidades en Agentes Multired"/>
    <x v="2"/>
    <x v="0"/>
    <m/>
    <m/>
    <m/>
    <s v="Alta"/>
    <s v="NO"/>
    <x v="2"/>
    <s v="Sin convocatoria"/>
    <s v="12"/>
    <d v="2023-01-01T00:00:00"/>
    <d v="2023-12-31T00:00:00"/>
    <s v=""/>
    <s v=""/>
    <s v=""/>
    <s v=""/>
    <s v=""/>
    <s v=""/>
    <n v="50000"/>
    <s v=""/>
    <s v=""/>
    <s v=""/>
    <s v=""/>
    <s v=""/>
    <m/>
    <n v="50000"/>
    <m/>
    <n v="50000"/>
    <m/>
    <n v="50000"/>
    <m/>
    <n v="50000"/>
    <n v="200000"/>
    <s v="Contratación"/>
    <s v="No Significativa"/>
    <s v="SI"/>
    <m/>
    <s v="Continuidad"/>
    <s v="SI"/>
    <m/>
    <m/>
    <s v="Hector David Poma Valdivieso"/>
    <s v="997 291 949"/>
  </r>
  <r>
    <x v="792"/>
    <x v="2"/>
    <x v="4"/>
    <s v="Canales Virtuales"/>
    <s v="Gerencia Banca Digital"/>
    <s v="Canales Alternos"/>
    <s v="Canales Virtuales"/>
    <x v="2"/>
    <x v="509"/>
    <s v="Contratación de locadores de servicios"/>
    <x v="2"/>
    <x v="0"/>
    <m/>
    <m/>
    <m/>
    <s v="Alta"/>
    <s v="NO"/>
    <x v="2"/>
    <s v="Sin convocatoria"/>
    <s v="12"/>
    <d v="2023-01-01T00:00:00"/>
    <d v="2023-12-31T00:00:00"/>
    <n v="61000"/>
    <n v="61000"/>
    <n v="61000"/>
    <n v="61000"/>
    <n v="61000"/>
    <n v="61000"/>
    <n v="61000"/>
    <n v="61000"/>
    <n v="61000"/>
    <n v="61000"/>
    <n v="61000"/>
    <n v="61000"/>
    <m/>
    <n v="732000"/>
    <m/>
    <n v="732000"/>
    <m/>
    <n v="732000"/>
    <m/>
    <n v="732000"/>
    <n v="2928000"/>
    <s v="Contratación"/>
    <s v="No Significativa"/>
    <s v="SI"/>
    <m/>
    <s v="Continuidad"/>
    <s v="SI"/>
    <m/>
    <m/>
    <s v="Hector David Poma Valdivieso"/>
    <s v="997 291 949"/>
  </r>
  <r>
    <x v="793"/>
    <x v="2"/>
    <x v="4"/>
    <s v="Canales Presenciales"/>
    <s v="Gerencia Banca Digital"/>
    <s v="Canales Alternos"/>
    <s v="Canales Presenciales"/>
    <x v="2"/>
    <x v="509"/>
    <s v="Contratación de locadores de servicios"/>
    <x v="2"/>
    <x v="0"/>
    <m/>
    <m/>
    <m/>
    <s v="Alta"/>
    <s v="NO"/>
    <x v="2"/>
    <s v="Sin convocatoria"/>
    <s v="12"/>
    <d v="2023-01-01T00:00:00"/>
    <d v="2023-12-31T00:00:00"/>
    <n v="72000"/>
    <n v="72000"/>
    <n v="72000"/>
    <n v="72000"/>
    <n v="72000"/>
    <n v="72000"/>
    <n v="72000"/>
    <n v="72000"/>
    <n v="72000"/>
    <n v="72000"/>
    <n v="72000"/>
    <n v="72000"/>
    <m/>
    <n v="864000"/>
    <m/>
    <n v="864000"/>
    <m/>
    <n v="864000"/>
    <m/>
    <n v="864000"/>
    <n v="3456000"/>
    <s v="Contratación"/>
    <s v="No Significativa"/>
    <s v="SI"/>
    <m/>
    <s v="Continuidad"/>
    <s v="SI"/>
    <m/>
    <m/>
    <s v="Hector David Poma Valdivieso"/>
    <s v="997 291 949"/>
  </r>
  <r>
    <x v="794"/>
    <x v="2"/>
    <x v="4"/>
    <s v="Canales Virtuales"/>
    <s v="Gerencia Banca Digital"/>
    <s v="Canales Alternos"/>
    <s v="Canales Virtuales"/>
    <x v="2"/>
    <x v="510"/>
    <s v="Cobro-Mastercard"/>
    <x v="2"/>
    <x v="0"/>
    <m/>
    <m/>
    <m/>
    <s v="Alta"/>
    <s v="SI"/>
    <x v="2"/>
    <s v="Sin convocatoria"/>
    <n v="12"/>
    <d v="2023-01-01T00:00:00"/>
    <d v="2023-12-31T00:00:00"/>
    <n v="29835"/>
    <n v="29835"/>
    <n v="29835"/>
    <n v="29835"/>
    <n v="29835"/>
    <n v="29835"/>
    <n v="40365"/>
    <n v="26910"/>
    <n v="1755"/>
    <n v="1755"/>
    <n v="1755"/>
    <n v="124"/>
    <m/>
    <n v="251674"/>
    <m/>
    <n v="261000"/>
    <m/>
    <n v="261000"/>
    <m/>
    <n v="261000"/>
    <n v="1034674"/>
    <s v="Contratación"/>
    <s v="Significativa"/>
    <s v="SI"/>
    <m/>
    <s v="Continuidad"/>
    <s v="SI"/>
    <m/>
    <m/>
    <s v="Hector David Poma Valdivieso"/>
    <s v="997 291 949"/>
  </r>
  <r>
    <x v="795"/>
    <x v="2"/>
    <x v="4"/>
    <s v="Canales Virtuales"/>
    <s v="Gerencia Banca Digital"/>
    <s v="Canales Alternos"/>
    <s v="Canales Virtuales"/>
    <x v="2"/>
    <x v="511"/>
    <s v="Cobro - Mastercard Rol Emisor"/>
    <x v="2"/>
    <x v="0"/>
    <m/>
    <m/>
    <m/>
    <s v="Alta"/>
    <s v="SI"/>
    <x v="2"/>
    <s v="Sin convocatoria"/>
    <n v="12"/>
    <d v="2023-01-01T00:00:00"/>
    <d v="2023-12-31T00:00:00"/>
    <n v="28109"/>
    <n v="28109"/>
    <n v="28109"/>
    <n v="28109"/>
    <n v="28109"/>
    <n v="28109"/>
    <n v="45659"/>
    <n v="28109"/>
    <n v="13393"/>
    <n v="3510"/>
    <n v="3510"/>
    <n v="3510"/>
    <m/>
    <n v="266345"/>
    <m/>
    <n v="276000"/>
    <m/>
    <n v="276000"/>
    <m/>
    <n v="276000"/>
    <n v="1094345"/>
    <s v="Contratación"/>
    <s v="Significativa"/>
    <s v="SI"/>
    <m/>
    <s v="Continuidad"/>
    <s v="SI"/>
    <m/>
    <m/>
    <s v="Hector David Poma Valdivieso"/>
    <s v="997 291 949"/>
  </r>
  <r>
    <x v="796"/>
    <x v="2"/>
    <x v="4"/>
    <s v="Canales Virtuales"/>
    <s v="Gerencia Banca Digital"/>
    <s v="Canales Alternos"/>
    <s v="Canales Virtuales"/>
    <x v="2"/>
    <x v="512"/>
    <s v="Visa Internacional"/>
    <x v="2"/>
    <x v="0"/>
    <m/>
    <m/>
    <m/>
    <s v="Alta"/>
    <s v="SI"/>
    <x v="2"/>
    <s v="Sin convocatoria"/>
    <n v="12"/>
    <d v="2023-01-01T00:00:00"/>
    <d v="2023-12-31T00:00:00"/>
    <n v="63705"/>
    <n v="63705"/>
    <n v="128505"/>
    <n v="63705"/>
    <n v="74955"/>
    <n v="128505"/>
    <n v="63705"/>
    <n v="18705"/>
    <n v="25790"/>
    <n v="11205"/>
    <n v="11205"/>
    <n v="19755"/>
    <m/>
    <n v="673445"/>
    <m/>
    <n v="674000"/>
    <m/>
    <n v="674000"/>
    <m/>
    <n v="674000"/>
    <n v="2695445"/>
    <s v="Contratación"/>
    <s v="Significativa"/>
    <s v="SI"/>
    <m/>
    <s v="Continuidad"/>
    <s v="SI"/>
    <m/>
    <m/>
    <s v="Hector David Poma Valdivieso"/>
    <s v="997 291 949"/>
  </r>
  <r>
    <x v="797"/>
    <x v="2"/>
    <x v="3"/>
    <s v=""/>
    <s v="Gerencia Banca Digital"/>
    <s v=""/>
    <s v=""/>
    <x v="2"/>
    <x v="513"/>
    <s v="Cobros por Servicios - FIS"/>
    <x v="2"/>
    <x v="0"/>
    <m/>
    <m/>
    <m/>
    <s v="Alta"/>
    <s v="SI"/>
    <x v="2"/>
    <s v="Sin convocatoria"/>
    <s v="12"/>
    <d v="2023-01-01T00:00:00"/>
    <d v="2023-12-31T00:00:00"/>
    <n v="906421"/>
    <n v="906421"/>
    <n v="906421"/>
    <n v="1712421"/>
    <n v="906421"/>
    <n v="906421"/>
    <n v="906421"/>
    <n v="906421"/>
    <n v="906421"/>
    <n v="906421"/>
    <n v="906421"/>
    <n v="819446"/>
    <m/>
    <n v="11596077"/>
    <m/>
    <n v="11596077"/>
    <m/>
    <n v="11596077"/>
    <m/>
    <n v="11596077"/>
    <n v="46384308"/>
    <s v="Contratación"/>
    <s v="Significativa"/>
    <s v="SI"/>
    <m/>
    <s v="Continuidad"/>
    <s v="SI"/>
    <m/>
    <m/>
    <s v="Hector David Poma Valdivieso"/>
    <s v="997 291 949"/>
  </r>
  <r>
    <x v="798"/>
    <x v="2"/>
    <x v="3"/>
    <s v=""/>
    <s v="Gerencia Banca Digital"/>
    <s v=""/>
    <s v=""/>
    <x v="2"/>
    <x v="514"/>
    <s v="Servicio Core Bancario - TEMENOS"/>
    <x v="2"/>
    <x v="0"/>
    <m/>
    <m/>
    <m/>
    <s v="Alta"/>
    <s v="SI"/>
    <x v="2"/>
    <s v="Sin convocatoria"/>
    <s v="12"/>
    <d v="2023-01-01T00:00:00"/>
    <d v="2023-12-31T00:00:00"/>
    <n v="14105000"/>
    <n v="2216500"/>
    <n v="1007500"/>
    <n v="806000"/>
    <n v="806000"/>
    <n v="1007500"/>
    <n v="651500"/>
    <s v=""/>
    <s v=""/>
    <s v=""/>
    <s v=""/>
    <s v=""/>
    <m/>
    <n v="20600000"/>
    <m/>
    <n v="20600000"/>
    <m/>
    <n v="20600000"/>
    <m/>
    <n v="20600000"/>
    <n v="82400000"/>
    <s v="Contratación"/>
    <s v="Significativa"/>
    <s v="SI"/>
    <m/>
    <s v="Continuidad"/>
    <s v="SI"/>
    <m/>
    <m/>
    <s v="Hector David Poma Valdivieso"/>
    <s v="997 291 949"/>
  </r>
  <r>
    <x v="799"/>
    <x v="2"/>
    <x v="3"/>
    <s v=""/>
    <s v="Gerencia Banca Digital"/>
    <s v=""/>
    <s v=""/>
    <x v="2"/>
    <x v="515"/>
    <s v="Servicio Omnicanal Bancario - BACKBASE"/>
    <x v="2"/>
    <x v="0"/>
    <m/>
    <m/>
    <m/>
    <s v="Alta"/>
    <s v="SI"/>
    <x v="2"/>
    <s v="Sin convocatoria"/>
    <s v="12"/>
    <d v="2023-01-01T00:00:00"/>
    <d v="2023-12-31T00:00:00"/>
    <n v="15186052"/>
    <n v="1974037"/>
    <n v="725400"/>
    <n v="926900"/>
    <n v="2185267"/>
    <n v="926900"/>
    <n v="926900"/>
    <n v="725400"/>
    <n v="120900"/>
    <n v="120900"/>
    <n v="120900"/>
    <n v="120900"/>
    <m/>
    <n v="24060456"/>
    <m/>
    <n v="24060456"/>
    <m/>
    <n v="24060456"/>
    <m/>
    <n v="24060456"/>
    <n v="96241824"/>
    <s v="Contratación"/>
    <s v="Significativa"/>
    <s v="SI"/>
    <m/>
    <s v="Continuidad"/>
    <s v="SI"/>
    <m/>
    <m/>
    <s v="Hector David Poma Valdivieso"/>
    <s v="997 291 949"/>
  </r>
  <r>
    <x v="800"/>
    <x v="2"/>
    <x v="4"/>
    <s v="Mesa de Ayuda"/>
    <s v="Gerencia Banca Digital"/>
    <s v="Canales Alternos"/>
    <s v="Mesa de Ayuda"/>
    <x v="2"/>
    <x v="516"/>
    <s v="Servicio de Outsourcing - Mesa de Ayuda"/>
    <x v="2"/>
    <x v="0"/>
    <m/>
    <m/>
    <m/>
    <s v="Alta"/>
    <s v="SI"/>
    <x v="2"/>
    <s v="Sin convocatoria"/>
    <s v="12"/>
    <d v="2023-01-01T00:00:00"/>
    <d v="2023-12-31T00:00:00"/>
    <n v="700000"/>
    <n v="700000"/>
    <n v="700000"/>
    <n v="700000"/>
    <n v="700000"/>
    <n v="700000"/>
    <n v="700000"/>
    <n v="700000"/>
    <n v="700000"/>
    <n v="700000"/>
    <n v="700000"/>
    <n v="700000"/>
    <m/>
    <n v="8400000"/>
    <m/>
    <n v="8400000"/>
    <m/>
    <n v="8400000"/>
    <m/>
    <n v="8400000"/>
    <n v="33600000"/>
    <s v="Contratación"/>
    <s v="Significativa"/>
    <s v="SI"/>
    <m/>
    <s v="Continuidad"/>
    <s v="SI"/>
    <m/>
    <m/>
    <s v="Hector David Poma Valdivieso"/>
    <s v="997 291 949"/>
  </r>
  <r>
    <x v="801"/>
    <x v="2"/>
    <x v="31"/>
    <s v=""/>
    <s v="Gerencia Banca Digital"/>
    <s v="Innovación Digital"/>
    <s v=""/>
    <x v="2"/>
    <x v="517"/>
    <s v="Homebanking"/>
    <x v="2"/>
    <x v="0"/>
    <m/>
    <m/>
    <m/>
    <s v="Alta"/>
    <s v="SI"/>
    <x v="2"/>
    <s v="Noviembre"/>
    <s v="24"/>
    <d v="2022-11-01T00:00:00"/>
    <d v="2024-10-31T00:00:00"/>
    <s v=""/>
    <s v=""/>
    <s v=""/>
    <s v=""/>
    <s v=""/>
    <s v=""/>
    <n v="1521000"/>
    <n v="1521000"/>
    <n v="1521000"/>
    <n v="1521000"/>
    <n v="1521000"/>
    <n v="1521000"/>
    <m/>
    <n v="9126000"/>
    <m/>
    <n v="9126000"/>
    <m/>
    <s v=""/>
    <m/>
    <s v=""/>
    <n v="18252000"/>
    <s v="Contratación"/>
    <s v="Significativa"/>
    <s v="SI"/>
    <m/>
    <s v="Nuevo"/>
    <s v="SI"/>
    <m/>
    <m/>
    <s v="Hector David Poma Valdivieso"/>
    <s v="997 291 949"/>
  </r>
  <r>
    <x v="802"/>
    <x v="2"/>
    <x v="31"/>
    <s v=""/>
    <s v="Gerencia Banca Digital"/>
    <s v="Innovación Digital"/>
    <n v="0"/>
    <x v="2"/>
    <x v="518"/>
    <s v="Págalo"/>
    <x v="2"/>
    <x v="0"/>
    <m/>
    <m/>
    <m/>
    <s v="Alta"/>
    <s v="SI"/>
    <x v="2"/>
    <s v="Noviembre"/>
    <s v="24"/>
    <d v="2022-11-01T00:00:00"/>
    <d v="2024-10-31T00:00:00"/>
    <s v=""/>
    <s v=""/>
    <s v=""/>
    <n v="390000"/>
    <n v="390000"/>
    <n v="390000"/>
    <n v="390000"/>
    <n v="390000"/>
    <s v=""/>
    <s v=""/>
    <s v=""/>
    <s v=""/>
    <m/>
    <n v="1950000"/>
    <m/>
    <n v="1950000"/>
    <m/>
    <s v=""/>
    <m/>
    <s v=""/>
    <n v="3900000"/>
    <s v="Contratación"/>
    <s v="Significativa"/>
    <s v="SI"/>
    <m/>
    <s v="Nuevo"/>
    <s v="SI"/>
    <m/>
    <m/>
    <s v="Hector David Poma Valdivieso"/>
    <s v="997 291 949"/>
  </r>
  <r>
    <x v="803"/>
    <x v="2"/>
    <x v="4"/>
    <s v="Canales Presenciales"/>
    <s v="Gerencia de Administración y Logística"/>
    <s v=""/>
    <s v=""/>
    <x v="2"/>
    <x v="519"/>
    <s v="Adquisición sistemas Video Grabación Digital LP 2023"/>
    <x v="3"/>
    <x v="0"/>
    <m/>
    <m/>
    <m/>
    <s v="Alta"/>
    <s v="NO"/>
    <x v="0"/>
    <s v="Octubre"/>
    <s v="12"/>
    <d v="2023-10-01T00:00:00"/>
    <d v="2024-09-30T00:00:00"/>
    <s v=""/>
    <s v=""/>
    <s v=""/>
    <s v=""/>
    <s v=""/>
    <s v=""/>
    <s v=""/>
    <s v=""/>
    <s v=""/>
    <n v="9705364"/>
    <s v=""/>
    <s v=""/>
    <m/>
    <n v="9705364"/>
    <m/>
    <n v="9705364"/>
    <m/>
    <n v="9705364"/>
    <m/>
    <n v="9705364"/>
    <n v="38821456"/>
    <s v="Contratación"/>
    <s v="No Significativa"/>
    <s v="SI"/>
    <m/>
    <s v="Nuevo"/>
    <s v="SI"/>
    <m/>
    <m/>
    <s v="Hector David Poma Valdivieso"/>
    <s v="997 291 949"/>
  </r>
  <r>
    <x v="804"/>
    <x v="2"/>
    <x v="5"/>
    <n v="0"/>
    <s v="Gerencia Banca Digital"/>
    <n v="0"/>
    <n v="0"/>
    <x v="1"/>
    <x v="14"/>
    <s v="Comisión de Servicios a Nivel Nacional"/>
    <x v="2"/>
    <x v="0"/>
    <m/>
    <m/>
    <m/>
    <n v="0"/>
    <s v="NO"/>
    <x v="2"/>
    <s v="Sin convocatoria"/>
    <n v="0"/>
    <d v="1899-12-30T00:00:00"/>
    <d v="1899-12-30T00:00:00"/>
    <s v=""/>
    <n v="3920"/>
    <s v=""/>
    <n v="3920"/>
    <s v=""/>
    <n v="3920"/>
    <s v=""/>
    <s v=""/>
    <s v=""/>
    <s v=""/>
    <s v=""/>
    <s v=""/>
    <m/>
    <n v="11760"/>
    <m/>
    <s v=""/>
    <m/>
    <s v=""/>
    <m/>
    <s v=""/>
    <n v="11760"/>
    <n v="0"/>
    <n v="0"/>
    <s v="SI"/>
    <m/>
    <n v="0"/>
    <s v="SI"/>
    <m/>
    <m/>
    <s v="Hector David Poma Valdivieso"/>
    <s v="997 291 949"/>
  </r>
  <r>
    <x v="805"/>
    <x v="2"/>
    <x v="5"/>
    <n v="0"/>
    <s v="Gerencia Banca Digital"/>
    <n v="0"/>
    <n v="0"/>
    <x v="1"/>
    <x v="14"/>
    <s v="Comisión de Servicios a Nivel Nacional"/>
    <x v="2"/>
    <x v="0"/>
    <m/>
    <m/>
    <m/>
    <n v="0"/>
    <s v="NO"/>
    <x v="2"/>
    <s v="Sin convocatoria"/>
    <n v="0"/>
    <d v="1899-12-30T00:00:00"/>
    <d v="1899-12-30T00:00:00"/>
    <s v=""/>
    <n v="1680"/>
    <s v=""/>
    <n v="1680"/>
    <s v=""/>
    <n v="1680"/>
    <s v=""/>
    <s v=""/>
    <s v=""/>
    <s v=""/>
    <s v=""/>
    <s v=""/>
    <m/>
    <n v="5040"/>
    <m/>
    <s v=""/>
    <m/>
    <s v=""/>
    <m/>
    <s v=""/>
    <n v="5040"/>
    <n v="0"/>
    <n v="0"/>
    <s v="SI"/>
    <m/>
    <n v="0"/>
    <s v="SI"/>
    <m/>
    <m/>
    <s v="Hector David Poma Valdivieso"/>
    <s v="997 291 949"/>
  </r>
  <r>
    <x v="806"/>
    <x v="18"/>
    <x v="3"/>
    <s v="Responsabilidad Social y Relaciones Públicas"/>
    <s v="Gerencia de Comunicaciones y Relaciones Institucionales"/>
    <s v=""/>
    <s v="Responsabilidad Social y Relaciones Públicas"/>
    <x v="0"/>
    <x v="14"/>
    <s v="Comisión de Servicios a Nivel Nacional"/>
    <x v="2"/>
    <x v="0"/>
    <m/>
    <m/>
    <m/>
    <s v="Alta"/>
    <s v="NO"/>
    <x v="2"/>
    <s v="Marzo"/>
    <s v="6"/>
    <d v="2023-03-01T00:00:00"/>
    <d v="2023-08-31T00:00:00"/>
    <s v=""/>
    <s v=""/>
    <n v="1260"/>
    <s v=""/>
    <n v="1680"/>
    <n v="5040"/>
    <n v="1260"/>
    <n v="1010"/>
    <s v=""/>
    <s v=""/>
    <s v=""/>
    <s v=""/>
    <m/>
    <n v="10250"/>
    <m/>
    <n v="12000"/>
    <m/>
    <n v="12000"/>
    <m/>
    <n v="12000"/>
    <n v="46250"/>
    <s v="Contratación"/>
    <s v="No Significativa"/>
    <s v="SI"/>
    <m/>
    <s v="Continuidad"/>
    <s v="SI"/>
    <m/>
    <m/>
    <s v="Hector Danilo Bocanegra Tubilla"/>
    <s v="988 464 890"/>
  </r>
  <r>
    <x v="807"/>
    <x v="18"/>
    <x v="3"/>
    <s v=""/>
    <s v="Gerencia de Comunicaciones y Relaciones Institucionales"/>
    <s v=""/>
    <s v=""/>
    <x v="0"/>
    <x v="14"/>
    <s v="Comisión de Servicios a Nivel Nacional"/>
    <x v="2"/>
    <x v="0"/>
    <m/>
    <m/>
    <m/>
    <s v="Alta"/>
    <s v="NO"/>
    <x v="2"/>
    <s v="Febrero"/>
    <s v="7"/>
    <d v="2023-02-01T00:00:00"/>
    <d v="2023-08-31T00:00:00"/>
    <s v=""/>
    <n v="960"/>
    <n v="960"/>
    <n v="960"/>
    <n v="960"/>
    <n v="960"/>
    <n v="960"/>
    <n v="960"/>
    <s v=""/>
    <s v=""/>
    <s v=""/>
    <s v=""/>
    <m/>
    <n v="6720"/>
    <m/>
    <n v="8000"/>
    <m/>
    <n v="8000"/>
    <m/>
    <n v="8000"/>
    <n v="30720"/>
    <s v="Contratación"/>
    <s v="No Significativa"/>
    <s v="SI"/>
    <m/>
    <s v="Continuidad"/>
    <s v="SI"/>
    <m/>
    <m/>
    <s v="Hector Danilo Bocanegra Tubilla"/>
    <s v="988 464 890"/>
  </r>
  <r>
    <x v="808"/>
    <x v="18"/>
    <x v="32"/>
    <s v=""/>
    <s v="Gerencia de Comunicaciones y Relaciones Institucionales"/>
    <s v="Publicidad y Posicionamiento de Marca"/>
    <s v=""/>
    <x v="0"/>
    <x v="14"/>
    <s v="Comisión de Servicios a Nivel Nacional"/>
    <x v="2"/>
    <x v="0"/>
    <m/>
    <m/>
    <m/>
    <s v="Alta"/>
    <s v="NO"/>
    <x v="2"/>
    <s v="Febrero"/>
    <s v="7"/>
    <d v="2023-02-01T00:00:00"/>
    <d v="2023-08-31T00:00:00"/>
    <s v=""/>
    <n v="1410"/>
    <n v="1410"/>
    <n v="1410"/>
    <n v="1410"/>
    <n v="1410"/>
    <n v="1410"/>
    <n v="1410"/>
    <s v=""/>
    <s v=""/>
    <s v=""/>
    <s v=""/>
    <m/>
    <n v="9870"/>
    <m/>
    <n v="12000"/>
    <m/>
    <n v="12000"/>
    <m/>
    <n v="12000"/>
    <n v="45870"/>
    <s v="Contratación"/>
    <s v="No Significativa"/>
    <s v="SI"/>
    <m/>
    <s v="Continuidad"/>
    <s v="SI"/>
    <m/>
    <m/>
    <s v="Hector Danilo Bocanegra Tubilla"/>
    <s v="988 464 890"/>
  </r>
  <r>
    <x v="809"/>
    <x v="18"/>
    <x v="33"/>
    <s v=""/>
    <s v="Gerencia de Comunicaciones y Relaciones Institucionales"/>
    <s v="Prensa Institucional"/>
    <s v=""/>
    <x v="0"/>
    <x v="14"/>
    <s v="Comisión de Servicios a Nivel Nacional"/>
    <x v="2"/>
    <x v="0"/>
    <m/>
    <m/>
    <m/>
    <s v="Alta"/>
    <s v="NO"/>
    <x v="2"/>
    <s v="Marzo"/>
    <s v="7"/>
    <d v="2023-02-01T00:00:00"/>
    <d v="2023-08-31T00:00:00"/>
    <s v=""/>
    <n v="1880"/>
    <n v="1680"/>
    <n v="1680"/>
    <n v="1880"/>
    <n v="1680"/>
    <n v="1680"/>
    <n v="1180"/>
    <s v=""/>
    <s v=""/>
    <s v=""/>
    <s v=""/>
    <m/>
    <n v="11660"/>
    <m/>
    <n v="13000"/>
    <m/>
    <n v="13000"/>
    <m/>
    <n v="13000"/>
    <n v="50660"/>
    <s v="Contratación"/>
    <s v="No Significativa"/>
    <s v="SI"/>
    <m/>
    <s v="Continuidad"/>
    <s v="SI"/>
    <m/>
    <m/>
    <s v="Hector Danilo Bocanegra Tubilla"/>
    <s v="988 464 890"/>
  </r>
  <r>
    <x v="810"/>
    <x v="18"/>
    <x v="3"/>
    <s v=""/>
    <s v="Gerencia de Comunicaciones y Relaciones Institucionales"/>
    <s v=""/>
    <s v=""/>
    <x v="0"/>
    <x v="14"/>
    <s v="Comisión de Servicios a Nivel Nacional"/>
    <x v="2"/>
    <x v="0"/>
    <m/>
    <m/>
    <m/>
    <s v="Alta"/>
    <s v="NO"/>
    <x v="2"/>
    <s v="Febrero"/>
    <s v="12"/>
    <d v="2023-01-01T00:00:00"/>
    <d v="2023-12-31T00:00:00"/>
    <n v="120"/>
    <n v="240"/>
    <n v="240"/>
    <n v="240"/>
    <n v="240"/>
    <n v="240"/>
    <n v="240"/>
    <n v="100"/>
    <s v=""/>
    <s v=""/>
    <s v=""/>
    <s v=""/>
    <m/>
    <n v="1660"/>
    <m/>
    <n v="3000"/>
    <m/>
    <n v="3000"/>
    <m/>
    <n v="3000"/>
    <n v="10660"/>
    <s v="Contratación"/>
    <s v="No Significativa"/>
    <s v="SI"/>
    <m/>
    <s v="Continuidad"/>
    <s v="SI"/>
    <m/>
    <m/>
    <s v="Hector Danilo Bocanegra Tubilla"/>
    <s v="988 464 890"/>
  </r>
  <r>
    <x v="811"/>
    <x v="18"/>
    <x v="32"/>
    <s v=""/>
    <s v="Gerencia de Comunicaciones y Relaciones Institucionales"/>
    <s v="Publicidad y Posicionamiento de Marca"/>
    <s v=""/>
    <x v="0"/>
    <x v="520"/>
    <s v="Servicio para la realización de videos publicitarios para campaña institucional (PAC 2023)"/>
    <x v="2"/>
    <x v="0"/>
    <m/>
    <m/>
    <m/>
    <s v="Alta"/>
    <s v="NO"/>
    <x v="0"/>
    <s v="Mayo"/>
    <s v="4"/>
    <d v="2023-08-01T00:00:00"/>
    <d v="2023-12-31T00:00:00"/>
    <s v=""/>
    <s v=""/>
    <s v=""/>
    <s v=""/>
    <s v=""/>
    <s v=""/>
    <s v=""/>
    <n v="1000000"/>
    <s v=""/>
    <s v=""/>
    <s v=""/>
    <s v=""/>
    <m/>
    <n v="1000000"/>
    <m/>
    <s v=""/>
    <m/>
    <s v=""/>
    <m/>
    <s v=""/>
    <n v="1000000"/>
    <s v="Contratación"/>
    <s v="No Significativa"/>
    <s v="SI"/>
    <m/>
    <s v="Nuevo"/>
    <s v="SI"/>
    <m/>
    <m/>
    <s v="Hector Danilo Bocanegra Tubilla"/>
    <s v="988 464 890"/>
  </r>
  <r>
    <x v="812"/>
    <x v="18"/>
    <x v="32"/>
    <s v=""/>
    <s v="Gerencia de Comunicaciones y Relaciones Institucionales"/>
    <s v="Publicidad y Posicionamiento de Marca"/>
    <s v=""/>
    <x v="0"/>
    <x v="521"/>
    <s v="Producción, realización y post producción de spot de audio y video y registro audiovisual y fotográfico de actividades del BN."/>
    <x v="2"/>
    <x v="0"/>
    <m/>
    <m/>
    <m/>
    <s v="Alta"/>
    <s v="NO"/>
    <x v="2"/>
    <s v="Sin convocatoria"/>
    <s v="8"/>
    <d v="2023-03-01T00:00:00"/>
    <d v="2023-12-31T00:00:00"/>
    <s v=""/>
    <s v=""/>
    <n v="50000"/>
    <s v=""/>
    <s v=""/>
    <s v=""/>
    <n v="100000"/>
    <s v=""/>
    <s v=""/>
    <n v="50000"/>
    <s v=""/>
    <n v="50000"/>
    <m/>
    <n v="250000"/>
    <m/>
    <s v=""/>
    <m/>
    <s v=""/>
    <m/>
    <s v=""/>
    <n v="250000"/>
    <s v="Contratación"/>
    <s v="No Significativa"/>
    <s v="SI"/>
    <m/>
    <s v="Nuevo"/>
    <s v="SI"/>
    <m/>
    <m/>
    <s v="Hector Danilo Bocanegra Tubilla"/>
    <s v="988 464 890"/>
  </r>
  <r>
    <x v="813"/>
    <x v="18"/>
    <x v="3"/>
    <s v="Responsabilidad Social y Relaciones Públicas"/>
    <s v="Gerencia de Comunicaciones y Relaciones Institucionales"/>
    <s v=""/>
    <s v="Responsabilidad Social y Relaciones Públicas"/>
    <x v="0"/>
    <x v="522"/>
    <s v="Producción, realización y post producción de spot de audio y video y registro audiovisual y fotográfico de actividades de Responsabilidad Social."/>
    <x v="2"/>
    <x v="0"/>
    <m/>
    <m/>
    <m/>
    <s v="Alta"/>
    <s v="NO"/>
    <x v="2"/>
    <s v="Sin convocatoria"/>
    <s v="6"/>
    <d v="2023-05-01T00:00:00"/>
    <d v="2023-10-31T00:00:00"/>
    <s v=""/>
    <s v=""/>
    <s v=""/>
    <s v=""/>
    <n v="2000"/>
    <n v="2500"/>
    <s v=""/>
    <n v="2000"/>
    <n v="2500"/>
    <n v="2000"/>
    <s v=""/>
    <s v=""/>
    <m/>
    <n v="11000"/>
    <m/>
    <s v=""/>
    <m/>
    <s v=""/>
    <m/>
    <s v=""/>
    <n v="11000"/>
    <s v="Contratación"/>
    <s v="No Significativa"/>
    <s v="SI"/>
    <m/>
    <s v="Nuevo"/>
    <s v="SI"/>
    <m/>
    <m/>
    <s v="Hector Danilo Bocanegra Tubilla"/>
    <s v="988 464 890"/>
  </r>
  <r>
    <x v="814"/>
    <x v="18"/>
    <x v="32"/>
    <s v=""/>
    <s v="Gerencia de Comunicaciones y Relaciones Institucionales"/>
    <s v="Publicidad y Posicionamiento de Marca"/>
    <s v=""/>
    <x v="0"/>
    <x v="523"/>
    <s v="Publicaciones de avisos de ley, avisos de convocatoria de personal y otros"/>
    <x v="2"/>
    <x v="0"/>
    <m/>
    <m/>
    <m/>
    <s v="Muy Alta"/>
    <s v="NO"/>
    <x v="2"/>
    <s v="Sin convocatoria"/>
    <s v="11"/>
    <d v="2023-02-01T00:00:00"/>
    <d v="2023-12-31T00:00:00"/>
    <s v=""/>
    <n v="30000"/>
    <n v="30000"/>
    <n v="30000"/>
    <n v="30000"/>
    <n v="30000"/>
    <n v="30000"/>
    <n v="30000"/>
    <n v="30000"/>
    <n v="30000"/>
    <n v="30000"/>
    <n v="200000"/>
    <m/>
    <n v="500000"/>
    <m/>
    <n v="500000"/>
    <m/>
    <n v="500000"/>
    <m/>
    <n v="500000"/>
    <n v="2000000"/>
    <s v="Contratación"/>
    <s v="No Significativa"/>
    <s v="SI"/>
    <m/>
    <s v="Nuevo"/>
    <s v="SI"/>
    <m/>
    <m/>
    <s v="Hector Danilo Bocanegra Tubilla"/>
    <s v="988 464 890"/>
  </r>
  <r>
    <x v="815"/>
    <x v="18"/>
    <x v="32"/>
    <s v=""/>
    <s v="Gerencia de Comunicaciones y Relaciones Institucionales"/>
    <s v="Publicidad y Posicionamiento de Marca"/>
    <s v=""/>
    <x v="0"/>
    <x v="524"/>
    <s v="Campaña Cuenta DNI (PAC 2023)"/>
    <x v="2"/>
    <x v="0"/>
    <m/>
    <m/>
    <m/>
    <s v="Alta"/>
    <s v="NO"/>
    <x v="0"/>
    <s v="Julio"/>
    <s v="1"/>
    <d v="2023-08-01T00:00:00"/>
    <d v="2023-08-31T00:00:00"/>
    <s v=""/>
    <s v=""/>
    <s v=""/>
    <s v=""/>
    <s v=""/>
    <s v=""/>
    <s v=""/>
    <s v=""/>
    <s v=""/>
    <n v="4000000"/>
    <s v=""/>
    <s v=""/>
    <m/>
    <n v="4000000"/>
    <m/>
    <n v="6000000"/>
    <m/>
    <n v="6000000"/>
    <m/>
    <n v="6000000"/>
    <n v="22000000"/>
    <s v="Contratación"/>
    <s v="No Significativa"/>
    <s v="SI"/>
    <m/>
    <s v="Nuevo"/>
    <s v="NO"/>
    <m/>
    <m/>
    <s v="Hector Danilo Bocanegra Tubilla"/>
    <s v="988 464 890"/>
  </r>
  <r>
    <x v="816"/>
    <x v="18"/>
    <x v="32"/>
    <s v=""/>
    <s v="Gerencia de Comunicaciones y Relaciones Institucionales"/>
    <s v="Publicidad y Posicionamiento de Marca"/>
    <s v=""/>
    <x v="0"/>
    <x v="525"/>
    <s v="Campaña de Productos (préstamo MultiRed, Crédito Hipotecario, Tarjeta de Crédito) PAC 2023"/>
    <x v="2"/>
    <x v="0"/>
    <m/>
    <m/>
    <m/>
    <s v="Alta"/>
    <s v="NO"/>
    <x v="0"/>
    <s v="Agosto"/>
    <s v="1"/>
    <d v="2023-08-01T00:00:00"/>
    <d v="2023-08-31T00:00:00"/>
    <s v=""/>
    <s v=""/>
    <s v=""/>
    <s v=""/>
    <s v=""/>
    <s v=""/>
    <s v=""/>
    <s v=""/>
    <s v=""/>
    <n v="3000000"/>
    <s v=""/>
    <s v=""/>
    <m/>
    <n v="3000000"/>
    <m/>
    <n v="5000000"/>
    <m/>
    <n v="5000000"/>
    <m/>
    <n v="5000000"/>
    <n v="18000000"/>
    <s v="Contratación"/>
    <s v="No Significativa"/>
    <s v="SI"/>
    <m/>
    <s v="Nuevo"/>
    <s v="NO"/>
    <m/>
    <m/>
    <s v="Hector Danilo Bocanegra Tubilla"/>
    <s v="988 464 890"/>
  </r>
  <r>
    <x v="817"/>
    <x v="18"/>
    <x v="32"/>
    <s v=""/>
    <s v="Gerencia de Comunicaciones y Relaciones Institucionales"/>
    <s v="Publicidad y Posicionamiento de Marca"/>
    <s v=""/>
    <x v="0"/>
    <x v="526"/>
    <s v="Campaña Productos pasivos (PAC 2023)"/>
    <x v="2"/>
    <x v="0"/>
    <m/>
    <m/>
    <m/>
    <s v="Alta"/>
    <s v="NO"/>
    <x v="0"/>
    <s v="Junio"/>
    <s v="1"/>
    <d v="2023-08-01T00:00:00"/>
    <d v="2023-08-31T00:00:00"/>
    <s v=""/>
    <s v=""/>
    <s v=""/>
    <s v=""/>
    <s v=""/>
    <s v=""/>
    <s v=""/>
    <s v=""/>
    <s v=""/>
    <n v="2000000"/>
    <s v=""/>
    <s v=""/>
    <m/>
    <n v="2000000"/>
    <m/>
    <n v="3000000"/>
    <m/>
    <n v="3000000"/>
    <m/>
    <n v="3000000"/>
    <n v="11000000"/>
    <s v="Contratación"/>
    <s v="No Significativa"/>
    <s v="SI"/>
    <m/>
    <s v="Nuevo"/>
    <s v="NO"/>
    <m/>
    <m/>
    <s v="Hector Danilo Bocanegra Tubilla"/>
    <s v="988 464 890"/>
  </r>
  <r>
    <x v="818"/>
    <x v="18"/>
    <x v="32"/>
    <s v=""/>
    <s v="Gerencia de Comunicaciones y Relaciones Institucionales"/>
    <s v="Publicidad y Posicionamiento de Marca"/>
    <s v=""/>
    <x v="0"/>
    <x v="527"/>
    <s v="Canales de Atención (PAC 2023)"/>
    <x v="2"/>
    <x v="0"/>
    <m/>
    <m/>
    <m/>
    <s v="Alta"/>
    <s v="NO"/>
    <x v="0"/>
    <s v="Junio"/>
    <s v="1"/>
    <d v="2023-08-01T00:00:00"/>
    <d v="2023-08-31T00:00:00"/>
    <s v=""/>
    <s v=""/>
    <s v=""/>
    <s v=""/>
    <s v=""/>
    <s v=""/>
    <s v=""/>
    <s v=""/>
    <s v=""/>
    <n v="1500000"/>
    <s v=""/>
    <s v=""/>
    <m/>
    <n v="1500000"/>
    <m/>
    <n v="3000000"/>
    <m/>
    <n v="3000000"/>
    <m/>
    <n v="3000000"/>
    <n v="10500000"/>
    <s v="Contratación"/>
    <s v="No Significativa"/>
    <s v="SI"/>
    <m/>
    <s v="Nuevo"/>
    <s v="NO"/>
    <m/>
    <m/>
    <s v="Hector Danilo Bocanegra Tubilla"/>
    <s v="988 464 890"/>
  </r>
  <r>
    <x v="819"/>
    <x v="18"/>
    <x v="32"/>
    <s v=""/>
    <s v="Gerencia de Comunicaciones y Relaciones Institucionales"/>
    <s v="Publicidad y Posicionamiento de Marca"/>
    <s v=""/>
    <x v="0"/>
    <x v="528"/>
    <s v="Campañas Programática Web (PAC 2023)"/>
    <x v="2"/>
    <x v="0"/>
    <m/>
    <m/>
    <m/>
    <s v="Alta"/>
    <s v="NO"/>
    <x v="0"/>
    <s v="Junio"/>
    <s v="1"/>
    <d v="2023-10-01T00:00:00"/>
    <d v="2023-10-31T00:00:00"/>
    <s v=""/>
    <s v=""/>
    <s v=""/>
    <s v=""/>
    <s v=""/>
    <s v=""/>
    <s v=""/>
    <s v=""/>
    <s v=""/>
    <n v="1000000"/>
    <s v=""/>
    <s v=""/>
    <m/>
    <n v="1000000"/>
    <m/>
    <n v="2000000"/>
    <m/>
    <n v="2000000"/>
    <m/>
    <n v="2000000"/>
    <n v="7000000"/>
    <s v="Contratación"/>
    <s v="No Significativa"/>
    <s v="SI"/>
    <m/>
    <s v="Nuevo"/>
    <s v="NO"/>
    <m/>
    <m/>
    <s v="Hector Danilo Bocanegra Tubilla"/>
    <s v="988 464 890"/>
  </r>
  <r>
    <x v="820"/>
    <x v="18"/>
    <x v="32"/>
    <s v=""/>
    <s v="Gerencia de Comunicaciones y Relaciones Institucionales"/>
    <s v="Publicidad y Posicionamiento de Marca"/>
    <s v=""/>
    <x v="0"/>
    <x v="529"/>
    <s v="Campañas en Redes Sociales (PAC 2023)"/>
    <x v="2"/>
    <x v="0"/>
    <m/>
    <m/>
    <m/>
    <s v="Alta"/>
    <s v="NO"/>
    <x v="0"/>
    <s v="Junio"/>
    <s v="1"/>
    <d v="2023-10-01T00:00:00"/>
    <d v="2023-10-31T00:00:00"/>
    <s v=""/>
    <s v=""/>
    <s v=""/>
    <s v=""/>
    <s v=""/>
    <s v=""/>
    <s v=""/>
    <s v=""/>
    <s v=""/>
    <n v="1000000"/>
    <s v=""/>
    <s v=""/>
    <m/>
    <n v="1000000"/>
    <m/>
    <n v="2000000"/>
    <m/>
    <n v="2000000"/>
    <m/>
    <n v="2000000"/>
    <n v="7000000"/>
    <s v="Contratación"/>
    <s v="No Significativa"/>
    <s v="SI"/>
    <m/>
    <s v="Nuevo"/>
    <s v="NO"/>
    <m/>
    <m/>
    <s v="Hector Danilo Bocanegra Tubilla"/>
    <s v="988 464 890"/>
  </r>
  <r>
    <x v="821"/>
    <x v="18"/>
    <x v="32"/>
    <s v=""/>
    <s v="Gerencia de Comunicaciones y Relaciones Institucionales"/>
    <s v="Publicidad y Posicionamiento de Marca"/>
    <s v=""/>
    <x v="0"/>
    <x v="530"/>
    <s v="Agencia de Publicidad (PAC 2023)"/>
    <x v="2"/>
    <x v="0"/>
    <m/>
    <m/>
    <m/>
    <s v="Alta"/>
    <s v="NO"/>
    <x v="0"/>
    <s v="Febrero"/>
    <s v="9"/>
    <d v="2022-04-01T00:00:00"/>
    <d v="2022-12-31T00:00:00"/>
    <s v=""/>
    <s v=""/>
    <s v=""/>
    <n v="55555"/>
    <n v="55555"/>
    <n v="55555"/>
    <n v="55555"/>
    <n v="55555"/>
    <n v="55555"/>
    <n v="55555"/>
    <n v="55555"/>
    <n v="55560"/>
    <m/>
    <n v="500000"/>
    <m/>
    <n v="500000"/>
    <m/>
    <n v="500000"/>
    <m/>
    <n v="500000"/>
    <n v="2000000"/>
    <s v="Contratación"/>
    <s v="No Significativa"/>
    <s v="SI"/>
    <m/>
    <s v="Nuevo"/>
    <s v="NO"/>
    <m/>
    <m/>
    <s v="Hector Danilo Bocanegra Tubilla"/>
    <s v="988 464 890"/>
  </r>
  <r>
    <x v="822"/>
    <x v="18"/>
    <x v="32"/>
    <s v=""/>
    <s v="Gerencia de Comunicaciones y Relaciones Institucionales"/>
    <s v="Publicidad y Posicionamiento de Marca"/>
    <s v=""/>
    <x v="0"/>
    <x v="531"/>
    <s v="Adquisición de elementos de soporte publicitarios para agencias del Banco de la Nación (PAC 2023)"/>
    <x v="3"/>
    <x v="0"/>
    <m/>
    <m/>
    <m/>
    <s v="Alta"/>
    <s v="NO"/>
    <x v="0"/>
    <s v="Marzo"/>
    <s v="1"/>
    <d v="2023-06-01T00:00:00"/>
    <d v="2023-06-30T00:00:00"/>
    <s v=""/>
    <s v=""/>
    <s v=""/>
    <s v=""/>
    <s v=""/>
    <n v="500000"/>
    <s v=""/>
    <s v=""/>
    <s v=""/>
    <s v=""/>
    <s v=""/>
    <s v=""/>
    <m/>
    <n v="500000"/>
    <m/>
    <n v="500000"/>
    <m/>
    <n v="500000"/>
    <m/>
    <n v="500000"/>
    <n v="2000000"/>
    <s v="Contratación"/>
    <s v="No Significativa"/>
    <s v="SI"/>
    <m/>
    <s v="Nuevo"/>
    <s v="NO"/>
    <m/>
    <m/>
    <s v="Hector Danilo Bocanegra Tubilla"/>
    <s v="988 464 890"/>
  </r>
  <r>
    <x v="823"/>
    <x v="18"/>
    <x v="32"/>
    <s v=""/>
    <s v="Gerencia de Comunicaciones y Relaciones Institucionales"/>
    <s v="Publicidad y Posicionamiento de Marca"/>
    <s v=""/>
    <x v="0"/>
    <x v="532"/>
    <s v="Adquisición de Merchandising"/>
    <x v="3"/>
    <x v="0"/>
    <m/>
    <m/>
    <m/>
    <s v="Alta"/>
    <s v="NO"/>
    <x v="2"/>
    <s v="Sin convocatoria"/>
    <s v="9"/>
    <d v="2023-04-01T00:00:00"/>
    <d v="2023-12-31T00:00:00"/>
    <s v=""/>
    <s v=""/>
    <s v=""/>
    <n v="25000"/>
    <s v=""/>
    <n v="25000"/>
    <s v=""/>
    <s v=""/>
    <s v=""/>
    <n v="25000"/>
    <s v=""/>
    <n v="25000"/>
    <m/>
    <n v="100000"/>
    <m/>
    <n v="100000"/>
    <m/>
    <n v="100000"/>
    <m/>
    <n v="100000"/>
    <n v="400000"/>
    <s v="Contratación"/>
    <s v="No Significativa"/>
    <s v="SI"/>
    <m/>
    <s v="Nuevo"/>
    <s v="NO"/>
    <m/>
    <m/>
    <s v="Hector Danilo Bocanegra Tubilla"/>
    <s v="988 464 890"/>
  </r>
  <r>
    <x v="824"/>
    <x v="18"/>
    <x v="32"/>
    <s v=""/>
    <s v="Gerencia de Comunicaciones y Relaciones Institucionales"/>
    <s v="Publicidad y Posicionamiento de Marca"/>
    <s v=""/>
    <x v="0"/>
    <x v="533"/>
    <s v="Adquisición de Merchandising.  (PAC 2022)"/>
    <x v="3"/>
    <x v="0"/>
    <m/>
    <m/>
    <m/>
    <s v="Muy Alta"/>
    <s v="NO"/>
    <x v="2"/>
    <s v="Sin convocatoria"/>
    <s v="1"/>
    <d v="2023-02-01T00:00:00"/>
    <d v="2023-02-28T00:00:00"/>
    <s v=""/>
    <n v="1600000"/>
    <s v=""/>
    <s v=""/>
    <s v=""/>
    <s v=""/>
    <s v=""/>
    <s v=""/>
    <s v=""/>
    <s v=""/>
    <s v=""/>
    <s v=""/>
    <m/>
    <n v="1600000"/>
    <m/>
    <s v=""/>
    <m/>
    <s v=""/>
    <m/>
    <s v=""/>
    <n v="1600000"/>
    <s v="Contratación"/>
    <s v="No Significativa"/>
    <s v="NO"/>
    <m/>
    <s v="Continuidad"/>
    <s v="SI"/>
    <m/>
    <m/>
    <s v="Hector Danilo Bocanegra Tubilla"/>
    <s v="988 464 890"/>
  </r>
  <r>
    <x v="825"/>
    <x v="18"/>
    <x v="32"/>
    <s v=""/>
    <s v="Gerencia de Comunicaciones y Relaciones Institucionales"/>
    <s v="Publicidad y Posicionamiento de Marca"/>
    <s v=""/>
    <x v="0"/>
    <x v="534"/>
    <s v="Adquisición de Merchandising.  (PAC 2023)"/>
    <x v="3"/>
    <x v="0"/>
    <m/>
    <m/>
    <m/>
    <s v="Alta"/>
    <s v="NO"/>
    <x v="0"/>
    <s v="Febrero"/>
    <s v="1"/>
    <d v="2023-05-01T00:00:00"/>
    <d v="2023-05-31T00:00:00"/>
    <s v=""/>
    <s v=""/>
    <s v=""/>
    <s v=""/>
    <n v="3000000"/>
    <s v=""/>
    <s v=""/>
    <s v=""/>
    <s v=""/>
    <s v=""/>
    <s v=""/>
    <s v=""/>
    <m/>
    <n v="3000000"/>
    <m/>
    <n v="3000000"/>
    <m/>
    <n v="3000000"/>
    <m/>
    <n v="3000000"/>
    <n v="12000000"/>
    <s v="Contratación"/>
    <s v="No Significativa"/>
    <s v="NO"/>
    <m/>
    <s v="Nuevo"/>
    <s v="SI"/>
    <m/>
    <m/>
    <s v="Hector Danilo Bocanegra Tubilla"/>
    <s v="988 464 890"/>
  </r>
  <r>
    <x v="826"/>
    <x v="18"/>
    <x v="32"/>
    <s v=""/>
    <s v="Gerencia de Comunicaciones y Relaciones Institucionales"/>
    <s v="Publicidad y Posicionamiento de Marca"/>
    <s v=""/>
    <x v="0"/>
    <x v="535"/>
    <s v="Servicio de impresión de material informativo y publicitario.  (PAC 2023)"/>
    <x v="2"/>
    <x v="0"/>
    <m/>
    <m/>
    <m/>
    <s v="Alta"/>
    <s v="NO"/>
    <x v="0"/>
    <s v="Julio"/>
    <s v="3"/>
    <d v="2023-10-01T00:00:00"/>
    <d v="2023-12-31T00:00:00"/>
    <s v=""/>
    <s v=""/>
    <s v=""/>
    <s v=""/>
    <s v=""/>
    <s v=""/>
    <s v=""/>
    <s v=""/>
    <s v=""/>
    <n v="558231"/>
    <s v=""/>
    <s v=""/>
    <m/>
    <n v="558231"/>
    <m/>
    <n v="1500000"/>
    <m/>
    <n v="1500000"/>
    <m/>
    <n v="1500000"/>
    <n v="5058231"/>
    <s v="Contratación"/>
    <s v="No Significativa"/>
    <s v="SI"/>
    <m/>
    <s v="Continuidad"/>
    <s v="SI"/>
    <m/>
    <m/>
    <s v="Hector Danilo Bocanegra Tubilla"/>
    <s v="988 464 890"/>
  </r>
  <r>
    <x v="827"/>
    <x v="18"/>
    <x v="32"/>
    <s v=""/>
    <s v="Gerencia de Comunicaciones y Relaciones Institucionales"/>
    <s v="Publicidad y Posicionamiento de Marca"/>
    <s v=""/>
    <x v="0"/>
    <x v="536"/>
    <s v="Servicio de impresión de material informativo y publicitario (PAC 2022)"/>
    <x v="2"/>
    <x v="0"/>
    <m/>
    <m/>
    <m/>
    <s v="Muy Alta"/>
    <s v="NO"/>
    <x v="2"/>
    <s v="Sin convocatoria"/>
    <s v="5"/>
    <d v="2023-01-01T00:00:00"/>
    <d v="2023-05-31T00:00:00"/>
    <n v="1090097"/>
    <s v=""/>
    <s v=""/>
    <s v=""/>
    <s v=""/>
    <s v=""/>
    <s v=""/>
    <s v=""/>
    <s v=""/>
    <s v=""/>
    <s v=""/>
    <s v=""/>
    <m/>
    <n v="1090097"/>
    <m/>
    <s v=""/>
    <m/>
    <s v=""/>
    <m/>
    <s v=""/>
    <n v="1090097"/>
    <s v="Contratación"/>
    <s v="No Significativa"/>
    <s v="SI"/>
    <m/>
    <s v="Continuidad"/>
    <s v="SI"/>
    <m/>
    <m/>
    <s v="Hector Danilo Bocanegra Tubilla"/>
    <s v="988 464 890"/>
  </r>
  <r>
    <x v="828"/>
    <x v="18"/>
    <x v="3"/>
    <s v="Responsabilidad Social y Relaciones Públicas"/>
    <s v="Gerencia de Comunicaciones y Relaciones Institucionales"/>
    <s v=""/>
    <s v="Responsabilidad Social y Relaciones Públicas"/>
    <x v="0"/>
    <x v="537"/>
    <s v="Adquisición de merchandising para actividades de responsabilidad social"/>
    <x v="3"/>
    <x v="0"/>
    <m/>
    <m/>
    <m/>
    <s v="Alta"/>
    <s v="NO"/>
    <x v="2"/>
    <s v="Sin convocatoria"/>
    <s v="1"/>
    <d v="2023-04-01T00:00:00"/>
    <d v="2023-04-30T00:00:00"/>
    <s v=""/>
    <s v=""/>
    <s v=""/>
    <n v="85000"/>
    <s v=""/>
    <s v=""/>
    <s v=""/>
    <s v=""/>
    <s v=""/>
    <s v=""/>
    <s v=""/>
    <s v=""/>
    <m/>
    <n v="85000"/>
    <m/>
    <n v="100000"/>
    <m/>
    <n v="100000"/>
    <m/>
    <n v="100000"/>
    <n v="385000"/>
    <s v="Contratación"/>
    <s v="No Significativa"/>
    <s v="SI"/>
    <m/>
    <s v="Nuevo"/>
    <s v="SI"/>
    <m/>
    <m/>
    <s v="Hector Danilo Bocanegra Tubilla"/>
    <s v="988 464 890"/>
  </r>
  <r>
    <x v="829"/>
    <x v="18"/>
    <x v="32"/>
    <s v=""/>
    <s v="Gerencia de Comunicaciones y Relaciones Institucionales"/>
    <s v="Publicidad y Posicionamiento de Marca"/>
    <s v=""/>
    <x v="0"/>
    <x v="538"/>
    <s v="Impresión de material informativo y publicitario (folletería, volantes, dípticos, trípticos, afiches, banners, etc.) "/>
    <x v="2"/>
    <x v="0"/>
    <m/>
    <m/>
    <m/>
    <s v="Alta"/>
    <s v="NO"/>
    <x v="2"/>
    <s v="Sin convocatoria"/>
    <s v="9"/>
    <d v="2023-04-01T00:00:00"/>
    <d v="2023-12-31T00:00:00"/>
    <s v=""/>
    <s v=""/>
    <s v=""/>
    <n v="25000"/>
    <s v=""/>
    <s v=""/>
    <n v="25000"/>
    <s v=""/>
    <s v=""/>
    <n v="25000"/>
    <s v=""/>
    <n v="25000"/>
    <m/>
    <n v="100000"/>
    <m/>
    <n v="100000"/>
    <m/>
    <n v="100000"/>
    <m/>
    <n v="100000"/>
    <n v="400000"/>
    <s v="Contratación"/>
    <s v="No Significativa"/>
    <s v="SI"/>
    <m/>
    <s v="Nuevo"/>
    <s v="SI"/>
    <m/>
    <m/>
    <s v="Hector Danilo Bocanegra Tubilla"/>
    <s v="988 464 890"/>
  </r>
  <r>
    <x v="830"/>
    <x v="18"/>
    <x v="3"/>
    <s v="Responsabilidad Social y Relaciones Públicas"/>
    <s v="Gerencia de Comunicaciones y Relaciones Institucionales"/>
    <s v=""/>
    <s v="Responsabilidad Social y Relaciones Públicas"/>
    <x v="0"/>
    <x v="539"/>
    <s v="Impresión de material informativo y publicitario (folletería, volantes, dípticos, trípticos, afiches, banners, etc.) para actividades de responsabilidad social"/>
    <x v="2"/>
    <x v="0"/>
    <m/>
    <m/>
    <m/>
    <s v="Alta"/>
    <s v="NO"/>
    <x v="2"/>
    <s v="Sin convocatoria"/>
    <s v="6"/>
    <d v="2023-03-01T00:00:00"/>
    <d v="2023-08-31T00:00:00"/>
    <s v=""/>
    <s v=""/>
    <n v="1000"/>
    <s v=""/>
    <n v="10000"/>
    <n v="2000"/>
    <n v="1500"/>
    <n v="10000"/>
    <s v=""/>
    <s v=""/>
    <s v=""/>
    <s v=""/>
    <m/>
    <n v="24500"/>
    <m/>
    <n v="50000"/>
    <m/>
    <n v="50000"/>
    <m/>
    <n v="50000"/>
    <n v="174500"/>
    <s v="Contratación"/>
    <s v="No Significativa"/>
    <s v="SI"/>
    <m/>
    <s v="Nuevo"/>
    <s v="SI"/>
    <m/>
    <m/>
    <s v="Hector Danilo Bocanegra Tubilla"/>
    <s v="988 464 890"/>
  </r>
  <r>
    <x v="831"/>
    <x v="18"/>
    <x v="32"/>
    <s v=""/>
    <s v="Gerencia de Comunicaciones y Relaciones Institucionales"/>
    <s v="Publicidad y Posicionamiento de Marca"/>
    <s v=""/>
    <x v="0"/>
    <x v="540"/>
    <s v="Impresión de material informativo y publicitario (folletería, volantes, dípticos, trípticos, afiches, banners, etc.) REGIÓN 2"/>
    <x v="2"/>
    <x v="0"/>
    <m/>
    <m/>
    <m/>
    <s v="Alta"/>
    <s v="NO"/>
    <x v="2"/>
    <s v="Sin convocatoria"/>
    <s v="8"/>
    <d v="2023-05-01T00:00:00"/>
    <d v="2023-12-31T00:00:00"/>
    <s v=""/>
    <s v=""/>
    <s v=""/>
    <s v=""/>
    <n v="25000"/>
    <s v=""/>
    <s v=""/>
    <s v=""/>
    <s v=""/>
    <n v="25000"/>
    <s v=""/>
    <n v="50000"/>
    <m/>
    <n v="100000"/>
    <m/>
    <n v="100000"/>
    <m/>
    <n v="100000"/>
    <m/>
    <n v="100000"/>
    <n v="400000"/>
    <s v="Contratación"/>
    <s v="No Significativa"/>
    <s v="SI"/>
    <m/>
    <s v="Continuidad"/>
    <s v="SI"/>
    <m/>
    <m/>
    <s v="Hector Danilo Bocanegra Tubilla"/>
    <s v="988 464 890"/>
  </r>
  <r>
    <x v="832"/>
    <x v="18"/>
    <x v="32"/>
    <s v=""/>
    <s v="Gerencia de Comunicaciones y Relaciones Institucionales"/>
    <s v="Publicidad y Posicionamiento de Marca"/>
    <s v=""/>
    <x v="0"/>
    <x v="541"/>
    <s v="Servicio de suscripción de acortador de direcciones y generador de códigos QR"/>
    <x v="2"/>
    <x v="0"/>
    <m/>
    <m/>
    <m/>
    <s v="Alta"/>
    <s v="NO"/>
    <x v="2"/>
    <s v="Sin convocatoria"/>
    <s v="1"/>
    <d v="2023-06-01T00:00:00"/>
    <d v="2023-06-30T00:00:00"/>
    <s v=""/>
    <s v=""/>
    <s v=""/>
    <s v=""/>
    <s v=""/>
    <n v="6000"/>
    <s v=""/>
    <s v=""/>
    <s v=""/>
    <s v=""/>
    <s v=""/>
    <s v=""/>
    <m/>
    <n v="6000"/>
    <m/>
    <n v="10000"/>
    <m/>
    <n v="10000"/>
    <m/>
    <n v="10000"/>
    <n v="36000"/>
    <s v="Contratación"/>
    <s v="No Significativa"/>
    <s v="SI"/>
    <m/>
    <s v="Continuidad"/>
    <s v="NO"/>
    <m/>
    <m/>
    <s v="Hector Danilo Bocanegra Tubilla"/>
    <s v="988 464 890"/>
  </r>
  <r>
    <x v="833"/>
    <x v="18"/>
    <x v="32"/>
    <s v=""/>
    <s v="Gerencia de Comunicaciones y Relaciones Institucionales"/>
    <s v="Publicidad y Posicionamiento de Marca"/>
    <s v=""/>
    <x v="0"/>
    <x v="542"/>
    <s v="Servicio de suscripción anual de imágenes y vectores para uso institucional del Banco de la Nación"/>
    <x v="2"/>
    <x v="0"/>
    <m/>
    <m/>
    <m/>
    <s v="Alta"/>
    <s v="NO"/>
    <x v="2"/>
    <s v="Sin convocatoria"/>
    <s v="1"/>
    <d v="2023-05-01T00:00:00"/>
    <d v="2023-05-31T00:00:00"/>
    <s v=""/>
    <s v=""/>
    <s v=""/>
    <s v=""/>
    <n v="16000"/>
    <s v=""/>
    <s v=""/>
    <s v=""/>
    <s v=""/>
    <s v=""/>
    <s v=""/>
    <s v=""/>
    <m/>
    <n v="16000"/>
    <m/>
    <n v="20000"/>
    <m/>
    <n v="20000"/>
    <m/>
    <n v="20000"/>
    <n v="76000"/>
    <s v="Contratación"/>
    <s v="No Significativa"/>
    <s v="SI"/>
    <m/>
    <s v="Continuidad"/>
    <s v="SI"/>
    <m/>
    <m/>
    <s v="Hector Danilo Bocanegra Tubilla"/>
    <s v="988 464 890"/>
  </r>
  <r>
    <x v="834"/>
    <x v="18"/>
    <x v="3"/>
    <s v="Responsabilidad Social y Relaciones Públicas"/>
    <s v="Gerencia de Comunicaciones y Relaciones Institucionales"/>
    <s v=""/>
    <s v="Responsabilidad Social y Relaciones Públicas"/>
    <x v="0"/>
    <x v="543"/>
    <s v="Servicio de BTL para actividades de responsabilidad social"/>
    <x v="2"/>
    <x v="0"/>
    <m/>
    <m/>
    <m/>
    <s v="Alta"/>
    <s v="NO"/>
    <x v="2"/>
    <s v="Sin convocatoria"/>
    <s v="4"/>
    <d v="2023-06-01T00:00:00"/>
    <d v="2023-09-30T00:00:00"/>
    <s v=""/>
    <s v=""/>
    <s v=""/>
    <s v=""/>
    <s v=""/>
    <s v=""/>
    <n v="12000"/>
    <s v=""/>
    <n v="12000"/>
    <s v=""/>
    <s v=""/>
    <s v=""/>
    <m/>
    <n v="24000"/>
    <m/>
    <n v="20000"/>
    <m/>
    <n v="20000"/>
    <m/>
    <n v="20000"/>
    <n v="84000"/>
    <s v="Contratación"/>
    <s v="No Significativa"/>
    <s v="SI"/>
    <m/>
    <s v="Nuevo"/>
    <s v="NO"/>
    <m/>
    <m/>
    <s v="Hector Danilo Bocanegra Tubilla"/>
    <s v="988 464 890"/>
  </r>
  <r>
    <x v="835"/>
    <x v="18"/>
    <x v="3"/>
    <s v=""/>
    <s v="Gerencia de Comunicaciones y Relaciones Institucionales"/>
    <s v=""/>
    <s v=""/>
    <x v="0"/>
    <x v="544"/>
    <s v="Eventos institucionales y ceremonias, inauguraciones, concursos, convenios, ferias, seminarios, lanzamiento de productos en Lima"/>
    <x v="2"/>
    <x v="0"/>
    <m/>
    <m/>
    <m/>
    <s v="Alta"/>
    <s v="NO"/>
    <x v="2"/>
    <s v="Sin convocatoria"/>
    <s v="8"/>
    <d v="2023-03-01T00:00:00"/>
    <d v="2023-10-31T00:00:00"/>
    <s v=""/>
    <s v=""/>
    <n v="25000"/>
    <s v=""/>
    <n v="25000"/>
    <s v=""/>
    <s v=""/>
    <n v="25000"/>
    <s v=""/>
    <n v="25000"/>
    <s v=""/>
    <s v=""/>
    <m/>
    <n v="100000"/>
    <m/>
    <n v="300000"/>
    <m/>
    <n v="300000"/>
    <m/>
    <n v="300000"/>
    <n v="1000000"/>
    <s v="Contratación"/>
    <s v="No Significativa"/>
    <s v="SI"/>
    <m/>
    <s v="Nuevo"/>
    <s v="NO"/>
    <m/>
    <m/>
    <s v="Hector Danilo Bocanegra Tubilla"/>
    <s v="988 464 890"/>
  </r>
  <r>
    <x v="836"/>
    <x v="18"/>
    <x v="3"/>
    <s v=""/>
    <s v="Gerencia de Comunicaciones y Relaciones Institucionales"/>
    <s v=""/>
    <s v=""/>
    <x v="0"/>
    <x v="545"/>
    <s v="Eventos institucionales y ceremonias, inauguraciones, concursos, convenios, ferias, seminarios, lanzamiento de productos en provincias"/>
    <x v="2"/>
    <x v="0"/>
    <m/>
    <m/>
    <m/>
    <s v="Alta"/>
    <s v="NO"/>
    <x v="2"/>
    <s v="Sin convocatoria"/>
    <s v="6"/>
    <d v="2023-07-01T00:00:00"/>
    <d v="2023-12-31T00:00:00"/>
    <s v=""/>
    <s v=""/>
    <s v=""/>
    <s v=""/>
    <s v=""/>
    <n v="25000"/>
    <s v=""/>
    <s v=""/>
    <s v=""/>
    <s v=""/>
    <s v=""/>
    <n v="25000"/>
    <m/>
    <n v="50000"/>
    <m/>
    <n v="50000"/>
    <m/>
    <n v="120000"/>
    <m/>
    <n v="50000"/>
    <n v="270000"/>
    <s v="Contratación"/>
    <s v="No Significativa"/>
    <s v="SI"/>
    <m/>
    <s v="Nuevo"/>
    <s v="NO"/>
    <m/>
    <m/>
    <s v="Hector Danilo Bocanegra Tubilla"/>
    <s v="988 464 890"/>
  </r>
  <r>
    <x v="837"/>
    <x v="18"/>
    <x v="3"/>
    <s v="Responsabilidad Social y Relaciones Públicas"/>
    <s v="Gerencia de Comunicaciones y Relaciones Institucionales"/>
    <s v=""/>
    <s v="Responsabilidad Social y Relaciones Públicas"/>
    <x v="0"/>
    <x v="546"/>
    <s v="Eventos institucionales y ceremonias, inauguraciones, concursos, convenios, ferias, seminarios, lanzamiento de productos sobre responsabilidad social"/>
    <x v="2"/>
    <x v="0"/>
    <m/>
    <m/>
    <m/>
    <s v="Alta"/>
    <s v="NO"/>
    <x v="0"/>
    <s v="Sin convocatoria"/>
    <s v="7"/>
    <d v="2023-06-01T00:00:00"/>
    <d v="2023-12-31T00:00:00"/>
    <s v=""/>
    <s v=""/>
    <s v=""/>
    <s v=""/>
    <s v=""/>
    <n v="5000"/>
    <n v="60000"/>
    <n v="30000"/>
    <s v=""/>
    <s v=""/>
    <s v=""/>
    <n v="15000"/>
    <m/>
    <n v="110000"/>
    <m/>
    <n v="120000"/>
    <m/>
    <n v="120000"/>
    <m/>
    <n v="120000"/>
    <n v="470000"/>
    <s v="Contratación"/>
    <s v="No Significativa"/>
    <s v="SI"/>
    <m/>
    <s v="Nuevo"/>
    <s v="NO"/>
    <m/>
    <m/>
    <s v="Hector Danilo Bocanegra Tubilla"/>
    <s v="988 464 890"/>
  </r>
  <r>
    <x v="838"/>
    <x v="18"/>
    <x v="3"/>
    <s v="Responsabilidad Social y Relaciones Públicas"/>
    <s v="Gerencia de Comunicaciones y Relaciones Institucionales"/>
    <s v=""/>
    <s v="Responsabilidad Social y Relaciones Públicas"/>
    <x v="0"/>
    <x v="547"/>
    <s v="Eventos institucionales y ceremonias, inauguraciones, concursos, convenios, ferias, seminarios, lanzamiento de productos sobre responsabilidad social en provincias"/>
    <x v="2"/>
    <x v="0"/>
    <m/>
    <m/>
    <m/>
    <s v="Alta"/>
    <s v="NO"/>
    <x v="2"/>
    <s v="Sin convocatoria"/>
    <s v="10"/>
    <d v="2023-03-01T00:00:00"/>
    <s v="31/12/20221"/>
    <s v=""/>
    <s v=""/>
    <n v="1000"/>
    <s v=""/>
    <n v="10000"/>
    <n v="35000"/>
    <n v="1000"/>
    <n v="10000"/>
    <n v="35000"/>
    <n v="35000"/>
    <s v=""/>
    <n v="10502"/>
    <m/>
    <n v="137502"/>
    <m/>
    <n v="130000"/>
    <m/>
    <n v="130000"/>
    <m/>
    <n v="130000"/>
    <n v="527502"/>
    <s v="Contratación"/>
    <s v="No Significativa"/>
    <s v="SI"/>
    <m/>
    <s v="Nuevo"/>
    <s v="NO"/>
    <m/>
    <m/>
    <s v="Hector Danilo Bocanegra Tubilla"/>
    <s v="988 464 890"/>
  </r>
  <r>
    <x v="839"/>
    <x v="18"/>
    <x v="3"/>
    <s v="Responsabilidad Social y Relaciones Públicas"/>
    <s v="Gerencia de Comunicaciones y Relaciones Institucionales"/>
    <s v=""/>
    <s v="Responsabilidad Social y Relaciones Públicas"/>
    <x v="0"/>
    <x v="548"/>
    <s v="Consultorías para la revisión y verificación sobre huella de carbono"/>
    <x v="2"/>
    <x v="0"/>
    <m/>
    <m/>
    <m/>
    <s v="Alta"/>
    <s v="NO"/>
    <x v="2"/>
    <s v="Sin convocatoria"/>
    <s v="2"/>
    <d v="2023-08-01T00:00:00"/>
    <d v="2023-09-30T00:00:00"/>
    <s v=""/>
    <s v=""/>
    <s v=""/>
    <s v=""/>
    <s v=""/>
    <s v=""/>
    <s v=""/>
    <n v="3750"/>
    <n v="21250"/>
    <s v=""/>
    <s v=""/>
    <s v=""/>
    <m/>
    <n v="25000"/>
    <m/>
    <n v="25000"/>
    <m/>
    <n v="25000"/>
    <m/>
    <n v="25000"/>
    <n v="100000"/>
    <s v="Contratación"/>
    <s v="No Significativa"/>
    <s v="SI"/>
    <m/>
    <s v="Nuevo"/>
    <s v="NO"/>
    <m/>
    <m/>
    <s v="Hector Danilo Bocanegra Tubilla"/>
    <s v="988 464 890"/>
  </r>
  <r>
    <x v="840"/>
    <x v="18"/>
    <x v="32"/>
    <s v=""/>
    <s v="Gerencia de Comunicaciones y Relaciones Institucionales"/>
    <s v="Publicidad y Posicionamiento de Marca"/>
    <s v=""/>
    <x v="0"/>
    <x v="549"/>
    <s v="Servicio para el desarrollo de estudios cualiatativos y cuantitativos (PAC 2023)"/>
    <x v="2"/>
    <x v="0"/>
    <m/>
    <m/>
    <m/>
    <s v="Alta"/>
    <s v="NO"/>
    <x v="0"/>
    <s v="Enero"/>
    <s v="5"/>
    <d v="2023-03-01T00:00:00"/>
    <d v="2023-07-31T00:00:00"/>
    <s v=""/>
    <s v=""/>
    <n v="66666"/>
    <s v=""/>
    <s v=""/>
    <s v=""/>
    <n v="66666"/>
    <s v=""/>
    <s v=""/>
    <s v=""/>
    <s v=""/>
    <s v=""/>
    <m/>
    <n v="133332"/>
    <m/>
    <n v="200000"/>
    <m/>
    <n v="200000"/>
    <m/>
    <n v="200000"/>
    <n v="733332"/>
    <s v="Contratación"/>
    <s v="No Significativa"/>
    <s v="SI"/>
    <m/>
    <s v="Nuevo"/>
    <s v="SI"/>
    <m/>
    <m/>
    <s v="Hector Danilo Bocanegra Tubilla"/>
    <s v="988 464 890"/>
  </r>
  <r>
    <x v="841"/>
    <x v="18"/>
    <x v="3"/>
    <s v="Responsabilidad Social y Relaciones Públicas"/>
    <s v="Gerencia de Comunicaciones y Relaciones Institucionales"/>
    <s v=""/>
    <s v="Responsabilidad Social y Relaciones Públicas"/>
    <x v="0"/>
    <x v="550"/>
    <s v="Servicio para la elaboración del reporte de inventario de gases de efecto invernadero GEI. (PAC 2023)"/>
    <x v="2"/>
    <x v="0"/>
    <m/>
    <m/>
    <m/>
    <s v="Alta"/>
    <s v="NO"/>
    <x v="0"/>
    <s v="Febrero"/>
    <s v="4"/>
    <d v="2023-04-01T00:00:00"/>
    <d v="2023-07-31T00:00:00"/>
    <s v=""/>
    <s v=""/>
    <s v=""/>
    <n v="15000"/>
    <n v="35000"/>
    <s v=""/>
    <n v="50000"/>
    <s v=""/>
    <s v=""/>
    <s v=""/>
    <s v=""/>
    <s v=""/>
    <m/>
    <n v="100000"/>
    <m/>
    <n v="100000"/>
    <m/>
    <n v="100000"/>
    <m/>
    <n v="100000"/>
    <n v="400000"/>
    <s v="Contratación"/>
    <s v="No Significativa"/>
    <s v="SI"/>
    <m/>
    <s v="Continuidad"/>
    <s v="SI"/>
    <m/>
    <m/>
    <s v="Hector Danilo Bocanegra Tubilla"/>
    <s v="988 464 890"/>
  </r>
  <r>
    <x v="842"/>
    <x v="18"/>
    <x v="3"/>
    <s v="Responsabilidad Social y Relaciones Públicas"/>
    <s v="Gerencia de Comunicaciones y Relaciones Institucionales"/>
    <s v=""/>
    <s v="Responsabilidad Social y Relaciones Públicas"/>
    <x v="0"/>
    <x v="551"/>
    <s v="Servicio de asesoría para el concurso de innovación social voluntarios BN (PAC 2023)"/>
    <x v="2"/>
    <x v="0"/>
    <m/>
    <m/>
    <m/>
    <s v="Alta"/>
    <s v="NO"/>
    <x v="0"/>
    <s v="Enero"/>
    <s v="9"/>
    <d v="2023-03-01T00:00:00"/>
    <d v="2023-11-30T00:00:00"/>
    <s v=""/>
    <s v=""/>
    <n v="8555"/>
    <s v=""/>
    <s v=""/>
    <n v="42775"/>
    <s v=""/>
    <n v="21388"/>
    <s v=""/>
    <s v=""/>
    <n v="12832"/>
    <s v=""/>
    <m/>
    <n v="85550"/>
    <m/>
    <n v="100000"/>
    <m/>
    <n v="100000"/>
    <m/>
    <n v="100000"/>
    <n v="385550"/>
    <s v="Contratación"/>
    <s v="No Significativa"/>
    <s v="SI"/>
    <m/>
    <s v="Continuidad"/>
    <s v="SI"/>
    <m/>
    <m/>
    <s v="Hector Danilo Bocanegra Tubilla"/>
    <s v="988 464 890"/>
  </r>
  <r>
    <x v="843"/>
    <x v="18"/>
    <x v="3"/>
    <s v="Responsabilidad Social y Relaciones Públicas"/>
    <s v="Gerencia de Comunicaciones y Relaciones Institucionales"/>
    <s v=""/>
    <s v="Responsabilidad Social y Relaciones Públicas"/>
    <x v="0"/>
    <x v="552"/>
    <s v="Servicio de consultoria adecuación aplicativo ECOF (PAC 2023)"/>
    <x v="2"/>
    <x v="0"/>
    <m/>
    <m/>
    <m/>
    <s v="Alta"/>
    <s v="NO"/>
    <x v="0"/>
    <s v="Enero"/>
    <s v="3"/>
    <d v="2023-02-01T00:00:00"/>
    <s v="31/04/2023"/>
    <s v=""/>
    <n v="21600"/>
    <n v="50400"/>
    <n v="18694"/>
    <s v=""/>
    <s v=""/>
    <s v=""/>
    <s v=""/>
    <s v=""/>
    <s v=""/>
    <s v=""/>
    <s v=""/>
    <m/>
    <n v="90694"/>
    <m/>
    <n v="100000"/>
    <m/>
    <n v="100000"/>
    <m/>
    <n v="100000"/>
    <n v="390694"/>
    <s v="Contratación"/>
    <s v="No Significativa"/>
    <s v="SI"/>
    <m/>
    <s v="Nuevo"/>
    <s v="NO"/>
    <m/>
    <m/>
    <s v="Hector Danilo Bocanegra Tubilla"/>
    <s v="988 464 890"/>
  </r>
  <r>
    <x v="844"/>
    <x v="18"/>
    <x v="3"/>
    <s v="Responsabilidad Social y Relaciones Públicas"/>
    <s v="Gerencia de Comunicaciones y Relaciones Institucionales"/>
    <s v=""/>
    <s v="Responsabilidad Social y Relaciones Públicas"/>
    <x v="0"/>
    <x v="553"/>
    <s v="Servicio de consultoria revisión reporte de sostenibilidad"/>
    <x v="2"/>
    <x v="0"/>
    <m/>
    <m/>
    <m/>
    <s v="Alta"/>
    <s v="NO"/>
    <x v="2"/>
    <s v="Sin convocatoria"/>
    <s v="1"/>
    <d v="2023-09-01T00:00:00"/>
    <d v="2023-09-30T00:00:00"/>
    <s v=""/>
    <s v=""/>
    <s v=""/>
    <s v=""/>
    <s v=""/>
    <s v=""/>
    <s v=""/>
    <s v=""/>
    <n v="8000"/>
    <s v=""/>
    <s v=""/>
    <s v=""/>
    <m/>
    <n v="8000"/>
    <m/>
    <n v="10000"/>
    <m/>
    <n v="10000"/>
    <m/>
    <n v="10000"/>
    <n v="38000"/>
    <s v="Contratación"/>
    <s v="No Significativa"/>
    <s v="SI"/>
    <m/>
    <s v="Continuidad"/>
    <s v="SI"/>
    <m/>
    <m/>
    <s v="Hector Danilo Bocanegra Tubilla"/>
    <s v="988 464 890"/>
  </r>
  <r>
    <x v="845"/>
    <x v="18"/>
    <x v="33"/>
    <s v=""/>
    <s v="Gerencia de Comunicaciones y Relaciones Institucionales"/>
    <s v="Prensa Institucional"/>
    <s v=""/>
    <x v="0"/>
    <x v="554"/>
    <s v="Servicio de diagramación, diseño, fotografía, edición y corrección de estilo de la memoria institucional 2022"/>
    <x v="2"/>
    <x v="0"/>
    <m/>
    <m/>
    <m/>
    <s v="Alta"/>
    <s v="NO"/>
    <x v="2"/>
    <s v="Sin convocatoria"/>
    <s v="1"/>
    <d v="2023-04-01T00:00:00"/>
    <d v="2023-04-30T00:00:00"/>
    <s v=""/>
    <s v=""/>
    <s v=""/>
    <n v="36800"/>
    <s v=""/>
    <s v=""/>
    <s v=""/>
    <s v=""/>
    <s v=""/>
    <s v=""/>
    <s v=""/>
    <s v=""/>
    <m/>
    <n v="36800"/>
    <m/>
    <n v="36800"/>
    <m/>
    <n v="36800"/>
    <m/>
    <n v="36800"/>
    <n v="147200"/>
    <s v="Contratación"/>
    <s v="No Significativa"/>
    <s v="SI"/>
    <m/>
    <s v="Nuevo"/>
    <s v="NO"/>
    <m/>
    <m/>
    <s v="Hector Danilo Bocanegra Tubilla"/>
    <s v="988 464 890"/>
  </r>
  <r>
    <x v="846"/>
    <x v="18"/>
    <x v="33"/>
    <s v=""/>
    <s v="Gerencia de Comunicaciones y Relaciones Institucionales"/>
    <s v="Prensa Institucional"/>
    <s v=""/>
    <x v="0"/>
    <x v="555"/>
    <s v="Monitoreo de noticias análisis avanzado de información en tv, radios, medios impresos, portales web a nivel nacional (PAC 2023)"/>
    <x v="2"/>
    <x v="0"/>
    <m/>
    <m/>
    <m/>
    <s v="Alta"/>
    <s v="NO"/>
    <x v="0"/>
    <s v="Abril"/>
    <s v="6"/>
    <d v="2023-04-01T00:00:00"/>
    <d v="2023-12-31T00:00:00"/>
    <s v=""/>
    <s v=""/>
    <s v=""/>
    <s v=""/>
    <s v=""/>
    <s v=""/>
    <n v="16666"/>
    <n v="16666"/>
    <n v="3074"/>
    <s v=""/>
    <s v=""/>
    <s v=""/>
    <m/>
    <n v="36406"/>
    <m/>
    <n v="100000"/>
    <m/>
    <n v="100000"/>
    <m/>
    <n v="100000"/>
    <n v="336406"/>
    <s v="Contratación"/>
    <s v="No Significativa"/>
    <s v="SI"/>
    <m/>
    <s v="Renovación"/>
    <s v="SI"/>
    <m/>
    <m/>
    <s v="Hector Danilo Bocanegra Tubilla"/>
    <s v="988 464 890"/>
  </r>
  <r>
    <x v="847"/>
    <x v="18"/>
    <x v="32"/>
    <s v=""/>
    <s v="Gerencia de Comunicaciones y Relaciones Institucionales"/>
    <s v="Publicidad y Posicionamiento de Marca"/>
    <s v=""/>
    <x v="0"/>
    <x v="556"/>
    <s v="Servicio de monitoreo en las plataformas digitales para realizar medición del impacto de las publicaciones y campañas que realiza el Banco de la Nación"/>
    <x v="2"/>
    <x v="0"/>
    <m/>
    <m/>
    <m/>
    <s v="Alta"/>
    <s v="NO"/>
    <x v="2"/>
    <s v="Sin convocatoria"/>
    <s v="11"/>
    <d v="2023-02-01T00:00:00"/>
    <d v="2023-12-31T00:00:00"/>
    <s v=""/>
    <n v="2727"/>
    <n v="2727"/>
    <n v="2727"/>
    <n v="2727"/>
    <n v="2727"/>
    <n v="2727"/>
    <n v="2727"/>
    <n v="2727"/>
    <n v="2727"/>
    <n v="2727"/>
    <n v="2730"/>
    <m/>
    <n v="30000"/>
    <m/>
    <n v="36000"/>
    <m/>
    <n v="36000"/>
    <m/>
    <n v="36000"/>
    <n v="138000"/>
    <s v="Contratación"/>
    <s v="No Significativa"/>
    <s v="SI"/>
    <m/>
    <s v="Renovación"/>
    <s v="SI"/>
    <m/>
    <m/>
    <s v="Hector Danilo Bocanegra Tubilla"/>
    <s v="988 464 890"/>
  </r>
  <r>
    <x v="848"/>
    <x v="18"/>
    <x v="33"/>
    <s v=""/>
    <s v="Gerencia de Comunicaciones y Relaciones Institucionales"/>
    <s v="Prensa Institucional"/>
    <s v=""/>
    <x v="0"/>
    <x v="557"/>
    <s v="Servicio de monitoreo de noticias, análisis avanzado de información en tv, radios, medios impresos, portales web a nivel nacional (Pac 2022)"/>
    <x v="2"/>
    <x v="0"/>
    <m/>
    <m/>
    <m/>
    <s v="Alta"/>
    <s v="NO"/>
    <x v="2"/>
    <s v="Sin convocatoria"/>
    <s v="7"/>
    <d v="2023-01-01T00:00:00"/>
    <d v="2023-07-31T00:00:00"/>
    <n v="3531"/>
    <n v="3531"/>
    <n v="3531"/>
    <n v="3531"/>
    <n v="3531"/>
    <n v="3531"/>
    <n v="589"/>
    <s v=""/>
    <s v=""/>
    <s v=""/>
    <s v=""/>
    <s v=""/>
    <m/>
    <n v="21775"/>
    <m/>
    <s v=""/>
    <m/>
    <s v=""/>
    <m/>
    <s v=""/>
    <n v="21775"/>
    <s v="Contratación"/>
    <s v="No Significativa"/>
    <s v="SI"/>
    <m/>
    <s v="Continuidad"/>
    <s v="SI"/>
    <m/>
    <m/>
    <s v="Hector Danilo Bocanegra Tubilla"/>
    <s v="988 464 890"/>
  </r>
  <r>
    <x v="849"/>
    <x v="18"/>
    <x v="3"/>
    <s v=""/>
    <s v="Gerencia de Comunicaciones y Relaciones Institucionales"/>
    <s v=""/>
    <s v=""/>
    <x v="0"/>
    <x v="300"/>
    <s v="Contratación de Locadores de Servicio"/>
    <x v="2"/>
    <x v="0"/>
    <m/>
    <m/>
    <m/>
    <s v="Alta"/>
    <s v="NO"/>
    <x v="2"/>
    <s v="Sin convocatoria"/>
    <s v="12"/>
    <d v="2023-01-01T00:00:00"/>
    <d v="2023-12-31T00:00:00"/>
    <n v="75021"/>
    <n v="75021"/>
    <n v="75021"/>
    <n v="75021"/>
    <n v="75021"/>
    <n v="75021"/>
    <n v="75021"/>
    <n v="75021"/>
    <n v="75021"/>
    <n v="75021"/>
    <n v="75021"/>
    <n v="75021"/>
    <m/>
    <n v="900252"/>
    <m/>
    <n v="1000000"/>
    <m/>
    <n v="1000000"/>
    <m/>
    <n v="1000000"/>
    <n v="3900252"/>
    <s v="Contratación"/>
    <s v="No Significativa"/>
    <s v="SI"/>
    <m/>
    <s v="Renovación"/>
    <s v="SI"/>
    <m/>
    <m/>
    <s v="Hector Danilo Bocanegra Tubilla"/>
    <s v="988 464 890"/>
  </r>
  <r>
    <x v="850"/>
    <x v="18"/>
    <x v="3"/>
    <s v=""/>
    <s v="Gerencia de Comunicaciones y Relaciones Institucionales"/>
    <s v=""/>
    <s v=""/>
    <x v="0"/>
    <x v="558"/>
    <s v="Redes Sociales"/>
    <x v="2"/>
    <x v="0"/>
    <m/>
    <m/>
    <m/>
    <s v="Alta"/>
    <s v="SI"/>
    <x v="2"/>
    <s v="Sin convocatoria"/>
    <s v="12"/>
    <d v="2023-01-01T00:00:00"/>
    <d v="2023-12-31T00:00:00"/>
    <n v="30000"/>
    <n v="30000"/>
    <n v="30000"/>
    <n v="30000"/>
    <n v="30000"/>
    <n v="30000"/>
    <n v="30000"/>
    <n v="30000"/>
    <n v="30000"/>
    <n v="30000"/>
    <n v="30000"/>
    <n v="30000"/>
    <m/>
    <n v="360000"/>
    <m/>
    <s v=""/>
    <m/>
    <s v=""/>
    <m/>
    <s v=""/>
    <n v="360000"/>
    <s v="Contratación"/>
    <s v="No Significativa"/>
    <s v="SI"/>
    <m/>
    <s v="Continuidad"/>
    <s v="NO"/>
    <m/>
    <m/>
    <s v="Hector Danilo Bocanegra Tubilla"/>
    <s v="988 464 890"/>
  </r>
  <r>
    <x v="851"/>
    <x v="18"/>
    <x v="5"/>
    <n v="0"/>
    <s v="Gerencia de Comunicaciones y Relaciones Institucionales"/>
    <n v="0"/>
    <n v="0"/>
    <x v="0"/>
    <x v="559"/>
    <s v="Adquisición TV 50 Rack"/>
    <x v="3"/>
    <x v="0"/>
    <m/>
    <m/>
    <m/>
    <n v="0"/>
    <s v="NO"/>
    <x v="2"/>
    <n v="0"/>
    <n v="0"/>
    <d v="1899-12-30T00:00:00"/>
    <d v="1899-12-30T00:00:00"/>
    <s v=""/>
    <s v=""/>
    <s v=""/>
    <s v=""/>
    <s v=""/>
    <n v="2300000"/>
    <s v=""/>
    <s v=""/>
    <s v=""/>
    <s v=""/>
    <s v=""/>
    <s v=""/>
    <m/>
    <n v="2300000"/>
    <m/>
    <s v=""/>
    <m/>
    <s v=""/>
    <m/>
    <s v=""/>
    <n v="2300000"/>
    <n v="0"/>
    <s v="No Significativa"/>
    <s v="SI"/>
    <m/>
    <n v="0"/>
    <s v="NO"/>
    <m/>
    <m/>
    <s v="Hector Danilo Bocanegra Tubilla"/>
    <s v="988 464 890"/>
  </r>
  <r>
    <x v="852"/>
    <x v="18"/>
    <x v="5"/>
    <n v="0"/>
    <s v="Gerencia de Comunicaciones y Relaciones Institucionales"/>
    <n v="0"/>
    <n v="0"/>
    <x v="0"/>
    <x v="560"/>
    <s v="Donación Fundación Culural BN US$ 200 000,00"/>
    <x v="4"/>
    <x v="0"/>
    <m/>
    <m/>
    <m/>
    <n v="0"/>
    <s v="NO"/>
    <x v="2"/>
    <n v="0"/>
    <n v="0"/>
    <d v="1899-12-30T00:00:00"/>
    <d v="1899-12-30T00:00:00"/>
    <n v="800000"/>
    <s v=""/>
    <s v=""/>
    <s v=""/>
    <s v=""/>
    <s v=""/>
    <s v=""/>
    <s v=""/>
    <s v=""/>
    <s v=""/>
    <s v=""/>
    <s v=""/>
    <m/>
    <n v="800000"/>
    <m/>
    <s v=""/>
    <m/>
    <s v=""/>
    <m/>
    <s v=""/>
    <n v="800000"/>
    <n v="0"/>
    <s v="No Significativa"/>
    <s v="SI"/>
    <m/>
    <n v="0"/>
    <s v="SI"/>
    <m/>
    <m/>
    <s v="Hector Danilo Bocanegra Tubilla"/>
    <s v="988 464 890"/>
  </r>
  <r>
    <x v="853"/>
    <x v="18"/>
    <x v="5"/>
    <n v="0"/>
    <s v="Gerencia de Comunicaciones y Relaciones Institucionales"/>
    <n v="0"/>
    <n v="0"/>
    <x v="0"/>
    <x v="561"/>
    <s v="Adquisición licenciamiento para Software circuito cerrado TV"/>
    <x v="3"/>
    <x v="0"/>
    <m/>
    <m/>
    <m/>
    <n v="0"/>
    <s v="NO"/>
    <x v="2"/>
    <n v="0"/>
    <n v="0"/>
    <d v="1899-12-30T00:00:00"/>
    <d v="1899-12-30T00:00:00"/>
    <s v=""/>
    <s v=""/>
    <s v=""/>
    <s v=""/>
    <s v=""/>
    <n v="500000"/>
    <s v=""/>
    <s v=""/>
    <s v=""/>
    <s v=""/>
    <s v=""/>
    <s v=""/>
    <m/>
    <n v="500000"/>
    <m/>
    <s v=""/>
    <m/>
    <s v=""/>
    <m/>
    <s v=""/>
    <n v="500000"/>
    <n v="0"/>
    <s v="No Significativa"/>
    <s v="SI"/>
    <m/>
    <n v="0"/>
    <s v="NO"/>
    <m/>
    <m/>
    <s v="Hector Danilo Bocanegra Tubilla"/>
    <s v="988 464 890"/>
  </r>
  <r>
    <x v="854"/>
    <x v="18"/>
    <x v="5"/>
    <n v="0"/>
    <s v="Gerencia de Comunicaciones y Relaciones Institucionales"/>
    <n v="0"/>
    <n v="0"/>
    <x v="0"/>
    <x v="562"/>
    <s v="Donaciones Diversas"/>
    <x v="4"/>
    <x v="0"/>
    <m/>
    <m/>
    <m/>
    <n v="0"/>
    <s v="NO"/>
    <x v="2"/>
    <n v="0"/>
    <n v="0"/>
    <d v="1899-12-30T00:00:00"/>
    <d v="1899-12-30T00:00:00"/>
    <s v=""/>
    <s v=""/>
    <s v=""/>
    <s v=""/>
    <s v=""/>
    <s v=""/>
    <s v=""/>
    <s v=""/>
    <s v=""/>
    <s v=""/>
    <n v="200000"/>
    <s v=""/>
    <m/>
    <n v="200000"/>
    <m/>
    <s v=""/>
    <m/>
    <s v=""/>
    <m/>
    <s v=""/>
    <n v="200000"/>
    <n v="0"/>
    <s v="No Significativa"/>
    <s v="SI"/>
    <m/>
    <n v="0"/>
    <s v="SI"/>
    <m/>
    <m/>
    <s v="Hector Danilo Bocanegra Tubilla"/>
    <s v="988 464 890"/>
  </r>
  <r>
    <x v="855"/>
    <x v="18"/>
    <x v="5"/>
    <n v="0"/>
    <s v="Gerencia de Comunicaciones y Relaciones Institucionales"/>
    <n v="0"/>
    <n v="0"/>
    <x v="0"/>
    <x v="563"/>
    <s v="Equipos audiovisuales "/>
    <x v="3"/>
    <x v="0"/>
    <m/>
    <m/>
    <m/>
    <n v="0"/>
    <s v="NO"/>
    <x v="2"/>
    <n v="0"/>
    <n v="0"/>
    <d v="1899-12-30T00:00:00"/>
    <d v="1899-12-30T00:00:00"/>
    <s v=""/>
    <s v=""/>
    <s v=""/>
    <s v=""/>
    <s v=""/>
    <n v="50000"/>
    <s v=""/>
    <s v=""/>
    <s v=""/>
    <s v=""/>
    <s v=""/>
    <s v=""/>
    <m/>
    <n v="50000"/>
    <m/>
    <s v=""/>
    <m/>
    <s v=""/>
    <m/>
    <s v=""/>
    <n v="50000"/>
    <n v="0"/>
    <s v="No Significativa"/>
    <s v="SI"/>
    <m/>
    <n v="0"/>
    <s v="NO"/>
    <m/>
    <m/>
    <s v="Hector Danilo Bocanegra Tubilla"/>
    <s v="988 464 890"/>
  </r>
  <r>
    <x v="856"/>
    <x v="18"/>
    <x v="5"/>
    <n v="0"/>
    <s v="Gerencia de Comunicaciones y Relaciones Institucionales"/>
    <n v="0"/>
    <n v="0"/>
    <x v="1"/>
    <x v="14"/>
    <s v="Comisión de Servicios a Nivel Nacional"/>
    <x v="2"/>
    <x v="0"/>
    <m/>
    <m/>
    <m/>
    <n v="0"/>
    <s v="NO"/>
    <x v="2"/>
    <n v="0"/>
    <n v="0"/>
    <d v="1899-12-30T00:00:00"/>
    <d v="1899-12-30T00:00:00"/>
    <s v=""/>
    <n v="2010"/>
    <n v="2010"/>
    <n v="1760"/>
    <n v="1760"/>
    <n v="2010"/>
    <s v=""/>
    <s v=""/>
    <s v=""/>
    <s v=""/>
    <s v=""/>
    <s v=""/>
    <m/>
    <n v="9550"/>
    <m/>
    <s v=""/>
    <m/>
    <s v=""/>
    <m/>
    <s v=""/>
    <n v="9550"/>
    <n v="0"/>
    <s v="No Significativa"/>
    <s v="SI"/>
    <m/>
    <n v="0"/>
    <s v="SI"/>
    <m/>
    <m/>
    <s v="Hector Danilo Bocanegra Tubilla"/>
    <s v="988 464 890"/>
  </r>
  <r>
    <x v="857"/>
    <x v="18"/>
    <x v="5"/>
    <n v="0"/>
    <s v="Gerencia de Comunicaciones y Relaciones Institucionales"/>
    <n v="0"/>
    <n v="0"/>
    <x v="1"/>
    <x v="14"/>
    <s v="Comisión de Servicios a Nivel Nacional"/>
    <x v="2"/>
    <x v="0"/>
    <m/>
    <m/>
    <m/>
    <n v="0"/>
    <s v="NO"/>
    <x v="2"/>
    <n v="0"/>
    <n v="0"/>
    <d v="1899-12-30T00:00:00"/>
    <d v="1899-12-30T00:00:00"/>
    <s v=""/>
    <n v="1760"/>
    <n v="1760"/>
    <n v="1760"/>
    <n v="1760"/>
    <n v="1760"/>
    <s v=""/>
    <s v=""/>
    <s v=""/>
    <s v=""/>
    <s v=""/>
    <s v=""/>
    <m/>
    <n v="8800"/>
    <m/>
    <s v=""/>
    <m/>
    <s v=""/>
    <m/>
    <s v=""/>
    <n v="8800"/>
    <n v="0"/>
    <s v="No Significativa"/>
    <s v="SI"/>
    <m/>
    <n v="0"/>
    <s v="SI"/>
    <m/>
    <m/>
    <s v="Hector Danilo Bocanegra Tubilla"/>
    <s v="988 464 890"/>
  </r>
  <r>
    <x v="858"/>
    <x v="18"/>
    <x v="5"/>
    <n v="0"/>
    <s v="Gerencia de Comunicaciones y Relaciones Institucionales"/>
    <n v="0"/>
    <n v="0"/>
    <x v="1"/>
    <x v="14"/>
    <s v="Comisión de Servicios a Nivel Nacional"/>
    <x v="2"/>
    <x v="0"/>
    <m/>
    <m/>
    <m/>
    <n v="0"/>
    <s v="NO"/>
    <x v="2"/>
    <n v="0"/>
    <n v="0"/>
    <d v="1899-12-30T00:00:00"/>
    <d v="1899-12-30T00:00:00"/>
    <s v=""/>
    <s v=""/>
    <n v="1760"/>
    <s v=""/>
    <n v="1760"/>
    <n v="4400"/>
    <s v=""/>
    <s v=""/>
    <s v=""/>
    <s v=""/>
    <s v=""/>
    <s v=""/>
    <m/>
    <n v="7920"/>
    <m/>
    <s v=""/>
    <m/>
    <s v=""/>
    <m/>
    <s v=""/>
    <n v="7920"/>
    <n v="0"/>
    <s v="No Significativa"/>
    <s v="SI"/>
    <m/>
    <n v="0"/>
    <s v="SI"/>
    <m/>
    <m/>
    <s v="Hector Danilo Bocanegra Tubilla"/>
    <s v="988 464 890"/>
  </r>
  <r>
    <x v="859"/>
    <x v="18"/>
    <x v="5"/>
    <n v="0"/>
    <s v="Gerencia de Comunicaciones y Relaciones Institucionales"/>
    <n v="0"/>
    <n v="0"/>
    <x v="1"/>
    <x v="14"/>
    <s v="Comisión de Servicios a Nivel Nacional"/>
    <x v="2"/>
    <x v="0"/>
    <m/>
    <m/>
    <m/>
    <n v="0"/>
    <s v="NO"/>
    <x v="2"/>
    <n v="0"/>
    <n v="0"/>
    <d v="1899-12-30T00:00:00"/>
    <d v="1899-12-30T00:00:00"/>
    <s v=""/>
    <n v="1130"/>
    <n v="1130"/>
    <n v="1130"/>
    <n v="1130"/>
    <n v="1130"/>
    <s v=""/>
    <s v=""/>
    <s v=""/>
    <s v=""/>
    <s v=""/>
    <s v=""/>
    <m/>
    <n v="5650"/>
    <m/>
    <s v=""/>
    <m/>
    <s v=""/>
    <m/>
    <s v=""/>
    <n v="5650"/>
    <n v="0"/>
    <s v="No Significativa"/>
    <s v="SI"/>
    <m/>
    <n v="0"/>
    <s v="SI"/>
    <m/>
    <m/>
    <s v="Hector Danilo Bocanegra Tubilla"/>
    <s v="988 464 890"/>
  </r>
  <r>
    <x v="860"/>
    <x v="18"/>
    <x v="5"/>
    <n v="0"/>
    <s v="Gerencia de Comunicaciones y Relaciones Institucionales"/>
    <n v="0"/>
    <n v="0"/>
    <x v="1"/>
    <x v="14"/>
    <s v="Comisión de Servicios a Nivel Nacional"/>
    <x v="2"/>
    <x v="0"/>
    <m/>
    <m/>
    <m/>
    <n v="0"/>
    <s v="NO"/>
    <x v="2"/>
    <n v="0"/>
    <n v="0"/>
    <d v="1899-12-30T00:00:00"/>
    <d v="1899-12-30T00:00:00"/>
    <s v=""/>
    <n v="880"/>
    <n v="880"/>
    <n v="880"/>
    <n v="880"/>
    <n v="880"/>
    <s v=""/>
    <s v=""/>
    <s v=""/>
    <s v=""/>
    <s v=""/>
    <s v=""/>
    <m/>
    <n v="4400"/>
    <m/>
    <s v=""/>
    <m/>
    <s v=""/>
    <m/>
    <s v=""/>
    <n v="4400"/>
    <n v="0"/>
    <s v="No Significativa"/>
    <s v="SI"/>
    <m/>
    <n v="0"/>
    <s v="SI"/>
    <m/>
    <m/>
    <s v="Hector Danilo Bocanegra Tubilla"/>
    <s v="988 464 890"/>
  </r>
  <r>
    <x v="861"/>
    <x v="18"/>
    <x v="5"/>
    <n v="0"/>
    <s v="Gerencia de Comunicaciones y Relaciones Institucionales"/>
    <n v="0"/>
    <n v="0"/>
    <x v="1"/>
    <x v="14"/>
    <s v="Comisión de Servicios a Nivel Nacional"/>
    <x v="2"/>
    <x v="0"/>
    <m/>
    <m/>
    <m/>
    <n v="0"/>
    <s v="NO"/>
    <x v="2"/>
    <n v="0"/>
    <n v="0"/>
    <d v="1899-12-30T00:00:00"/>
    <d v="1899-12-30T00:00:00"/>
    <s v=""/>
    <n v="840"/>
    <n v="840"/>
    <n v="840"/>
    <n v="840"/>
    <n v="840"/>
    <s v=""/>
    <s v=""/>
    <s v=""/>
    <s v=""/>
    <s v=""/>
    <s v=""/>
    <m/>
    <n v="4200"/>
    <m/>
    <s v=""/>
    <m/>
    <s v=""/>
    <m/>
    <s v=""/>
    <n v="4200"/>
    <n v="0"/>
    <s v="No Significativa"/>
    <s v="SI"/>
    <m/>
    <n v="0"/>
    <s v="SI"/>
    <m/>
    <m/>
    <s v="Hector Danilo Bocanegra Tubilla"/>
    <s v="988 464 890"/>
  </r>
  <r>
    <x v="862"/>
    <x v="18"/>
    <x v="5"/>
    <n v="0"/>
    <s v="Gerencia de Comunicaciones y Relaciones Institucionales"/>
    <n v="0"/>
    <n v="0"/>
    <x v="1"/>
    <x v="14"/>
    <s v="Comisión de Servicios a Nivel Nacional"/>
    <x v="2"/>
    <x v="0"/>
    <m/>
    <m/>
    <m/>
    <n v="0"/>
    <s v="NO"/>
    <x v="2"/>
    <n v="0"/>
    <n v="0"/>
    <d v="1899-12-30T00:00:00"/>
    <d v="1899-12-30T00:00:00"/>
    <s v=""/>
    <s v=""/>
    <s v=""/>
    <s v=""/>
    <s v=""/>
    <s v=""/>
    <n v="1760"/>
    <n v="1760"/>
    <s v=""/>
    <s v=""/>
    <s v=""/>
    <s v=""/>
    <m/>
    <n v="3520"/>
    <m/>
    <s v=""/>
    <m/>
    <s v=""/>
    <m/>
    <s v=""/>
    <n v="3520"/>
    <n v="0"/>
    <s v="No Significativa"/>
    <s v="SI"/>
    <m/>
    <n v="0"/>
    <s v="SI"/>
    <m/>
    <m/>
    <s v="Hector Danilo Bocanegra Tubilla"/>
    <s v="988 464 890"/>
  </r>
  <r>
    <x v="863"/>
    <x v="18"/>
    <x v="5"/>
    <n v="0"/>
    <s v="Gerencia de Comunicaciones y Relaciones Institucionales"/>
    <n v="0"/>
    <n v="0"/>
    <x v="1"/>
    <x v="14"/>
    <s v="Comisión de Servicios a Nivel Nacional"/>
    <x v="2"/>
    <x v="0"/>
    <m/>
    <m/>
    <m/>
    <n v="0"/>
    <s v="NO"/>
    <x v="2"/>
    <n v="0"/>
    <n v="0"/>
    <d v="1899-12-30T00:00:00"/>
    <d v="1899-12-30T00:00:00"/>
    <s v=""/>
    <s v=""/>
    <s v=""/>
    <s v=""/>
    <s v=""/>
    <s v=""/>
    <n v="1760"/>
    <n v="1760"/>
    <s v=""/>
    <s v=""/>
    <s v=""/>
    <s v=""/>
    <m/>
    <n v="3520"/>
    <m/>
    <s v=""/>
    <m/>
    <s v=""/>
    <m/>
    <s v=""/>
    <n v="3520"/>
    <n v="0"/>
    <s v="No Significativa"/>
    <s v="SI"/>
    <m/>
    <n v="0"/>
    <s v="SI"/>
    <m/>
    <m/>
    <s v="Hector Danilo Bocanegra Tubilla"/>
    <s v="988 464 890"/>
  </r>
  <r>
    <x v="864"/>
    <x v="18"/>
    <x v="5"/>
    <n v="0"/>
    <s v="Gerencia de Comunicaciones y Relaciones Institucionales"/>
    <n v="0"/>
    <n v="0"/>
    <x v="1"/>
    <x v="14"/>
    <s v="Comisión de Servicios a Nivel Nacional"/>
    <x v="2"/>
    <x v="0"/>
    <m/>
    <m/>
    <m/>
    <n v="0"/>
    <s v="NO"/>
    <x v="2"/>
    <n v="0"/>
    <n v="0"/>
    <d v="1899-12-30T00:00:00"/>
    <d v="1899-12-30T00:00:00"/>
    <s v=""/>
    <s v=""/>
    <s v=""/>
    <s v=""/>
    <s v=""/>
    <s v=""/>
    <n v="2010"/>
    <n v="440"/>
    <s v=""/>
    <s v=""/>
    <s v=""/>
    <s v=""/>
    <m/>
    <n v="2450"/>
    <m/>
    <s v=""/>
    <m/>
    <s v=""/>
    <m/>
    <s v=""/>
    <n v="2450"/>
    <n v="0"/>
    <s v="No Significativa"/>
    <s v="SI"/>
    <m/>
    <n v="0"/>
    <s v="SI"/>
    <m/>
    <m/>
    <s v="Hector Danilo Bocanegra Tubilla"/>
    <s v="988 464 890"/>
  </r>
  <r>
    <x v="865"/>
    <x v="18"/>
    <x v="5"/>
    <n v="0"/>
    <s v="Gerencia de Comunicaciones y Relaciones Institucionales"/>
    <n v="0"/>
    <n v="0"/>
    <x v="1"/>
    <x v="14"/>
    <s v="Comisión de Servicios a Nivel Nacional"/>
    <x v="2"/>
    <x v="0"/>
    <m/>
    <m/>
    <m/>
    <n v="0"/>
    <s v="NO"/>
    <x v="2"/>
    <n v="0"/>
    <n v="0"/>
    <d v="1899-12-30T00:00:00"/>
    <d v="1899-12-30T00:00:00"/>
    <s v=""/>
    <s v=""/>
    <s v=""/>
    <s v=""/>
    <s v=""/>
    <s v=""/>
    <n v="880"/>
    <n v="880"/>
    <s v=""/>
    <s v=""/>
    <s v=""/>
    <s v=""/>
    <m/>
    <n v="1760"/>
    <m/>
    <s v=""/>
    <m/>
    <s v=""/>
    <m/>
    <s v=""/>
    <n v="1760"/>
    <n v="0"/>
    <s v="No Significativa"/>
    <s v="SI"/>
    <m/>
    <n v="0"/>
    <s v="SI"/>
    <m/>
    <m/>
    <s v="Hector Danilo Bocanegra Tubilla"/>
    <s v="988 464 890"/>
  </r>
  <r>
    <x v="866"/>
    <x v="18"/>
    <x v="5"/>
    <n v="0"/>
    <s v="Gerencia de Comunicaciones y Relaciones Institucionales"/>
    <n v="0"/>
    <n v="0"/>
    <x v="1"/>
    <x v="14"/>
    <s v="Comisión de Servicios a Nivel Nacional"/>
    <x v="2"/>
    <x v="0"/>
    <m/>
    <m/>
    <m/>
    <n v="0"/>
    <s v="NO"/>
    <x v="2"/>
    <n v="0"/>
    <n v="0"/>
    <d v="1899-12-30T00:00:00"/>
    <d v="1899-12-30T00:00:00"/>
    <s v=""/>
    <n v="240"/>
    <n v="240"/>
    <n v="240"/>
    <n v="240"/>
    <n v="240"/>
    <s v=""/>
    <s v=""/>
    <s v=""/>
    <s v=""/>
    <s v=""/>
    <s v=""/>
    <m/>
    <n v="1200"/>
    <m/>
    <s v=""/>
    <m/>
    <s v=""/>
    <m/>
    <s v=""/>
    <n v="1200"/>
    <n v="0"/>
    <s v="No Significativa"/>
    <s v="SI"/>
    <m/>
    <n v="0"/>
    <s v="SI"/>
    <m/>
    <m/>
    <s v="Hector Danilo Bocanegra Tubilla"/>
    <s v="988 464 890"/>
  </r>
  <r>
    <x v="867"/>
    <x v="18"/>
    <x v="5"/>
    <n v="0"/>
    <s v="Gerencia de Comunicaciones y Relaciones Institucionales"/>
    <n v="0"/>
    <n v="0"/>
    <x v="1"/>
    <x v="14"/>
    <s v="Comisión de Servicios a Nivel Nacional"/>
    <x v="2"/>
    <x v="0"/>
    <m/>
    <m/>
    <m/>
    <n v="0"/>
    <s v="NO"/>
    <x v="2"/>
    <n v="0"/>
    <n v="0"/>
    <d v="1899-12-30T00:00:00"/>
    <d v="1899-12-30T00:00:00"/>
    <s v=""/>
    <n v="240"/>
    <n v="240"/>
    <n v="240"/>
    <n v="240"/>
    <n v="240"/>
    <s v=""/>
    <s v=""/>
    <s v=""/>
    <s v=""/>
    <s v=""/>
    <s v=""/>
    <m/>
    <n v="1200"/>
    <m/>
    <s v=""/>
    <m/>
    <s v=""/>
    <m/>
    <s v=""/>
    <n v="1200"/>
    <n v="0"/>
    <s v="No Significativa"/>
    <s v="SI"/>
    <m/>
    <n v="0"/>
    <s v="SI"/>
    <m/>
    <m/>
    <s v="Hector Danilo Bocanegra Tubilla"/>
    <s v="988 464 890"/>
  </r>
  <r>
    <x v="868"/>
    <x v="18"/>
    <x v="5"/>
    <n v="0"/>
    <s v="Gerencia de Comunicaciones y Relaciones Institucionales"/>
    <n v="0"/>
    <n v="0"/>
    <x v="1"/>
    <x v="14"/>
    <s v="Comisión de Servicios a Nivel Nacional"/>
    <x v="2"/>
    <x v="0"/>
    <m/>
    <m/>
    <m/>
    <n v="0"/>
    <s v="NO"/>
    <x v="2"/>
    <n v="0"/>
    <n v="0"/>
    <d v="1899-12-30T00:00:00"/>
    <d v="1899-12-30T00:00:00"/>
    <s v=""/>
    <s v=""/>
    <s v=""/>
    <s v=""/>
    <s v=""/>
    <s v=""/>
    <n v="1130"/>
    <s v=""/>
    <s v=""/>
    <s v=""/>
    <s v=""/>
    <s v=""/>
    <m/>
    <n v="1130"/>
    <m/>
    <s v=""/>
    <m/>
    <s v=""/>
    <m/>
    <s v=""/>
    <n v="1130"/>
    <n v="0"/>
    <s v="No Significativa"/>
    <s v="SI"/>
    <m/>
    <n v="0"/>
    <s v="SI"/>
    <m/>
    <m/>
    <s v="Hector Danilo Bocanegra Tubilla"/>
    <s v="988 464 890"/>
  </r>
  <r>
    <x v="869"/>
    <x v="18"/>
    <x v="5"/>
    <n v="0"/>
    <s v="Gerencia de Comunicaciones y Relaciones Institucionales"/>
    <n v="0"/>
    <n v="0"/>
    <x v="1"/>
    <x v="14"/>
    <s v="Comisión de Servicios a Nivel Nacional"/>
    <x v="2"/>
    <x v="0"/>
    <m/>
    <m/>
    <m/>
    <n v="0"/>
    <s v="NO"/>
    <x v="2"/>
    <n v="0"/>
    <n v="0"/>
    <d v="1899-12-30T00:00:00"/>
    <d v="1899-12-30T00:00:00"/>
    <s v=""/>
    <s v=""/>
    <n v="240"/>
    <s v=""/>
    <n v="240"/>
    <n v="600"/>
    <s v=""/>
    <s v=""/>
    <s v=""/>
    <s v=""/>
    <s v=""/>
    <s v=""/>
    <m/>
    <n v="1080"/>
    <m/>
    <s v=""/>
    <m/>
    <s v=""/>
    <m/>
    <s v=""/>
    <n v="1080"/>
    <n v="0"/>
    <s v="No Significativa"/>
    <s v="SI"/>
    <m/>
    <n v="0"/>
    <s v="SI"/>
    <m/>
    <m/>
    <s v="Hector Danilo Bocanegra Tubilla"/>
    <s v="988 464 890"/>
  </r>
  <r>
    <x v="870"/>
    <x v="18"/>
    <x v="5"/>
    <n v="0"/>
    <s v="Gerencia de Comunicaciones y Relaciones Institucionales"/>
    <n v="0"/>
    <n v="0"/>
    <x v="1"/>
    <x v="14"/>
    <s v="Comisión de Servicios a Nivel Nacional"/>
    <x v="2"/>
    <x v="0"/>
    <m/>
    <m/>
    <m/>
    <n v="0"/>
    <s v="NO"/>
    <x v="2"/>
    <n v="0"/>
    <n v="0"/>
    <d v="1899-12-30T00:00:00"/>
    <d v="1899-12-30T00:00:00"/>
    <s v=""/>
    <s v=""/>
    <s v=""/>
    <s v=""/>
    <s v=""/>
    <s v=""/>
    <n v="840"/>
    <s v=""/>
    <s v=""/>
    <s v=""/>
    <s v=""/>
    <s v=""/>
    <m/>
    <n v="840"/>
    <m/>
    <s v=""/>
    <m/>
    <s v=""/>
    <m/>
    <s v=""/>
    <n v="840"/>
    <n v="0"/>
    <s v="No Significativa"/>
    <s v="SI"/>
    <m/>
    <n v="0"/>
    <s v="SI"/>
    <m/>
    <m/>
    <s v="Hector Danilo Bocanegra Tubilla"/>
    <s v="988 464 890"/>
  </r>
  <r>
    <x v="871"/>
    <x v="18"/>
    <x v="5"/>
    <n v="0"/>
    <s v="Gerencia de Comunicaciones y Relaciones Institucionales"/>
    <n v="0"/>
    <n v="0"/>
    <x v="1"/>
    <x v="14"/>
    <s v="Comisión de Servicios a Nivel Nacional"/>
    <x v="2"/>
    <x v="0"/>
    <m/>
    <m/>
    <m/>
    <n v="0"/>
    <s v="NO"/>
    <x v="2"/>
    <n v="0"/>
    <n v="0"/>
    <d v="1899-12-30T00:00:00"/>
    <d v="1899-12-30T00:00:00"/>
    <s v=""/>
    <n v="120"/>
    <n v="120"/>
    <n v="120"/>
    <n v="120"/>
    <n v="120"/>
    <s v=""/>
    <s v=""/>
    <s v=""/>
    <s v=""/>
    <s v=""/>
    <s v=""/>
    <m/>
    <n v="600"/>
    <m/>
    <s v=""/>
    <m/>
    <s v=""/>
    <m/>
    <s v=""/>
    <n v="600"/>
    <n v="0"/>
    <s v="No Significativa"/>
    <s v="SI"/>
    <m/>
    <n v="0"/>
    <s v="SI"/>
    <m/>
    <m/>
    <s v="Hector Danilo Bocanegra Tubilla"/>
    <s v="988 464 890"/>
  </r>
  <r>
    <x v="872"/>
    <x v="18"/>
    <x v="5"/>
    <n v="0"/>
    <s v="Gerencia de Comunicaciones y Relaciones Institucionales"/>
    <n v="0"/>
    <n v="0"/>
    <x v="1"/>
    <x v="14"/>
    <s v="Comisión de Servicios a Nivel Nacional"/>
    <x v="2"/>
    <x v="0"/>
    <m/>
    <m/>
    <m/>
    <n v="0"/>
    <s v="NO"/>
    <x v="2"/>
    <n v="0"/>
    <n v="0"/>
    <d v="1899-12-30T00:00:00"/>
    <d v="1899-12-30T00:00:00"/>
    <s v=""/>
    <s v=""/>
    <s v=""/>
    <s v=""/>
    <s v=""/>
    <s v=""/>
    <n v="240"/>
    <n v="240"/>
    <s v=""/>
    <s v=""/>
    <s v=""/>
    <s v=""/>
    <m/>
    <n v="480"/>
    <m/>
    <s v=""/>
    <m/>
    <s v=""/>
    <m/>
    <s v=""/>
    <n v="480"/>
    <n v="0"/>
    <s v="No Significativa"/>
    <s v="SI"/>
    <m/>
    <n v="0"/>
    <s v="SI"/>
    <m/>
    <m/>
    <s v="Hector Danilo Bocanegra Tubilla"/>
    <s v="988 464 890"/>
  </r>
  <r>
    <x v="873"/>
    <x v="18"/>
    <x v="5"/>
    <n v="0"/>
    <s v="Gerencia de Comunicaciones y Relaciones Institucionales"/>
    <n v="0"/>
    <n v="0"/>
    <x v="1"/>
    <x v="14"/>
    <s v="Comisión de Servicios a Nivel Nacional"/>
    <x v="2"/>
    <x v="0"/>
    <m/>
    <m/>
    <m/>
    <n v="0"/>
    <s v="NO"/>
    <x v="2"/>
    <n v="0"/>
    <n v="0"/>
    <d v="1899-12-30T00:00:00"/>
    <d v="1899-12-30T00:00:00"/>
    <s v=""/>
    <s v=""/>
    <s v=""/>
    <s v=""/>
    <s v=""/>
    <s v=""/>
    <n v="240"/>
    <n v="100"/>
    <s v=""/>
    <s v=""/>
    <s v=""/>
    <s v=""/>
    <m/>
    <n v="340"/>
    <m/>
    <s v=""/>
    <m/>
    <s v=""/>
    <m/>
    <s v=""/>
    <n v="340"/>
    <n v="0"/>
    <s v="No Significativa"/>
    <s v="SI"/>
    <m/>
    <n v="0"/>
    <s v="SI"/>
    <m/>
    <m/>
    <s v="Hector Danilo Bocanegra Tubilla"/>
    <s v="988 464 890"/>
  </r>
  <r>
    <x v="874"/>
    <x v="18"/>
    <x v="5"/>
    <n v="0"/>
    <s v="Gerencia de Comunicaciones y Relaciones Institucionales"/>
    <n v="0"/>
    <n v="0"/>
    <x v="1"/>
    <x v="14"/>
    <s v="Comisión de Servicios a Nivel Nacional"/>
    <x v="2"/>
    <x v="0"/>
    <m/>
    <m/>
    <m/>
    <n v="0"/>
    <s v="NO"/>
    <x v="2"/>
    <n v="0"/>
    <n v="0"/>
    <d v="1899-12-30T00:00:00"/>
    <d v="1899-12-30T00:00:00"/>
    <s v=""/>
    <s v=""/>
    <s v=""/>
    <s v=""/>
    <s v=""/>
    <s v=""/>
    <n v="240"/>
    <n v="100"/>
    <s v=""/>
    <s v=""/>
    <s v=""/>
    <s v=""/>
    <m/>
    <n v="340"/>
    <m/>
    <s v=""/>
    <m/>
    <s v=""/>
    <m/>
    <s v=""/>
    <n v="340"/>
    <n v="0"/>
    <s v="No Significativa"/>
    <s v="SI"/>
    <m/>
    <n v="0"/>
    <s v="SI"/>
    <m/>
    <m/>
    <s v="Hector Danilo Bocanegra Tubilla"/>
    <s v="988 464 890"/>
  </r>
  <r>
    <x v="875"/>
    <x v="18"/>
    <x v="5"/>
    <n v="0"/>
    <s v="Gerencia de Comunicaciones y Relaciones Institucionales"/>
    <n v="0"/>
    <n v="0"/>
    <x v="1"/>
    <x v="14"/>
    <s v="Comisión de Servicios a Nivel Nacional"/>
    <x v="2"/>
    <x v="0"/>
    <m/>
    <m/>
    <m/>
    <n v="0"/>
    <s v="NO"/>
    <x v="2"/>
    <n v="0"/>
    <n v="0"/>
    <d v="1899-12-30T00:00:00"/>
    <d v="1899-12-30T00:00:00"/>
    <s v=""/>
    <s v=""/>
    <s v=""/>
    <s v=""/>
    <s v=""/>
    <s v=""/>
    <n v="120"/>
    <s v=""/>
    <s v=""/>
    <s v=""/>
    <s v=""/>
    <s v=""/>
    <m/>
    <n v="120"/>
    <m/>
    <s v=""/>
    <m/>
    <s v=""/>
    <m/>
    <s v=""/>
    <n v="120"/>
    <n v="0"/>
    <s v="No Significativa"/>
    <s v="SI"/>
    <m/>
    <n v="0"/>
    <s v="SI"/>
    <m/>
    <m/>
    <s v="Hector Danilo Bocanegra Tubilla"/>
    <s v="988 464 890"/>
  </r>
  <r>
    <x v="876"/>
    <x v="19"/>
    <x v="34"/>
    <s v=""/>
    <s v="Oficialía de Cumplimiento Normativo y Conducta de Mercado"/>
    <s v="Conducta de Mercado"/>
    <s v=""/>
    <x v="0"/>
    <x v="14"/>
    <s v="Movilidad Servicio Local - traslado aeropuerto"/>
    <x v="2"/>
    <x v="0"/>
    <m/>
    <m/>
    <m/>
    <s v="Moderada"/>
    <s v="NO"/>
    <x v="2"/>
    <s v="Abril"/>
    <n v="7"/>
    <d v="2023-04-01T00:00:00"/>
    <d v="2023-10-31T00:00:00"/>
    <s v=""/>
    <s v=""/>
    <s v=""/>
    <n v="380"/>
    <n v="380"/>
    <n v="380"/>
    <n v="140"/>
    <n v="140"/>
    <n v="140"/>
    <n v="10"/>
    <s v=""/>
    <s v=""/>
    <m/>
    <n v="1570"/>
    <m/>
    <s v=""/>
    <m/>
    <s v=""/>
    <m/>
    <s v=""/>
    <n v="1570"/>
    <s v="Subcontratación"/>
    <s v="No Significativa"/>
    <s v="SI"/>
    <m/>
    <s v="Continuidad"/>
    <s v="SI"/>
    <m/>
    <m/>
    <s v="Domingo Alberto Rubio Vargas"/>
    <s v="981 028 332"/>
  </r>
  <r>
    <x v="877"/>
    <x v="19"/>
    <x v="35"/>
    <s v=""/>
    <s v="Oficialía de Cumplimiento Normativo y Conducta de Mercado"/>
    <s v="Cumplimiento Normativo e Integridad"/>
    <s v=""/>
    <x v="2"/>
    <x v="14"/>
    <s v="Movilidad servicio local - traslado aeropuerto - visita agencias lima"/>
    <x v="2"/>
    <x v="0"/>
    <m/>
    <m/>
    <m/>
    <s v="Moderada"/>
    <s v="NO"/>
    <x v="2"/>
    <s v="Marzo"/>
    <s v="3"/>
    <d v="2023-03-01T00:00:00"/>
    <s v="31/05/25023"/>
    <s v=""/>
    <s v=""/>
    <n v="340"/>
    <s v=""/>
    <n v="340"/>
    <s v=""/>
    <s v=""/>
    <s v=""/>
    <s v=""/>
    <s v=""/>
    <s v=""/>
    <s v=""/>
    <m/>
    <n v="680"/>
    <m/>
    <s v=""/>
    <m/>
    <s v=""/>
    <m/>
    <s v=""/>
    <n v="680"/>
    <s v="Subcontratación"/>
    <s v="No Significativa"/>
    <s v="SI"/>
    <m/>
    <s v="Continuidad"/>
    <s v="SI"/>
    <m/>
    <m/>
    <s v="Domingo Alberto Rubio Vargas"/>
    <s v="981 028 332"/>
  </r>
  <r>
    <x v="878"/>
    <x v="19"/>
    <x v="35"/>
    <s v=""/>
    <s v="Oficialía de Cumplimiento Normativo y Conducta de Mercado"/>
    <s v="Cumplimiento Normativo e Integridad"/>
    <s v=""/>
    <x v="2"/>
    <x v="509"/>
    <s v="Locadores de servicios"/>
    <x v="2"/>
    <x v="0"/>
    <m/>
    <m/>
    <m/>
    <s v="Alta"/>
    <s v="NO"/>
    <x v="2"/>
    <s v="Enero"/>
    <s v="12"/>
    <d v="2023-01-01T00:00:00"/>
    <d v="2023-12-31T00:00:00"/>
    <n v="25250"/>
    <n v="25250"/>
    <n v="25250"/>
    <n v="25250"/>
    <n v="25250"/>
    <n v="25250"/>
    <n v="25250"/>
    <n v="25250"/>
    <n v="25250"/>
    <n v="25250"/>
    <n v="25250"/>
    <n v="25250"/>
    <m/>
    <n v="303000"/>
    <m/>
    <s v=""/>
    <m/>
    <s v=""/>
    <m/>
    <s v=""/>
    <n v="303000"/>
    <s v="Subcontratación"/>
    <s v="No Significativa"/>
    <s v="SI"/>
    <m/>
    <s v="Continuidad"/>
    <s v="SI"/>
    <m/>
    <m/>
    <s v="Domingo Alberto Rubio Vargas"/>
    <s v="981 028 332"/>
  </r>
  <r>
    <x v="879"/>
    <x v="19"/>
    <x v="35"/>
    <s v=""/>
    <s v="Oficialía de Cumplimiento Normativo y Conducta de Mercado"/>
    <s v="Cumplimiento Normativo e Integridad"/>
    <s v=""/>
    <x v="2"/>
    <x v="564"/>
    <s v="Servicio de Consultoría"/>
    <x v="2"/>
    <x v="0"/>
    <m/>
    <m/>
    <m/>
    <s v="Alta"/>
    <s v="NO"/>
    <x v="2"/>
    <s v="Noviembre"/>
    <s v="4"/>
    <d v="2023-02-01T00:00:00"/>
    <d v="2023-05-31T00:00:00"/>
    <s v=""/>
    <n v="23729"/>
    <s v=""/>
    <s v=""/>
    <n v="101695"/>
    <s v=""/>
    <s v=""/>
    <s v=""/>
    <s v=""/>
    <s v=""/>
    <s v=""/>
    <s v=""/>
    <m/>
    <n v="125424"/>
    <m/>
    <s v=""/>
    <m/>
    <s v=""/>
    <m/>
    <s v=""/>
    <n v="125424"/>
    <s v="Subcontratación"/>
    <s v="No Significativa"/>
    <s v="SI"/>
    <m/>
    <s v="Nuevo"/>
    <s v="NO"/>
    <m/>
    <m/>
    <s v="Domingo Alberto Rubio Vargas"/>
    <s v="981 028 332"/>
  </r>
  <r>
    <x v="880"/>
    <x v="19"/>
    <x v="35"/>
    <s v=""/>
    <s v="Oficialía de Cumplimiento Normativo y Conducta de Mercado"/>
    <s v="Cumplimiento Normativo e Integridad"/>
    <s v=""/>
    <x v="2"/>
    <x v="565"/>
    <s v="Servicio de Certificación en ISO 37001"/>
    <x v="2"/>
    <x v="0"/>
    <m/>
    <m/>
    <m/>
    <s v="Alta"/>
    <s v="NO"/>
    <x v="2"/>
    <s v="Julio"/>
    <s v="1"/>
    <d v="2023-07-01T00:00:00"/>
    <d v="2023-07-31T00:00:00"/>
    <s v=""/>
    <s v=""/>
    <s v=""/>
    <s v=""/>
    <s v=""/>
    <s v=""/>
    <n v="38136"/>
    <s v=""/>
    <s v=""/>
    <s v=""/>
    <s v=""/>
    <s v=""/>
    <m/>
    <n v="38136"/>
    <m/>
    <s v=""/>
    <m/>
    <s v=""/>
    <m/>
    <s v=""/>
    <n v="38136"/>
    <s v="Contratación"/>
    <s v="No Significativa"/>
    <s v="SI"/>
    <m/>
    <s v="Nuevo"/>
    <s v="NO"/>
    <m/>
    <m/>
    <s v="Domingo Alberto Rubio Vargas"/>
    <s v="981 028 332"/>
  </r>
  <r>
    <x v="881"/>
    <x v="19"/>
    <x v="35"/>
    <n v="0"/>
    <s v="Oficialía de Cumplimiento Normativo y Conducta de Mercado"/>
    <n v="0"/>
    <n v="0"/>
    <x v="1"/>
    <x v="326"/>
    <s v="Comisión de Servicio a Nivel Nacional         "/>
    <x v="2"/>
    <x v="0"/>
    <m/>
    <m/>
    <m/>
    <n v="0"/>
    <s v="NO"/>
    <x v="2"/>
    <n v="0"/>
    <n v="0"/>
    <d v="1899-12-30T00:00:00"/>
    <d v="1899-12-30T00:00:00"/>
    <s v=""/>
    <s v=""/>
    <s v=""/>
    <n v="1960"/>
    <n v="1960"/>
    <n v="1960"/>
    <s v=""/>
    <s v=""/>
    <s v=""/>
    <s v=""/>
    <s v=""/>
    <s v=""/>
    <m/>
    <n v="5880"/>
    <m/>
    <s v=""/>
    <m/>
    <s v=""/>
    <m/>
    <s v=""/>
    <n v="5880"/>
    <n v="0"/>
    <s v="No Significativa"/>
    <s v="SI"/>
    <m/>
    <n v="0"/>
    <s v="SI"/>
    <m/>
    <m/>
    <s v="Domingo Alberto Rubio Vargas"/>
    <s v="981 028 332"/>
  </r>
  <r>
    <x v="882"/>
    <x v="19"/>
    <x v="35"/>
    <n v="0"/>
    <s v="Oficialía de Cumplimiento Normativo y Conducta de Mercado"/>
    <n v="0"/>
    <n v="0"/>
    <x v="1"/>
    <x v="304"/>
    <s v="Comisión de Servicios a Nivel Nacional "/>
    <x v="2"/>
    <x v="0"/>
    <m/>
    <m/>
    <m/>
    <n v="0"/>
    <s v="NO"/>
    <x v="2"/>
    <n v="0"/>
    <n v="0"/>
    <d v="1899-12-30T00:00:00"/>
    <d v="1899-12-30T00:00:00"/>
    <s v=""/>
    <s v=""/>
    <s v=""/>
    <n v="1260"/>
    <n v="1260"/>
    <n v="1260"/>
    <s v=""/>
    <s v=""/>
    <s v=""/>
    <s v=""/>
    <s v=""/>
    <s v=""/>
    <m/>
    <n v="3780"/>
    <m/>
    <s v=""/>
    <m/>
    <s v=""/>
    <m/>
    <s v=""/>
    <n v="3780"/>
    <n v="0"/>
    <s v="No Significativa"/>
    <s v="SI"/>
    <m/>
    <n v="0"/>
    <s v="SI"/>
    <m/>
    <m/>
    <s v="Domingo Alberto Rubio Vargas"/>
    <s v="981 028 332"/>
  </r>
  <r>
    <x v="883"/>
    <x v="19"/>
    <x v="35"/>
    <n v="0"/>
    <s v="Oficialía de Cumplimiento Normativo y Conducta de Mercado"/>
    <n v="0"/>
    <n v="0"/>
    <x v="1"/>
    <x v="326"/>
    <s v="Comisión de Servicio a Nivel Nacional         "/>
    <x v="2"/>
    <x v="0"/>
    <m/>
    <m/>
    <m/>
    <n v="0"/>
    <s v="NO"/>
    <x v="2"/>
    <n v="0"/>
    <n v="0"/>
    <d v="1899-12-30T00:00:00"/>
    <d v="1899-12-30T00:00:00"/>
    <s v=""/>
    <s v=""/>
    <n v="1760"/>
    <s v=""/>
    <n v="1760"/>
    <s v=""/>
    <s v=""/>
    <s v=""/>
    <s v=""/>
    <s v=""/>
    <s v=""/>
    <s v=""/>
    <m/>
    <n v="3520"/>
    <m/>
    <s v=""/>
    <m/>
    <s v=""/>
    <m/>
    <s v=""/>
    <n v="3520"/>
    <n v="0"/>
    <s v="No Significativa"/>
    <s v="SI"/>
    <m/>
    <n v="0"/>
    <s v="SI"/>
    <m/>
    <m/>
    <s v="Domingo Alberto Rubio Vargas"/>
    <s v="981 028 332"/>
  </r>
  <r>
    <x v="884"/>
    <x v="19"/>
    <x v="35"/>
    <n v="0"/>
    <s v="Oficialía de Cumplimiento Normativo y Conducta de Mercado"/>
    <n v="0"/>
    <n v="0"/>
    <x v="1"/>
    <x v="304"/>
    <s v="Comisión de Servicios a Nivel Nacional "/>
    <x v="2"/>
    <x v="0"/>
    <m/>
    <m/>
    <m/>
    <n v="0"/>
    <s v="NO"/>
    <x v="2"/>
    <n v="0"/>
    <n v="0"/>
    <d v="1899-12-30T00:00:00"/>
    <d v="1899-12-30T00:00:00"/>
    <s v=""/>
    <s v=""/>
    <n v="1680"/>
    <s v=""/>
    <n v="1680"/>
    <s v=""/>
    <s v=""/>
    <s v=""/>
    <s v=""/>
    <s v=""/>
    <s v=""/>
    <s v=""/>
    <m/>
    <n v="3360"/>
    <m/>
    <s v=""/>
    <m/>
    <s v=""/>
    <m/>
    <s v=""/>
    <n v="3360"/>
    <n v="0"/>
    <s v="No Significativa"/>
    <s v="SI"/>
    <m/>
    <n v="0"/>
    <s v="SI"/>
    <m/>
    <m/>
    <s v="Domingo Alberto Rubio Vargas"/>
    <s v="981 028 332"/>
  </r>
  <r>
    <x v="885"/>
    <x v="19"/>
    <x v="35"/>
    <n v="0"/>
    <s v="Oficialía de Cumplimiento Normativo y Conducta de Mercado"/>
    <n v="0"/>
    <n v="0"/>
    <x v="1"/>
    <x v="326"/>
    <s v="Comisión de Servicio a Nivel Nacional         "/>
    <x v="2"/>
    <x v="0"/>
    <m/>
    <m/>
    <m/>
    <n v="0"/>
    <s v="NO"/>
    <x v="2"/>
    <n v="0"/>
    <n v="0"/>
    <d v="1899-12-30T00:00:00"/>
    <d v="1899-12-30T00:00:00"/>
    <s v=""/>
    <s v=""/>
    <s v=""/>
    <s v=""/>
    <s v=""/>
    <s v=""/>
    <s v=""/>
    <n v="1960"/>
    <s v=""/>
    <s v=""/>
    <s v=""/>
    <s v=""/>
    <m/>
    <n v="1960"/>
    <m/>
    <s v=""/>
    <m/>
    <s v=""/>
    <m/>
    <s v=""/>
    <n v="1960"/>
    <n v="0"/>
    <s v="No Significativa"/>
    <s v="SI"/>
    <m/>
    <n v="0"/>
    <s v="SI"/>
    <m/>
    <m/>
    <s v="Domingo Alberto Rubio Vargas"/>
    <s v="981 028 332"/>
  </r>
  <r>
    <x v="886"/>
    <x v="19"/>
    <x v="35"/>
    <n v="0"/>
    <s v="Oficialía de Cumplimiento Normativo y Conducta de Mercado"/>
    <n v="0"/>
    <n v="0"/>
    <x v="1"/>
    <x v="304"/>
    <s v="Comisión de Servicios a Nivel Nacional "/>
    <x v="2"/>
    <x v="0"/>
    <m/>
    <m/>
    <m/>
    <n v="0"/>
    <s v="NO"/>
    <x v="2"/>
    <n v="0"/>
    <n v="0"/>
    <d v="1899-12-30T00:00:00"/>
    <d v="1899-12-30T00:00:00"/>
    <s v=""/>
    <s v=""/>
    <s v=""/>
    <s v=""/>
    <s v=""/>
    <s v=""/>
    <s v=""/>
    <s v=""/>
    <s v=""/>
    <n v="1680"/>
    <s v=""/>
    <s v=""/>
    <m/>
    <n v="1680"/>
    <m/>
    <s v=""/>
    <m/>
    <s v=""/>
    <m/>
    <s v=""/>
    <n v="1680"/>
    <n v="0"/>
    <s v="No Significativa"/>
    <s v="SI"/>
    <m/>
    <n v="0"/>
    <s v="SI"/>
    <m/>
    <m/>
    <s v="Domingo Alberto Rubio Vargas"/>
    <s v="981 028 332"/>
  </r>
  <r>
    <x v="887"/>
    <x v="19"/>
    <x v="35"/>
    <n v="0"/>
    <s v="Oficialía de Cumplimiento Normativo y Conducta de Mercado"/>
    <n v="0"/>
    <n v="0"/>
    <x v="1"/>
    <x v="304"/>
    <s v="Comisión de Servicios a Nivel Nacional "/>
    <x v="2"/>
    <x v="0"/>
    <m/>
    <m/>
    <m/>
    <n v="0"/>
    <s v="NO"/>
    <x v="2"/>
    <n v="0"/>
    <n v="0"/>
    <d v="1899-12-30T00:00:00"/>
    <d v="1899-12-30T00:00:00"/>
    <s v=""/>
    <s v=""/>
    <s v=""/>
    <s v=""/>
    <s v=""/>
    <s v=""/>
    <s v=""/>
    <n v="1260"/>
    <n v="220"/>
    <s v=""/>
    <s v=""/>
    <s v=""/>
    <m/>
    <n v="1480"/>
    <m/>
    <s v=""/>
    <m/>
    <s v=""/>
    <m/>
    <s v=""/>
    <n v="1480"/>
    <n v="0"/>
    <s v="No Significativa"/>
    <s v="SI"/>
    <m/>
    <n v="0"/>
    <s v="SI"/>
    <m/>
    <m/>
    <s v="Domingo Alberto Rubio Vargas"/>
    <s v="981 028 332"/>
  </r>
  <r>
    <x v="888"/>
    <x v="19"/>
    <x v="35"/>
    <n v="0"/>
    <s v="Oficialía de Cumplimiento Normativo y Conducta de Mercado"/>
    <n v="0"/>
    <n v="0"/>
    <x v="1"/>
    <x v="326"/>
    <s v="Comisión de Servicio a Nivel Nacional         "/>
    <x v="2"/>
    <x v="0"/>
    <m/>
    <m/>
    <m/>
    <n v="0"/>
    <s v="NO"/>
    <x v="2"/>
    <n v="0"/>
    <n v="0"/>
    <d v="1899-12-30T00:00:00"/>
    <d v="1899-12-30T00:00:00"/>
    <s v=""/>
    <s v=""/>
    <s v=""/>
    <s v=""/>
    <s v=""/>
    <s v=""/>
    <s v=""/>
    <s v=""/>
    <s v=""/>
    <n v="680"/>
    <s v=""/>
    <s v=""/>
    <m/>
    <n v="680"/>
    <m/>
    <s v=""/>
    <m/>
    <s v=""/>
    <m/>
    <s v=""/>
    <n v="680"/>
    <n v="0"/>
    <s v="No Significativa"/>
    <s v="SI"/>
    <m/>
    <n v="0"/>
    <s v="SI"/>
    <m/>
    <m/>
    <s v="Domingo Alberto Rubio Vargas"/>
    <s v="981 028 332"/>
  </r>
  <r>
    <x v="889"/>
    <x v="6"/>
    <x v="36"/>
    <s v=""/>
    <s v="Gerencia de Recursos Humanos y Cultura"/>
    <s v="Compensaciones"/>
    <s v=""/>
    <x v="5"/>
    <x v="566"/>
    <s v="OTROS SERVICIOS"/>
    <x v="2"/>
    <x v="0"/>
    <m/>
    <m/>
    <m/>
    <s v="Moderada"/>
    <s v="NO"/>
    <x v="0"/>
    <s v="Enero"/>
    <s v="12"/>
    <d v="2023-01-01T00:00:00"/>
    <d v="2023-12-31T00:00:00"/>
    <n v="6000"/>
    <n v="6000"/>
    <n v="6000"/>
    <n v="6000"/>
    <n v="6000"/>
    <n v="6000"/>
    <n v="6000"/>
    <n v="6000"/>
    <n v="6000"/>
    <n v="6000"/>
    <n v="6000"/>
    <n v="6000"/>
    <m/>
    <n v="72000"/>
    <m/>
    <s v=""/>
    <m/>
    <s v=""/>
    <m/>
    <s v=""/>
    <n v="72000"/>
    <s v="Contratación"/>
    <s v="No Significativa"/>
    <s v="SI"/>
    <m/>
    <s v="Nuevo"/>
    <s v="SI"/>
    <m/>
    <m/>
    <s v="Edhit Cecilia Segura Cayetano"/>
    <s v="957 349 520"/>
  </r>
  <r>
    <x v="890"/>
    <x v="6"/>
    <x v="36"/>
    <s v=""/>
    <s v="Gerencia de Recursos Humanos y Cultura"/>
    <s v="Compensaciones"/>
    <s v=""/>
    <x v="5"/>
    <x v="567"/>
    <s v="OTROS SERVICIOS"/>
    <x v="2"/>
    <x v="0"/>
    <m/>
    <m/>
    <m/>
    <s v="Moderada"/>
    <s v="NO"/>
    <x v="0"/>
    <s v="Enero"/>
    <s v="12"/>
    <d v="2023-01-01T00:00:00"/>
    <d v="2023-12-31T00:00:00"/>
    <n v="8000"/>
    <n v="8000"/>
    <n v="8000"/>
    <n v="8000"/>
    <n v="8000"/>
    <n v="8000"/>
    <n v="8000"/>
    <n v="8000"/>
    <n v="8000"/>
    <n v="8000"/>
    <n v="8000"/>
    <n v="8000"/>
    <m/>
    <n v="96000"/>
    <m/>
    <s v=""/>
    <m/>
    <s v=""/>
    <m/>
    <s v=""/>
    <n v="96000"/>
    <s v="Contratación"/>
    <s v="No Significativa"/>
    <s v="SI"/>
    <m/>
    <s v="Nuevo"/>
    <s v="SI"/>
    <m/>
    <m/>
    <s v="Edhit Cecilia Segura Cayetano"/>
    <s v="957 349 520"/>
  </r>
  <r>
    <x v="891"/>
    <x v="6"/>
    <x v="36"/>
    <s v="Remuneraciones, pensiones y subsidios"/>
    <s v="Gerencia de Recursos Humanos y Cultura"/>
    <s v="Compensaciones"/>
    <s v="Remuneraciones, pensiones y subsidios"/>
    <x v="4"/>
    <x v="568"/>
    <s v="OTROS SERVICIOS"/>
    <x v="2"/>
    <x v="0"/>
    <m/>
    <m/>
    <m/>
    <s v="Moderada"/>
    <s v="NO"/>
    <x v="2"/>
    <s v="Febrero"/>
    <s v="5"/>
    <d v="2023-02-01T00:00:00"/>
    <d v="2023-06-30T00:00:00"/>
    <s v=""/>
    <n v="4000"/>
    <n v="4000"/>
    <n v="4000"/>
    <n v="4000"/>
    <n v="4000"/>
    <s v=""/>
    <s v=""/>
    <s v=""/>
    <s v=""/>
    <s v=""/>
    <s v=""/>
    <m/>
    <n v="20000"/>
    <m/>
    <s v=""/>
    <m/>
    <s v=""/>
    <m/>
    <s v=""/>
    <n v="20000"/>
    <s v="Contratación"/>
    <s v="No Significativa"/>
    <s v="SI"/>
    <m/>
    <s v="Nuevo"/>
    <s v="SI"/>
    <m/>
    <m/>
    <s v="Edhit Cecilia Segura Cayetano"/>
    <s v="957 349 520"/>
  </r>
  <r>
    <x v="892"/>
    <x v="6"/>
    <x v="36"/>
    <s v="Remuneraciones, pensiones y subsidios"/>
    <s v="Gerencia de Recursos Humanos y Cultura"/>
    <s v="Compensaciones"/>
    <s v="Remuneraciones, pensiones y subsidios"/>
    <x v="4"/>
    <x v="569"/>
    <s v="OTROS SERVICIOS"/>
    <x v="2"/>
    <x v="0"/>
    <m/>
    <m/>
    <m/>
    <s v="Moderada"/>
    <s v="NO"/>
    <x v="0"/>
    <s v="Febrero"/>
    <s v="7"/>
    <d v="2023-02-01T00:00:00"/>
    <d v="2023-08-31T00:00:00"/>
    <s v=""/>
    <n v="6000"/>
    <n v="6000"/>
    <n v="6000"/>
    <n v="6000"/>
    <n v="6000"/>
    <n v="6000"/>
    <n v="6000"/>
    <s v=""/>
    <s v=""/>
    <s v=""/>
    <s v=""/>
    <m/>
    <n v="42000"/>
    <m/>
    <s v=""/>
    <m/>
    <s v=""/>
    <m/>
    <s v=""/>
    <n v="42000"/>
    <s v="Contratación"/>
    <s v="No Significativa"/>
    <s v="SI"/>
    <m/>
    <s v="Nuevo"/>
    <s v="SI"/>
    <m/>
    <m/>
    <s v="Edhit Cecilia Segura Cayetano"/>
    <s v="957 349 520"/>
  </r>
  <r>
    <x v="893"/>
    <x v="6"/>
    <x v="36"/>
    <s v="Remuneraciones, pensiones y subsidios"/>
    <s v="Gerencia de Recursos Humanos y Cultura"/>
    <s v="Compensaciones"/>
    <s v="Remuneraciones, pensiones y subsidios"/>
    <x v="4"/>
    <x v="570"/>
    <s v="OTROS SERVICIOS"/>
    <x v="2"/>
    <x v="0"/>
    <m/>
    <m/>
    <m/>
    <s v="Moderada"/>
    <s v="NO"/>
    <x v="0"/>
    <s v="Febrero"/>
    <s v="7"/>
    <d v="2023-02-01T00:00:00"/>
    <d v="2023-08-31T00:00:00"/>
    <s v=""/>
    <n v="6500"/>
    <n v="6500"/>
    <n v="6500"/>
    <n v="6500"/>
    <n v="6500"/>
    <n v="6500"/>
    <n v="6500"/>
    <s v=""/>
    <s v=""/>
    <s v=""/>
    <s v=""/>
    <m/>
    <n v="45500"/>
    <m/>
    <s v=""/>
    <m/>
    <s v=""/>
    <m/>
    <s v=""/>
    <n v="45500"/>
    <s v="Contratación"/>
    <s v="No Significativa"/>
    <s v="SI"/>
    <m/>
    <s v="Nuevo"/>
    <s v="SI"/>
    <m/>
    <m/>
    <s v="Edhit Cecilia Segura Cayetano"/>
    <s v="957 349 520"/>
  </r>
  <r>
    <x v="894"/>
    <x v="6"/>
    <x v="36"/>
    <s v="Aplicación y Control de Planillas"/>
    <s v="Gerencia de Recursos Humanos y Cultura"/>
    <s v="Compensaciones"/>
    <s v="Aplicación y Control de Planillas"/>
    <x v="4"/>
    <x v="571"/>
    <s v="GASTOS NOTARIALES Y DE REGISTRO"/>
    <x v="2"/>
    <x v="0"/>
    <m/>
    <m/>
    <m/>
    <s v="Moderada"/>
    <s v="NO"/>
    <x v="2"/>
    <s v="Enero"/>
    <s v="12"/>
    <d v="2023-01-01T00:00:00"/>
    <d v="2023-12-31T00:00:00"/>
    <n v="200"/>
    <n v="200"/>
    <n v="200"/>
    <n v="200"/>
    <n v="200"/>
    <n v="200"/>
    <n v="200"/>
    <n v="200"/>
    <n v="200"/>
    <n v="200"/>
    <n v="200"/>
    <n v="200"/>
    <m/>
    <n v="2400"/>
    <m/>
    <s v=""/>
    <m/>
    <s v=""/>
    <m/>
    <s v=""/>
    <n v="2400"/>
    <s v="Contratación"/>
    <s v="No Significativa"/>
    <s v="SI"/>
    <m/>
    <s v="Nuevo"/>
    <s v="SI"/>
    <m/>
    <m/>
    <s v="Edhit Cecilia Segura Cayetano"/>
    <s v="957 349 520"/>
  </r>
  <r>
    <x v="895"/>
    <x v="6"/>
    <x v="36"/>
    <s v="Aplicación y Control de Planillas"/>
    <s v="Gerencia de Recursos Humanos y Cultura"/>
    <s v="Compensaciones"/>
    <s v="Aplicación y Control de Planillas"/>
    <x v="4"/>
    <x v="300"/>
    <s v="OTROS SERVICIOS - LOCADORES DE SERVICIOS (SNP)"/>
    <x v="2"/>
    <x v="0"/>
    <m/>
    <m/>
    <m/>
    <s v="Alta"/>
    <s v="NO"/>
    <x v="0"/>
    <s v="Enero"/>
    <s v="12"/>
    <d v="2023-01-01T00:00:00"/>
    <d v="2023-12-31T00:00:00"/>
    <n v="11000"/>
    <n v="11000"/>
    <n v="11000"/>
    <n v="11000"/>
    <n v="11000"/>
    <n v="11000"/>
    <n v="11000"/>
    <n v="11000"/>
    <n v="11000"/>
    <n v="11000"/>
    <n v="11000"/>
    <n v="11000"/>
    <m/>
    <n v="132000"/>
    <m/>
    <s v=""/>
    <m/>
    <s v=""/>
    <m/>
    <s v=""/>
    <n v="132000"/>
    <s v="Contratación"/>
    <s v="No Significativa"/>
    <s v="SI"/>
    <m/>
    <s v="Renovación"/>
    <s v="SI"/>
    <m/>
    <m/>
    <s v="Edhit Cecilia Segura Cayetano"/>
    <s v="957 349 520"/>
  </r>
  <r>
    <x v="896"/>
    <x v="6"/>
    <x v="37"/>
    <s v="Registro de Personal"/>
    <s v="Gerencia de Recursos Humanos y Cultura"/>
    <s v="Administración de Personal"/>
    <s v="Registro de Personal"/>
    <x v="4"/>
    <x v="572"/>
    <s v="OTROS SERVICIOS"/>
    <x v="2"/>
    <x v="0"/>
    <m/>
    <m/>
    <m/>
    <s v="Moderada"/>
    <s v="NO"/>
    <x v="0"/>
    <s v="Enero"/>
    <s v="12"/>
    <d v="2023-01-01T00:00:00"/>
    <d v="2023-12-31T00:00:00"/>
    <n v="5000"/>
    <n v="5000"/>
    <n v="5000"/>
    <n v="5000"/>
    <n v="5000"/>
    <n v="5000"/>
    <n v="5000"/>
    <n v="5000"/>
    <n v="5000"/>
    <n v="5000"/>
    <n v="5000"/>
    <n v="5000"/>
    <m/>
    <n v="60000"/>
    <m/>
    <s v=""/>
    <m/>
    <s v=""/>
    <m/>
    <s v=""/>
    <n v="60000"/>
    <s v="Contratación"/>
    <s v="No Significativa"/>
    <s v="SI"/>
    <m/>
    <s v="Nuevo"/>
    <s v="SI"/>
    <m/>
    <m/>
    <s v="Edhit Cecilia Segura Cayetano"/>
    <s v="957 349 520"/>
  </r>
  <r>
    <x v="897"/>
    <x v="6"/>
    <x v="37"/>
    <s v="Registro de Personal"/>
    <s v="Gerencia de Recursos Humanos y Cultura"/>
    <s v="Administración de Personal"/>
    <s v="Registro de Personal"/>
    <x v="4"/>
    <x v="573"/>
    <s v="OTROS SERVICIOS"/>
    <x v="2"/>
    <x v="0"/>
    <m/>
    <m/>
    <m/>
    <s v="Moderada"/>
    <s v="NO"/>
    <x v="0"/>
    <s v="Enero"/>
    <s v="8"/>
    <d v="2023-01-01T00:00:00"/>
    <d v="2023-08-31T00:00:00"/>
    <n v="30000"/>
    <n v="30000"/>
    <n v="30000"/>
    <n v="30000"/>
    <n v="30000"/>
    <n v="30000"/>
    <n v="30000"/>
    <n v="30000"/>
    <s v=""/>
    <s v=""/>
    <s v=""/>
    <s v=""/>
    <m/>
    <n v="240000"/>
    <m/>
    <s v=""/>
    <m/>
    <s v=""/>
    <m/>
    <s v=""/>
    <n v="240000"/>
    <s v="Contratación"/>
    <s v="No Significativa"/>
    <s v="SI"/>
    <m/>
    <s v="Nuevo"/>
    <s v="SI"/>
    <m/>
    <m/>
    <s v="Edhit Cecilia Segura Cayetano"/>
    <s v="957 349 520"/>
  </r>
  <r>
    <x v="898"/>
    <x v="6"/>
    <x v="37"/>
    <s v="Registro de Personal"/>
    <s v="Gerencia de Recursos Humanos y Cultura"/>
    <s v="Administración de Personal"/>
    <s v="Registro de Personal"/>
    <x v="4"/>
    <x v="574"/>
    <s v="DIVERSOS"/>
    <x v="2"/>
    <x v="0"/>
    <m/>
    <m/>
    <m/>
    <s v="Alta"/>
    <s v="NO"/>
    <x v="0"/>
    <s v="Junio"/>
    <s v="1"/>
    <d v="2023-06-01T00:00:00"/>
    <d v="2023-06-30T00:00:00"/>
    <s v=""/>
    <s v=""/>
    <s v=""/>
    <s v=""/>
    <s v=""/>
    <n v="42000"/>
    <s v=""/>
    <s v=""/>
    <s v=""/>
    <s v=""/>
    <s v=""/>
    <s v=""/>
    <m/>
    <n v="42000"/>
    <m/>
    <s v=""/>
    <m/>
    <s v=""/>
    <m/>
    <s v=""/>
    <n v="42000"/>
    <s v="Contratación"/>
    <s v="No Significativa"/>
    <s v="SI"/>
    <m/>
    <s v="Nuevo"/>
    <s v="SI"/>
    <m/>
    <m/>
    <s v="Edhit Cecilia Segura Cayetano"/>
    <s v="957 349 520"/>
  </r>
  <r>
    <x v="899"/>
    <x v="6"/>
    <x v="37"/>
    <s v="Registro de Personal"/>
    <s v="Gerencia de Recursos Humanos y Cultura"/>
    <s v="Administración de Personal"/>
    <s v="Registro de Personal"/>
    <x v="4"/>
    <x v="575"/>
    <s v="GASTOS NOTARIALES Y DE REGISTRO"/>
    <x v="2"/>
    <x v="0"/>
    <m/>
    <m/>
    <m/>
    <s v="Moderada"/>
    <s v="NO"/>
    <x v="2"/>
    <s v="Enero"/>
    <s v="12"/>
    <d v="2023-01-01T00:00:00"/>
    <d v="2023-12-31T00:00:00"/>
    <n v="100"/>
    <n v="100"/>
    <n v="100"/>
    <n v="100"/>
    <n v="100"/>
    <n v="100"/>
    <n v="100"/>
    <n v="100"/>
    <n v="100"/>
    <n v="100"/>
    <n v="100"/>
    <n v="100"/>
    <m/>
    <n v="1200"/>
    <m/>
    <s v=""/>
    <m/>
    <s v=""/>
    <m/>
    <s v=""/>
    <n v="1200"/>
    <s v="Contratación"/>
    <s v="No Significativa"/>
    <s v="SI"/>
    <m/>
    <s v="Nuevo"/>
    <s v="SI"/>
    <m/>
    <m/>
    <s v="Edhit Cecilia Segura Cayetano"/>
    <s v="957 349 520"/>
  </r>
  <r>
    <x v="900"/>
    <x v="6"/>
    <x v="38"/>
    <s v="Capacitación"/>
    <s v="Gerencia de Recursos Humanos y Cultura"/>
    <s v="Desarrollo del Talento"/>
    <s v="Capacitación"/>
    <x v="4"/>
    <x v="576"/>
    <s v="REFRIGERIO"/>
    <x v="2"/>
    <x v="0"/>
    <m/>
    <m/>
    <m/>
    <s v="Alta"/>
    <s v="NO"/>
    <x v="0"/>
    <s v="Febrero"/>
    <s v="11"/>
    <d v="2023-02-01T00:00:00"/>
    <d v="2023-12-31T00:00:00"/>
    <s v=""/>
    <n v="2000"/>
    <n v="4000"/>
    <n v="5000"/>
    <n v="5000"/>
    <n v="5000"/>
    <n v="5000"/>
    <n v="3000"/>
    <n v="5000"/>
    <n v="5000"/>
    <n v="3000"/>
    <n v="3000"/>
    <m/>
    <n v="45000"/>
    <m/>
    <s v=""/>
    <m/>
    <s v=""/>
    <m/>
    <s v=""/>
    <n v="45000"/>
    <s v="Contratación"/>
    <s v="No Significativa"/>
    <s v="SI"/>
    <m/>
    <s v="Nuevo"/>
    <s v="SI"/>
    <m/>
    <m/>
    <s v="Edhit Cecilia Segura Cayetano"/>
    <s v="957 349 520"/>
  </r>
  <r>
    <x v="901"/>
    <x v="6"/>
    <x v="38"/>
    <s v="Capacitación"/>
    <s v="Gerencia de Recursos Humanos y Cultura"/>
    <s v="Desarrollo del Talento"/>
    <s v="Capacitación"/>
    <x v="4"/>
    <x v="577"/>
    <s v="REFRIGERIO"/>
    <x v="2"/>
    <x v="0"/>
    <m/>
    <m/>
    <m/>
    <s v="Alta"/>
    <s v="NO"/>
    <x v="0"/>
    <s v="Marzo"/>
    <s v="10"/>
    <d v="2023-03-01T00:00:00"/>
    <d v="2023-03-31T00:00:00"/>
    <s v=""/>
    <s v=""/>
    <n v="5000"/>
    <n v="9000"/>
    <n v="6000"/>
    <n v="9000"/>
    <n v="10000"/>
    <n v="9000"/>
    <n v="2000"/>
    <n v="2000"/>
    <n v="6000"/>
    <n v="2000"/>
    <m/>
    <n v="60000"/>
    <m/>
    <s v=""/>
    <m/>
    <s v=""/>
    <m/>
    <s v=""/>
    <n v="60000"/>
    <s v="Contratación"/>
    <s v="No Significativa"/>
    <s v="SI"/>
    <m/>
    <s v="Nuevo"/>
    <s v="SI"/>
    <m/>
    <m/>
    <s v="Edhit Cecilia Segura Cayetano"/>
    <s v="957 349 520"/>
  </r>
  <r>
    <x v="902"/>
    <x v="6"/>
    <x v="38"/>
    <s v="Capacitación"/>
    <s v="Gerencia de Recursos Humanos y Cultura"/>
    <s v="Desarrollo del Talento"/>
    <s v="Capacitación"/>
    <x v="4"/>
    <x v="578"/>
    <s v="CAPACITACION"/>
    <x v="2"/>
    <x v="0"/>
    <m/>
    <m/>
    <m/>
    <s v="Alta"/>
    <s v="NO"/>
    <x v="0"/>
    <s v="Marzo"/>
    <s v="10"/>
    <d v="2023-03-01T00:00:00"/>
    <d v="2023-12-31T00:00:00"/>
    <s v=""/>
    <s v=""/>
    <n v="10000"/>
    <n v="25000"/>
    <n v="35000"/>
    <n v="25000"/>
    <n v="35000"/>
    <n v="25000"/>
    <n v="25000"/>
    <n v="30000"/>
    <n v="35000"/>
    <n v="25000"/>
    <m/>
    <n v="270000"/>
    <m/>
    <s v=""/>
    <m/>
    <s v=""/>
    <m/>
    <s v=""/>
    <n v="270000"/>
    <s v="Contratación"/>
    <s v="No Significativa"/>
    <s v="SI"/>
    <m/>
    <s v="Nuevo"/>
    <s v="SI"/>
    <m/>
    <m/>
    <s v="Edhit Cecilia Segura Cayetano"/>
    <s v="957 349 520"/>
  </r>
  <r>
    <x v="903"/>
    <x v="6"/>
    <x v="38"/>
    <s v="Capacitación"/>
    <s v="Gerencia de Recursos Humanos y Cultura"/>
    <s v="Desarrollo del Talento"/>
    <s v="Capacitación"/>
    <x v="4"/>
    <x v="579"/>
    <s v="CAPACITACION"/>
    <x v="2"/>
    <x v="0"/>
    <m/>
    <m/>
    <m/>
    <s v="Alta"/>
    <s v="NO"/>
    <x v="0"/>
    <s v="Enero"/>
    <s v="12"/>
    <d v="2023-01-01T00:00:00"/>
    <d v="2023-12-31T00:00:00"/>
    <n v="25000"/>
    <n v="55000"/>
    <n v="95000"/>
    <n v="89000"/>
    <n v="80000"/>
    <n v="90000"/>
    <n v="90000"/>
    <n v="258000"/>
    <n v="95000"/>
    <n v="95000"/>
    <n v="99000"/>
    <n v="95000"/>
    <m/>
    <n v="1166000"/>
    <m/>
    <s v=""/>
    <m/>
    <s v=""/>
    <m/>
    <s v=""/>
    <n v="1166000"/>
    <s v="Contratación"/>
    <s v="No Significativa"/>
    <s v="SI"/>
    <m/>
    <s v="Nuevo"/>
    <s v="SI"/>
    <m/>
    <m/>
    <s v="Edhit Cecilia Segura Cayetano"/>
    <s v="957 349 520"/>
  </r>
  <r>
    <x v="904"/>
    <x v="6"/>
    <x v="38"/>
    <s v="Capacitación"/>
    <s v="Gerencia de Recursos Humanos y Cultura"/>
    <s v="Desarrollo del Talento"/>
    <s v="Capacitación"/>
    <x v="4"/>
    <x v="580"/>
    <s v="CAPACITACION"/>
    <x v="2"/>
    <x v="0"/>
    <m/>
    <m/>
    <m/>
    <s v="Alta"/>
    <s v="NO"/>
    <x v="2"/>
    <s v="Junio"/>
    <s v="1"/>
    <d v="2023-06-01T00:00:00"/>
    <s v="31/06/2023"/>
    <s v=""/>
    <s v=""/>
    <s v=""/>
    <s v=""/>
    <s v=""/>
    <n v="3781"/>
    <s v=""/>
    <s v=""/>
    <s v=""/>
    <s v=""/>
    <s v=""/>
    <s v=""/>
    <m/>
    <n v="3781"/>
    <m/>
    <s v=""/>
    <m/>
    <s v=""/>
    <m/>
    <s v=""/>
    <n v="3781"/>
    <s v="Contratación"/>
    <s v="No Significativa"/>
    <s v="SI"/>
    <m/>
    <s v="Nuevo"/>
    <s v="SI"/>
    <m/>
    <m/>
    <s v="Edhit Cecilia Segura Cayetano"/>
    <s v="957 349 520"/>
  </r>
  <r>
    <x v="905"/>
    <x v="6"/>
    <x v="38"/>
    <s v="Capacitación"/>
    <s v="Gerencia de Recursos Humanos y Cultura"/>
    <s v="Desarrollo del Talento"/>
    <s v="Capacitación"/>
    <x v="4"/>
    <x v="581"/>
    <s v="VIÁTICOS"/>
    <x v="2"/>
    <x v="0"/>
    <m/>
    <m/>
    <m/>
    <s v="Alta"/>
    <s v="NO"/>
    <x v="2"/>
    <s v="Febrero"/>
    <s v="5"/>
    <d v="2023-02-01T00:00:00"/>
    <d v="2023-06-30T00:00:00"/>
    <s v=""/>
    <n v="4500"/>
    <n v="4500"/>
    <n v="4500"/>
    <n v="4500"/>
    <n v="4500"/>
    <s v=""/>
    <s v=""/>
    <s v=""/>
    <s v=""/>
    <s v=""/>
    <s v=""/>
    <m/>
    <n v="22500"/>
    <m/>
    <s v=""/>
    <m/>
    <s v=""/>
    <m/>
    <s v=""/>
    <n v="22500"/>
    <s v="Contratación"/>
    <s v="No Significativa"/>
    <s v="SI"/>
    <m/>
    <s v="Nuevo"/>
    <s v="SI"/>
    <m/>
    <m/>
    <s v="Edhit Cecilia Segura Cayetano"/>
    <s v="957 349 520"/>
  </r>
  <r>
    <x v="906"/>
    <x v="6"/>
    <x v="38"/>
    <s v="Capacitación"/>
    <s v="Gerencia de Recursos Humanos y Cultura"/>
    <s v="Desarrollo del Talento"/>
    <s v="Capacitación"/>
    <x v="4"/>
    <x v="582"/>
    <s v="VIÁTICOS"/>
    <x v="2"/>
    <x v="0"/>
    <m/>
    <m/>
    <m/>
    <s v="Alta"/>
    <s v="NO"/>
    <x v="0"/>
    <s v="Febrero"/>
    <s v="5"/>
    <d v="2023-02-01T00:00:00"/>
    <d v="2023-06-30T00:00:00"/>
    <s v=""/>
    <n v="6000"/>
    <n v="11000"/>
    <n v="11000"/>
    <n v="11000"/>
    <n v="12565"/>
    <s v=""/>
    <s v=""/>
    <s v=""/>
    <s v=""/>
    <s v=""/>
    <s v=""/>
    <m/>
    <n v="51565"/>
    <m/>
    <s v=""/>
    <m/>
    <s v=""/>
    <m/>
    <s v=""/>
    <n v="51565"/>
    <s v="Contratación"/>
    <s v="No Significativa"/>
    <s v="SI"/>
    <m/>
    <s v="Nuevo"/>
    <s v="SI"/>
    <m/>
    <m/>
    <s v="Edhit Cecilia Segura Cayetano"/>
    <s v="957 349 520"/>
  </r>
  <r>
    <x v="907"/>
    <x v="6"/>
    <x v="38"/>
    <s v="Capacitación"/>
    <s v="Gerencia de Recursos Humanos y Cultura"/>
    <s v="Desarrollo del Talento"/>
    <s v="Capacitación"/>
    <x v="4"/>
    <x v="583"/>
    <s v="MOVILIDAD SERVICIO LOCAL "/>
    <x v="2"/>
    <x v="0"/>
    <m/>
    <m/>
    <m/>
    <s v="Alta"/>
    <s v="NO"/>
    <x v="2"/>
    <s v="Enero"/>
    <s v="6"/>
    <d v="2023-02-01T00:00:00"/>
    <d v="2023-06-30T00:00:00"/>
    <n v="100"/>
    <n v="100"/>
    <n v="100"/>
    <n v="100"/>
    <n v="100"/>
    <n v="100"/>
    <s v=""/>
    <s v=""/>
    <s v=""/>
    <s v=""/>
    <s v=""/>
    <s v=""/>
    <m/>
    <n v="600"/>
    <m/>
    <s v=""/>
    <m/>
    <s v=""/>
    <m/>
    <s v=""/>
    <n v="600"/>
    <s v="Contratación"/>
    <s v="No Significativa"/>
    <s v="SI"/>
    <m/>
    <s v="Nuevo"/>
    <s v="SI"/>
    <m/>
    <m/>
    <s v="Edhit Cecilia Segura Cayetano"/>
    <s v="957 349 520"/>
  </r>
  <r>
    <x v="908"/>
    <x v="6"/>
    <x v="38"/>
    <s v="Capacitación"/>
    <s v="Gerencia de Recursos Humanos y Cultura"/>
    <s v="Desarrollo del Talento"/>
    <s v="Capacitación"/>
    <x v="4"/>
    <x v="584"/>
    <s v="MOVILIDAD SERVICIO LOCAL"/>
    <x v="2"/>
    <x v="0"/>
    <m/>
    <m/>
    <m/>
    <s v="Alta"/>
    <s v="NO"/>
    <x v="2"/>
    <s v="Febrero"/>
    <s v="5"/>
    <d v="2023-02-01T00:00:00"/>
    <d v="2023-06-30T00:00:00"/>
    <s v=""/>
    <n v="1000"/>
    <n v="1000"/>
    <n v="1000"/>
    <n v="1000"/>
    <n v="2840"/>
    <s v=""/>
    <s v=""/>
    <s v=""/>
    <s v=""/>
    <s v=""/>
    <s v=""/>
    <m/>
    <n v="6840"/>
    <m/>
    <s v=""/>
    <m/>
    <s v=""/>
    <m/>
    <s v=""/>
    <n v="6840"/>
    <s v="Contratación"/>
    <s v="No Significativa"/>
    <s v="SI"/>
    <m/>
    <s v="Nuevo"/>
    <s v="SI"/>
    <m/>
    <m/>
    <s v="Edhit Cecilia Segura Cayetano"/>
    <s v="957 349 520"/>
  </r>
  <r>
    <x v="909"/>
    <x v="6"/>
    <x v="38"/>
    <s v="Capacitación"/>
    <s v="Gerencia de Recursos Humanos y Cultura"/>
    <s v="Desarrollo del Talento"/>
    <s v="Capacitación"/>
    <x v="4"/>
    <x v="585"/>
    <s v="MOVILIDAD SERVICIO LOCAL"/>
    <x v="2"/>
    <x v="0"/>
    <m/>
    <m/>
    <m/>
    <s v="Alta"/>
    <s v="NO"/>
    <x v="2"/>
    <s v="Febrero"/>
    <s v="5"/>
    <d v="2023-02-01T00:00:00"/>
    <d v="2023-06-30T00:00:00"/>
    <s v=""/>
    <n v="1000"/>
    <n v="1000"/>
    <n v="1000"/>
    <n v="2000"/>
    <n v="2000"/>
    <s v=""/>
    <s v=""/>
    <s v=""/>
    <s v=""/>
    <s v=""/>
    <s v=""/>
    <m/>
    <n v="7000"/>
    <m/>
    <s v=""/>
    <m/>
    <s v=""/>
    <m/>
    <s v=""/>
    <n v="7000"/>
    <s v="Contratación"/>
    <s v="No Significativa"/>
    <s v="SI"/>
    <m/>
    <s v="Nuevo"/>
    <s v="NO"/>
    <m/>
    <m/>
    <s v="Edhit Cecilia Segura Cayetano"/>
    <s v="957 349 520"/>
  </r>
  <r>
    <x v="910"/>
    <x v="6"/>
    <x v="38"/>
    <s v="Capacitación"/>
    <s v="Gerencia de Recursos Humanos y Cultura"/>
    <s v="Desarrollo del Talento"/>
    <s v="Capacitación"/>
    <x v="4"/>
    <x v="586"/>
    <s v="ALQUILERES"/>
    <x v="2"/>
    <x v="0"/>
    <m/>
    <m/>
    <m/>
    <s v="Alta"/>
    <s v="NO"/>
    <x v="2"/>
    <s v="Junio"/>
    <s v="7"/>
    <d v="2023-06-01T00:00:00"/>
    <d v="2023-12-31T00:00:00"/>
    <s v=""/>
    <s v=""/>
    <s v=""/>
    <s v=""/>
    <s v=""/>
    <n v="1286"/>
    <n v="1286"/>
    <n v="1286"/>
    <n v="1286"/>
    <n v="1286"/>
    <n v="1286"/>
    <n v="1284"/>
    <m/>
    <n v="9000"/>
    <m/>
    <s v=""/>
    <m/>
    <s v=""/>
    <m/>
    <s v=""/>
    <n v="9000"/>
    <s v="Contratación"/>
    <s v="No Significativa"/>
    <s v="SI"/>
    <m/>
    <s v="Nuevo"/>
    <s v="SI"/>
    <m/>
    <m/>
    <s v="Edhit Cecilia Segura Cayetano"/>
    <s v="957 349 520"/>
  </r>
  <r>
    <x v="911"/>
    <x v="6"/>
    <x v="38"/>
    <s v="Capacitación"/>
    <s v="Gerencia de Recursos Humanos y Cultura"/>
    <s v="Desarrollo del Talento"/>
    <s v="Capacitación"/>
    <x v="4"/>
    <x v="587"/>
    <s v="SUSCRIPCIONES Y COTIZACIONES"/>
    <x v="2"/>
    <x v="0"/>
    <m/>
    <m/>
    <m/>
    <s v="Alta"/>
    <s v="NO"/>
    <x v="2"/>
    <s v="Enero"/>
    <s v="12"/>
    <d v="2023-01-01T00:00:00"/>
    <d v="2023-12-31T00:00:00"/>
    <n v="1200"/>
    <n v="11100"/>
    <n v="9500"/>
    <n v="6500"/>
    <n v="8000"/>
    <n v="6000"/>
    <n v="6000"/>
    <n v="8000"/>
    <n v="9000"/>
    <n v="8000"/>
    <n v="9500"/>
    <n v="8000"/>
    <m/>
    <n v="90800"/>
    <m/>
    <s v=""/>
    <m/>
    <s v=""/>
    <m/>
    <s v=""/>
    <n v="90800"/>
    <s v="Contratación"/>
    <s v="No Significativa"/>
    <s v="SI"/>
    <m/>
    <s v="Nuevo"/>
    <s v="SI"/>
    <m/>
    <m/>
    <s v="Edhit Cecilia Segura Cayetano"/>
    <s v="957 349 520"/>
  </r>
  <r>
    <x v="912"/>
    <x v="6"/>
    <x v="38"/>
    <s v="Capacitación"/>
    <s v="Gerencia de Recursos Humanos y Cultura"/>
    <s v="Desarrollo del Talento"/>
    <s v="Capacitación"/>
    <x v="4"/>
    <x v="588"/>
    <s v="PASAJES REPUBLICA "/>
    <x v="2"/>
    <x v="0"/>
    <m/>
    <m/>
    <m/>
    <s v="Alta"/>
    <s v="NO"/>
    <x v="2"/>
    <s v="Febrero"/>
    <s v="5"/>
    <d v="2023-02-01T00:00:00"/>
    <d v="2023-06-30T00:00:00"/>
    <s v=""/>
    <n v="3000"/>
    <n v="3000"/>
    <n v="3000"/>
    <n v="3000"/>
    <n v="1006"/>
    <s v=""/>
    <s v=""/>
    <s v=""/>
    <s v=""/>
    <s v=""/>
    <s v=""/>
    <m/>
    <n v="13006"/>
    <m/>
    <s v=""/>
    <m/>
    <s v=""/>
    <m/>
    <s v=""/>
    <n v="13006"/>
    <s v="Contratación"/>
    <s v="No Significativa"/>
    <s v="SI"/>
    <m/>
    <s v="Nuevo"/>
    <s v="SI"/>
    <m/>
    <m/>
    <s v="Edhit Cecilia Segura Cayetano"/>
    <s v="957 349 520"/>
  </r>
  <r>
    <x v="913"/>
    <x v="6"/>
    <x v="38"/>
    <s v="Capacitación"/>
    <s v="Gerencia de Recursos Humanos y Cultura"/>
    <s v="Desarrollo del Talento"/>
    <s v="Capacitación"/>
    <x v="4"/>
    <x v="589"/>
    <s v="PASAJES REPUBLICA "/>
    <x v="2"/>
    <x v="0"/>
    <m/>
    <m/>
    <m/>
    <s v="Alta"/>
    <s v="NO"/>
    <x v="2"/>
    <s v="Febrero"/>
    <s v="5"/>
    <d v="2023-02-01T00:00:00"/>
    <d v="2023-06-30T00:00:00"/>
    <s v=""/>
    <n v="6000"/>
    <n v="10000"/>
    <n v="6000"/>
    <n v="8000"/>
    <n v="3006"/>
    <s v=""/>
    <s v=""/>
    <s v=""/>
    <s v=""/>
    <s v=""/>
    <s v=""/>
    <m/>
    <n v="33006"/>
    <m/>
    <s v=""/>
    <m/>
    <s v=""/>
    <m/>
    <s v=""/>
    <n v="33006"/>
    <s v="Contratación"/>
    <s v="No Significativa"/>
    <s v="SI"/>
    <m/>
    <s v="Nuevo"/>
    <s v="SI"/>
    <m/>
    <m/>
    <s v="Edhit Cecilia Segura Cayetano"/>
    <s v="957 349 520"/>
  </r>
  <r>
    <x v="914"/>
    <x v="6"/>
    <x v="37"/>
    <s v="Selección de Personal"/>
    <s v="Gerencia de Recursos Humanos y Cultura"/>
    <s v="Administración de Personal"/>
    <s v="Selección de Personal"/>
    <x v="4"/>
    <x v="590"/>
    <s v="CONSULTORÍAS OTRAS"/>
    <x v="2"/>
    <x v="0"/>
    <m/>
    <m/>
    <m/>
    <s v="Alta"/>
    <s v="NO"/>
    <x v="2"/>
    <s v="Agosto"/>
    <s v="1"/>
    <d v="2023-08-01T00:00:00"/>
    <d v="2023-06-30T00:00:00"/>
    <s v=""/>
    <s v=""/>
    <s v=""/>
    <s v=""/>
    <s v=""/>
    <s v=""/>
    <s v=""/>
    <n v="36000"/>
    <s v=""/>
    <s v=""/>
    <s v=""/>
    <s v=""/>
    <m/>
    <n v="36000"/>
    <m/>
    <s v=""/>
    <m/>
    <s v=""/>
    <m/>
    <s v=""/>
    <n v="36000"/>
    <s v="Contratación"/>
    <s v="No Significativa"/>
    <s v="SI"/>
    <m/>
    <s v="Nuevo"/>
    <s v="SI"/>
    <m/>
    <m/>
    <s v="Edhit Cecilia Segura Cayetano"/>
    <s v="957 349 520"/>
  </r>
  <r>
    <x v="915"/>
    <x v="6"/>
    <x v="37"/>
    <s v="Selección de Personal"/>
    <s v="Gerencia de Recursos Humanos y Cultura"/>
    <s v="Administración de Personal"/>
    <s v="Selección de Personal"/>
    <x v="4"/>
    <x v="591"/>
    <s v="CONSULTORÍAS"/>
    <x v="2"/>
    <x v="0"/>
    <m/>
    <m/>
    <m/>
    <s v="Alta"/>
    <s v="NO"/>
    <x v="2"/>
    <s v="Febrero"/>
    <s v="1"/>
    <d v="2023-02-01T00:00:00"/>
    <d v="2023-02-28T00:00:00"/>
    <s v=""/>
    <n v="35000"/>
    <s v=""/>
    <s v=""/>
    <s v=""/>
    <s v=""/>
    <s v=""/>
    <s v=""/>
    <s v=""/>
    <s v=""/>
    <s v=""/>
    <s v=""/>
    <m/>
    <n v="35000"/>
    <m/>
    <s v=""/>
    <m/>
    <s v=""/>
    <m/>
    <s v=""/>
    <n v="35000"/>
    <s v="Contratación"/>
    <s v="No Significativa"/>
    <s v="SI"/>
    <m/>
    <s v="Nuevo"/>
    <s v="SI"/>
    <m/>
    <m/>
    <s v="Edhit Cecilia Segura Cayetano"/>
    <s v="957 349 520"/>
  </r>
  <r>
    <x v="916"/>
    <x v="6"/>
    <x v="37"/>
    <s v="Selección de Personal"/>
    <s v="Gerencia de Recursos Humanos y Cultura"/>
    <s v="Administración de Personal"/>
    <s v="Selección de Personal"/>
    <x v="4"/>
    <x v="592"/>
    <s v="CONSULTORÍAS"/>
    <x v="2"/>
    <x v="0"/>
    <m/>
    <m/>
    <m/>
    <s v="Alta"/>
    <s v="NO"/>
    <x v="0"/>
    <s v="Febrero"/>
    <s v="1"/>
    <d v="2023-02-01T00:00:00"/>
    <d v="2023-02-28T00:00:00"/>
    <s v=""/>
    <s v=""/>
    <n v="45166.67"/>
    <s v=""/>
    <s v=""/>
    <s v=""/>
    <s v=""/>
    <s v=""/>
    <s v=""/>
    <s v=""/>
    <s v=""/>
    <s v=""/>
    <m/>
    <n v="45166.67"/>
    <m/>
    <s v=""/>
    <m/>
    <s v=""/>
    <m/>
    <s v=""/>
    <n v="45166.67"/>
    <s v="Contratación"/>
    <s v="No Significativa"/>
    <s v="SI"/>
    <m/>
    <s v="Nuevo"/>
    <s v="SI"/>
    <m/>
    <m/>
    <s v="Edhit Cecilia Segura Cayetano"/>
    <s v="957 349 520"/>
  </r>
  <r>
    <x v="917"/>
    <x v="6"/>
    <x v="37"/>
    <s v="Selección de Personal"/>
    <s v="Gerencia de Recursos Humanos y Cultura"/>
    <s v="Administración de Personal"/>
    <s v="Selección de Personal"/>
    <x v="4"/>
    <x v="593"/>
    <s v="CONSULTORÍAS"/>
    <x v="2"/>
    <x v="0"/>
    <m/>
    <m/>
    <m/>
    <s v="Alta"/>
    <s v="NO"/>
    <x v="0"/>
    <s v="Enero"/>
    <s v="1"/>
    <d v="2023-01-01T00:00:00"/>
    <d v="2023-01-31T00:00:00"/>
    <s v=""/>
    <n v="19166.666666666668"/>
    <n v="19166.666666666668"/>
    <n v="19166.666666666668"/>
    <n v="19166.666666666668"/>
    <n v="19166.666666666668"/>
    <n v="19166.666666666668"/>
    <n v="19166.666666666668"/>
    <n v="19166.666666666668"/>
    <n v="19166.666666666668"/>
    <n v="19166.666666666668"/>
    <n v="19166.666666666668"/>
    <m/>
    <n v="210833.33333333331"/>
    <m/>
    <n v="19166.666666666668"/>
    <m/>
    <s v=""/>
    <m/>
    <s v=""/>
    <n v="229999.99999999997"/>
    <s v="Contratación"/>
    <s v="No Significativa"/>
    <s v="SI"/>
    <m/>
    <s v="Nuevo"/>
    <s v="SI"/>
    <m/>
    <m/>
    <s v="Edhit Cecilia Segura Cayetano"/>
    <s v="957 349 520"/>
  </r>
  <r>
    <x v="918"/>
    <x v="6"/>
    <x v="37"/>
    <s v="Selección de Personal"/>
    <s v="Gerencia de Recursos Humanos y Cultura"/>
    <s v="Administración de Personal"/>
    <s v="Selección de Personal"/>
    <x v="4"/>
    <x v="594"/>
    <s v="OTROS SERVICIOS"/>
    <x v="2"/>
    <x v="0"/>
    <m/>
    <m/>
    <m/>
    <s v="Alta"/>
    <s v="NO"/>
    <x v="0"/>
    <s v="Febrero"/>
    <s v="8"/>
    <d v="2023-02-01T00:00:00"/>
    <d v="2023-09-30T00:00:00"/>
    <s v=""/>
    <n v="18000"/>
    <n v="18000"/>
    <n v="18000"/>
    <n v="18000"/>
    <n v="18000"/>
    <n v="18000"/>
    <n v="18000"/>
    <n v="13512"/>
    <s v=""/>
    <s v=""/>
    <s v=""/>
    <m/>
    <n v="139512"/>
    <m/>
    <s v=""/>
    <m/>
    <s v=""/>
    <m/>
    <s v=""/>
    <n v="139512"/>
    <s v="Contratación"/>
    <s v="No Significativa"/>
    <s v="SI"/>
    <m/>
    <s v="Nuevo"/>
    <s v="SI"/>
    <m/>
    <m/>
    <s v="Edhit Cecilia Segura Cayetano"/>
    <s v="957 349 520"/>
  </r>
  <r>
    <x v="919"/>
    <x v="6"/>
    <x v="37"/>
    <s v="Administración de Relaciones Laborales y Previsionales"/>
    <s v="Gerencia de Recursos Humanos y Cultura"/>
    <s v="Administración de Personal"/>
    <s v="Administración de Relaciones Laborales y Previsionales"/>
    <x v="4"/>
    <x v="595"/>
    <s v="HONORARIOS PROFESIONALES"/>
    <x v="2"/>
    <x v="0"/>
    <m/>
    <m/>
    <m/>
    <s v="Alta"/>
    <s v="NO"/>
    <x v="2"/>
    <s v="Enero"/>
    <s v="12"/>
    <d v="2023-01-01T00:00:00"/>
    <d v="2023-12-31T00:00:00"/>
    <n v="8000"/>
    <n v="8000"/>
    <n v="8000"/>
    <n v="8000"/>
    <n v="8000"/>
    <n v="8000"/>
    <n v="8000"/>
    <n v="8000"/>
    <n v="8000"/>
    <n v="8000"/>
    <n v="8000"/>
    <n v="8000"/>
    <m/>
    <n v="96000"/>
    <m/>
    <s v=""/>
    <m/>
    <s v=""/>
    <m/>
    <s v=""/>
    <n v="96000"/>
    <s v="Contratación"/>
    <s v="No Significativa"/>
    <s v="SI"/>
    <m/>
    <s v="Nuevo"/>
    <s v="SI"/>
    <m/>
    <m/>
    <s v="Edhit Cecilia Segura Cayetano"/>
    <s v="957 349 520"/>
  </r>
  <r>
    <x v="920"/>
    <x v="6"/>
    <x v="37"/>
    <s v="Administración de Relaciones Laborales y Previsionales"/>
    <s v="Gerencia de Recursos Humanos y Cultura"/>
    <s v="Administración de Personal"/>
    <s v="Administración de Relaciones Laborales y Previsionales"/>
    <x v="4"/>
    <x v="571"/>
    <s v="GASTOS NOTARIALES Y DE REGISTRO"/>
    <x v="2"/>
    <x v="0"/>
    <m/>
    <m/>
    <m/>
    <s v="Alta"/>
    <s v="NO"/>
    <x v="2"/>
    <s v="Enero"/>
    <s v="12"/>
    <d v="2023-01-01T00:00:00"/>
    <d v="2023-12-31T00:00:00"/>
    <n v="196"/>
    <n v="196"/>
    <n v="196"/>
    <n v="196"/>
    <n v="196"/>
    <n v="196"/>
    <n v="196"/>
    <n v="196"/>
    <n v="196"/>
    <n v="196"/>
    <n v="196"/>
    <n v="198"/>
    <m/>
    <n v="2354"/>
    <m/>
    <s v=""/>
    <m/>
    <s v=""/>
    <m/>
    <s v=""/>
    <n v="2354"/>
    <s v="Contratación"/>
    <s v="No Significativa"/>
    <s v="SI"/>
    <m/>
    <s v="Nuevo"/>
    <s v="SI"/>
    <m/>
    <m/>
    <s v="Edhit Cecilia Segura Cayetano"/>
    <s v="957 349 520"/>
  </r>
  <r>
    <x v="921"/>
    <x v="6"/>
    <x v="37"/>
    <s v="Administración de Relaciones Laborales y Previsionales"/>
    <s v="Gerencia de Recursos Humanos y Cultura"/>
    <s v="Administración de Personal"/>
    <s v="Administración de Relaciones Laborales y Previsionales"/>
    <x v="4"/>
    <x v="596"/>
    <s v="CONSULTORIAS"/>
    <x v="2"/>
    <x v="0"/>
    <m/>
    <m/>
    <m/>
    <s v="Alta"/>
    <s v="NO"/>
    <x v="2"/>
    <s v="Enero"/>
    <s v="12"/>
    <d v="2023-01-01T00:00:00"/>
    <d v="2023-12-31T00:00:00"/>
    <n v="2500"/>
    <n v="2500"/>
    <n v="2500"/>
    <n v="2500"/>
    <n v="2500"/>
    <n v="2500"/>
    <n v="2500"/>
    <n v="2500"/>
    <n v="2500"/>
    <n v="2500"/>
    <n v="2500"/>
    <n v="2500"/>
    <m/>
    <n v="30000"/>
    <m/>
    <s v=""/>
    <m/>
    <s v=""/>
    <m/>
    <s v=""/>
    <n v="30000"/>
    <s v="Contratación"/>
    <s v="No Significativa"/>
    <s v="SI"/>
    <m/>
    <s v="Nuevo"/>
    <s v="SI"/>
    <m/>
    <m/>
    <s v="Edhit Cecilia Segura Cayetano"/>
    <s v="957 349 520"/>
  </r>
  <r>
    <x v="922"/>
    <x v="6"/>
    <x v="3"/>
    <s v="Seguridad y Salud en el Trabajo"/>
    <s v="Gerencia de Recursos Humanos y Cultura"/>
    <s v=""/>
    <s v="Seguridad y Salud en el Trabajo"/>
    <x v="4"/>
    <x v="597"/>
    <s v="ASISTENCIA MEDICA"/>
    <x v="2"/>
    <x v="0"/>
    <m/>
    <m/>
    <m/>
    <s v="Alta"/>
    <s v="NO"/>
    <x v="0"/>
    <s v="Junio"/>
    <s v="7"/>
    <d v="2023-06-01T00:00:00"/>
    <d v="2023-12-31T00:00:00"/>
    <s v=""/>
    <s v=""/>
    <s v=""/>
    <s v=""/>
    <s v=""/>
    <n v="10000"/>
    <n v="10000"/>
    <n v="20000"/>
    <n v="20000"/>
    <n v="20000"/>
    <n v="20000"/>
    <n v="20000"/>
    <m/>
    <n v="120000"/>
    <m/>
    <s v=""/>
    <m/>
    <s v=""/>
    <m/>
    <s v=""/>
    <n v="120000"/>
    <s v="Contratación"/>
    <s v="Significativa"/>
    <s v="SI"/>
    <m/>
    <s v="Nuevo"/>
    <s v="NO"/>
    <m/>
    <m/>
    <s v="Edhit Cecilia Segura Cayetano"/>
    <s v="957 349 520"/>
  </r>
  <r>
    <x v="923"/>
    <x v="6"/>
    <x v="3"/>
    <s v="Seguridad y Salud en el Trabajo"/>
    <s v="Gerencia de Recursos Humanos y Cultura"/>
    <s v=""/>
    <s v="Seguridad y Salud en el Trabajo"/>
    <x v="4"/>
    <x v="598"/>
    <s v="ASISTENCIA MEDICA"/>
    <x v="2"/>
    <x v="0"/>
    <m/>
    <m/>
    <m/>
    <s v="Alta"/>
    <s v="NO"/>
    <x v="0"/>
    <s v="Mayo"/>
    <s v="8"/>
    <d v="2023-05-01T00:00:00"/>
    <d v="2023-12-31T00:00:00"/>
    <s v=""/>
    <s v=""/>
    <s v=""/>
    <s v=""/>
    <n v="10000"/>
    <n v="10000"/>
    <n v="20000"/>
    <n v="20000"/>
    <n v="20000"/>
    <n v="20000"/>
    <n v="10000"/>
    <n v="10000"/>
    <m/>
    <n v="120000"/>
    <m/>
    <s v=""/>
    <m/>
    <s v=""/>
    <m/>
    <s v=""/>
    <n v="120000"/>
    <s v="Contratación"/>
    <s v="Significativa"/>
    <s v="SI"/>
    <m/>
    <s v="Nuevo"/>
    <s v="SI"/>
    <m/>
    <m/>
    <s v="Edhit Cecilia Segura Cayetano"/>
    <s v="957 349 520"/>
  </r>
  <r>
    <x v="924"/>
    <x v="6"/>
    <x v="3"/>
    <s v="Seguridad y Salud en el Trabajo"/>
    <s v="Gerencia de Recursos Humanos y Cultura"/>
    <s v=""/>
    <s v="Seguridad y Salud en el Trabajo"/>
    <x v="4"/>
    <x v="599"/>
    <s v="ASISTENCIA MEDICA"/>
    <x v="2"/>
    <x v="0"/>
    <m/>
    <m/>
    <m/>
    <s v="Alta"/>
    <s v="NO"/>
    <x v="0"/>
    <s v="Marzo"/>
    <s v="24"/>
    <d v="2023-06-01T00:00:00"/>
    <d v="2025-06-01T00:00:00"/>
    <s v=""/>
    <s v=""/>
    <s v=""/>
    <s v=""/>
    <s v=""/>
    <n v="70000"/>
    <n v="50000"/>
    <n v="70000"/>
    <n v="70000"/>
    <n v="70000"/>
    <n v="80000"/>
    <n v="80000"/>
    <m/>
    <n v="490000"/>
    <m/>
    <n v="840000"/>
    <m/>
    <n v="490000"/>
    <m/>
    <s v=""/>
    <n v="1820000"/>
    <s v="Contratación"/>
    <s v="Significativa"/>
    <s v="SI"/>
    <m/>
    <s v="Nuevo"/>
    <s v="SI"/>
    <m/>
    <m/>
    <s v="Edhit Cecilia Segura Cayetano"/>
    <s v="957 349 520"/>
  </r>
  <r>
    <x v="925"/>
    <x v="6"/>
    <x v="3"/>
    <s v="Seguridad y Salud en el Trabajo"/>
    <s v="Gerencia de Recursos Humanos y Cultura"/>
    <s v=""/>
    <s v="Seguridad y Salud en el Trabajo"/>
    <x v="4"/>
    <x v="600"/>
    <s v="OTROS SERVICIOS"/>
    <x v="2"/>
    <x v="0"/>
    <m/>
    <m/>
    <m/>
    <s v="Alta"/>
    <s v="NO"/>
    <x v="2"/>
    <s v="Abril"/>
    <s v="1"/>
    <d v="2023-04-01T00:00:00"/>
    <d v="2023-04-30T00:00:00"/>
    <s v=""/>
    <s v=""/>
    <s v=""/>
    <n v="5000"/>
    <s v=""/>
    <s v=""/>
    <s v=""/>
    <s v=""/>
    <s v=""/>
    <s v=""/>
    <s v=""/>
    <s v=""/>
    <m/>
    <n v="5000"/>
    <m/>
    <s v=""/>
    <m/>
    <s v=""/>
    <m/>
    <s v=""/>
    <n v="5000"/>
    <s v="Contratación"/>
    <s v="No Significativa"/>
    <s v="SI"/>
    <m/>
    <s v="Nuevo"/>
    <s v="NO"/>
    <m/>
    <m/>
    <s v="Edhit Cecilia Segura Cayetano"/>
    <s v="957 349 520"/>
  </r>
  <r>
    <x v="926"/>
    <x v="6"/>
    <x v="3"/>
    <s v="Seguridad y Salud en el Trabajo"/>
    <s v="Gerencia de Recursos Humanos y Cultura"/>
    <s v=""/>
    <s v="Seguridad y Salud en el Trabajo"/>
    <x v="4"/>
    <x v="601"/>
    <s v="OTROS SERVICIOS"/>
    <x v="2"/>
    <x v="0"/>
    <m/>
    <m/>
    <m/>
    <s v="Alta"/>
    <s v="NO"/>
    <x v="2"/>
    <s v="Junio"/>
    <s v="4"/>
    <d v="2023-06-01T00:00:00"/>
    <d v="2023-09-30T00:00:00"/>
    <s v=""/>
    <s v=""/>
    <s v=""/>
    <s v=""/>
    <s v=""/>
    <n v="10000"/>
    <n v="10000"/>
    <n v="20000"/>
    <n v="10000"/>
    <s v=""/>
    <s v=""/>
    <s v=""/>
    <m/>
    <n v="50000"/>
    <m/>
    <s v=""/>
    <m/>
    <s v=""/>
    <m/>
    <s v=""/>
    <n v="50000"/>
    <s v="Contratación"/>
    <s v="No Significativa"/>
    <s v="SI"/>
    <m/>
    <s v="Nuevo"/>
    <s v="SI"/>
    <m/>
    <m/>
    <s v="Edhit Cecilia Segura Cayetano"/>
    <s v="957 349 520"/>
  </r>
  <r>
    <x v="927"/>
    <x v="6"/>
    <x v="3"/>
    <s v="Seguridad y Salud en el Trabajo"/>
    <s v="Gerencia de Recursos Humanos y Cultura"/>
    <s v=""/>
    <s v="Seguridad y Salud en el Trabajo"/>
    <x v="4"/>
    <x v="602"/>
    <s v="OTROS SERVICIOS"/>
    <x v="2"/>
    <x v="0"/>
    <m/>
    <m/>
    <m/>
    <s v="Alta"/>
    <s v="NO"/>
    <x v="2"/>
    <s v="Agosto"/>
    <s v="1"/>
    <d v="2023-08-01T00:00:00"/>
    <d v="2023-08-30T00:00:00"/>
    <s v=""/>
    <s v=""/>
    <s v=""/>
    <s v=""/>
    <s v=""/>
    <s v=""/>
    <s v=""/>
    <n v="20000"/>
    <s v=""/>
    <s v=""/>
    <s v=""/>
    <s v=""/>
    <m/>
    <n v="20000"/>
    <m/>
    <s v=""/>
    <m/>
    <s v=""/>
    <m/>
    <s v=""/>
    <n v="20000"/>
    <s v="Contratación"/>
    <s v="No Significativa"/>
    <s v="SI"/>
    <m/>
    <s v="Nuevo"/>
    <s v="NO"/>
    <m/>
    <m/>
    <s v="Edhit Cecilia Segura Cayetano"/>
    <s v="957 349 520"/>
  </r>
  <r>
    <x v="928"/>
    <x v="6"/>
    <x v="3"/>
    <s v="Seguridad y Salud en el Trabajo"/>
    <s v="Gerencia de Recursos Humanos y Cultura"/>
    <s v=""/>
    <s v="Seguridad y Salud en el Trabajo"/>
    <x v="4"/>
    <x v="603"/>
    <s v="OTROS SERVICIOS"/>
    <x v="2"/>
    <x v="0"/>
    <m/>
    <m/>
    <m/>
    <s v="Alta"/>
    <s v="NO"/>
    <x v="0"/>
    <s v="Agosto"/>
    <s v="4"/>
    <d v="2023-08-01T00:00:00"/>
    <d v="2023-11-30T00:00:00"/>
    <s v=""/>
    <s v=""/>
    <s v=""/>
    <s v=""/>
    <s v=""/>
    <s v=""/>
    <s v=""/>
    <n v="40000"/>
    <s v=""/>
    <n v="30000"/>
    <n v="30000"/>
    <s v=""/>
    <m/>
    <n v="100000"/>
    <m/>
    <n v="65000"/>
    <m/>
    <s v=""/>
    <m/>
    <s v=""/>
    <n v="165000"/>
    <s v="Contratación"/>
    <s v="No Significativa"/>
    <s v="SI"/>
    <m/>
    <s v="Nuevo"/>
    <s v="SI"/>
    <m/>
    <m/>
    <s v="Edhit Cecilia Segura Cayetano"/>
    <s v="957 349 520"/>
  </r>
  <r>
    <x v="929"/>
    <x v="6"/>
    <x v="3"/>
    <s v="Seguridad y Salud en el Trabajo"/>
    <s v="Gerencia de Recursos Humanos y Cultura"/>
    <s v=""/>
    <s v="Seguridad y Salud en el Trabajo"/>
    <x v="4"/>
    <x v="604"/>
    <s v="OTROS SERVICIOS"/>
    <x v="2"/>
    <x v="0"/>
    <m/>
    <m/>
    <m/>
    <s v="Alta"/>
    <s v="NO"/>
    <x v="0"/>
    <s v="Marzo"/>
    <s v="5"/>
    <d v="2023-08-01T00:00:00"/>
    <d v="2023-12-31T00:00:00"/>
    <s v=""/>
    <s v=""/>
    <s v=""/>
    <s v=""/>
    <s v=""/>
    <s v=""/>
    <s v=""/>
    <n v="100000"/>
    <s v=""/>
    <n v="400000"/>
    <n v="400000"/>
    <n v="145459"/>
    <m/>
    <n v="1045459"/>
    <m/>
    <s v=""/>
    <m/>
    <s v=""/>
    <m/>
    <s v=""/>
    <n v="1045459"/>
    <s v="Contratación"/>
    <s v="Significativa"/>
    <s v="SI"/>
    <m/>
    <s v="Nuevo"/>
    <s v="SI"/>
    <m/>
    <m/>
    <s v="Edhit Cecilia Segura Cayetano"/>
    <s v="957 349 520"/>
  </r>
  <r>
    <x v="930"/>
    <x v="6"/>
    <x v="38"/>
    <s v="Desarrollo Profesional"/>
    <s v="Gerencia de Recursos Humanos y Cultura"/>
    <s v="Desarrollo del Talento"/>
    <s v="Desarrollo Profesional"/>
    <x v="4"/>
    <x v="605"/>
    <s v="VIÁTICOS"/>
    <x v="2"/>
    <x v="0"/>
    <m/>
    <m/>
    <m/>
    <s v="Alta"/>
    <s v="NO"/>
    <x v="2"/>
    <s v="Enero"/>
    <s v="6"/>
    <d v="2023-01-01T00:00:00"/>
    <d v="2026-06-30T00:00:00"/>
    <n v="735"/>
    <n v="735"/>
    <n v="735"/>
    <n v="735"/>
    <n v="735"/>
    <n v="735"/>
    <s v=""/>
    <s v=""/>
    <s v=""/>
    <s v=""/>
    <s v=""/>
    <s v=""/>
    <m/>
    <n v="4410"/>
    <m/>
    <s v=""/>
    <m/>
    <s v=""/>
    <m/>
    <s v=""/>
    <n v="4410"/>
    <s v="Contratación"/>
    <s v="No Significativa"/>
    <s v="SI"/>
    <m/>
    <s v="Nuevo"/>
    <s v="SI"/>
    <m/>
    <m/>
    <s v="Edhit Cecilia Segura Cayetano"/>
    <s v="957 349 520"/>
  </r>
  <r>
    <x v="931"/>
    <x v="6"/>
    <x v="38"/>
    <s v="Desarrollo Profesional"/>
    <s v="Gerencia de Recursos Humanos y Cultura"/>
    <s v="Desarrollo del Talento"/>
    <s v="Desarrollo Profesional"/>
    <x v="4"/>
    <x v="605"/>
    <s v="OTROS GASTOS"/>
    <x v="2"/>
    <x v="0"/>
    <m/>
    <m/>
    <m/>
    <s v="Alta"/>
    <s v="NO"/>
    <x v="2"/>
    <s v="Enero"/>
    <s v="6"/>
    <d v="2023-01-01T00:00:00"/>
    <d v="2023-06-30T00:00:00"/>
    <n v="210"/>
    <n v="210"/>
    <n v="210"/>
    <n v="210"/>
    <n v="210"/>
    <n v="210"/>
    <s v=""/>
    <s v=""/>
    <s v=""/>
    <s v=""/>
    <s v=""/>
    <s v=""/>
    <m/>
    <n v="1260"/>
    <m/>
    <s v=""/>
    <m/>
    <s v=""/>
    <m/>
    <s v=""/>
    <n v="1260"/>
    <s v="Contratación"/>
    <s v="No Significativa"/>
    <s v="SI"/>
    <m/>
    <s v="Nuevo"/>
    <s v="SI"/>
    <m/>
    <m/>
    <s v="Edhit Cecilia Segura Cayetano"/>
    <s v="957 349 520"/>
  </r>
  <r>
    <x v="932"/>
    <x v="6"/>
    <x v="38"/>
    <s v="Desarrollo Profesional"/>
    <s v="Gerencia de Recursos Humanos y Cultura"/>
    <s v="Desarrollo del Talento"/>
    <s v="Desarrollo Profesional"/>
    <x v="4"/>
    <x v="605"/>
    <s v="GASTOS DE VIAJE"/>
    <x v="2"/>
    <x v="0"/>
    <m/>
    <m/>
    <m/>
    <s v="Alta"/>
    <s v="NO"/>
    <x v="2"/>
    <s v="Enero"/>
    <s v="6"/>
    <d v="2023-01-01T00:00:00"/>
    <d v="2023-06-30T00:00:00"/>
    <n v="1348"/>
    <n v="1348"/>
    <n v="1348"/>
    <n v="1348"/>
    <n v="1348"/>
    <n v="1348"/>
    <s v=""/>
    <s v=""/>
    <s v=""/>
    <s v=""/>
    <s v=""/>
    <s v=""/>
    <m/>
    <n v="8088"/>
    <m/>
    <s v=""/>
    <m/>
    <s v=""/>
    <m/>
    <s v=""/>
    <n v="8088"/>
    <s v="Contratación"/>
    <s v="No Significativa"/>
    <s v="SI"/>
    <m/>
    <s v="Nuevo"/>
    <s v="SI"/>
    <m/>
    <m/>
    <s v="Edhit Cecilia Segura Cayetano"/>
    <s v="957 349 520"/>
  </r>
  <r>
    <x v="933"/>
    <x v="6"/>
    <x v="38"/>
    <s v="Desarrollo Profesional"/>
    <s v="Gerencia de Recursos Humanos y Cultura"/>
    <s v="Desarrollo del Talento"/>
    <s v="Desarrollo Profesional"/>
    <x v="11"/>
    <x v="606"/>
    <s v="CONSULTORÍAS"/>
    <x v="2"/>
    <x v="0"/>
    <m/>
    <m/>
    <m/>
    <s v="Alta"/>
    <s v="NO"/>
    <x v="2"/>
    <s v="Abril"/>
    <s v="8"/>
    <d v="2023-04-01T00:00:00"/>
    <d v="2022-08-30T00:00:00"/>
    <s v=""/>
    <s v=""/>
    <s v=""/>
    <s v=""/>
    <n v="6000"/>
    <n v="6000"/>
    <s v=""/>
    <n v="6000"/>
    <s v=""/>
    <s v=""/>
    <s v=""/>
    <s v=""/>
    <m/>
    <n v="18000"/>
    <m/>
    <s v=""/>
    <m/>
    <s v=""/>
    <m/>
    <s v=""/>
    <n v="18000"/>
    <s v="Contratación"/>
    <s v="No Significativa"/>
    <s v="SI"/>
    <m/>
    <s v="Nuevo"/>
    <s v="SI"/>
    <m/>
    <m/>
    <s v="Edhit Cecilia Segura Cayetano"/>
    <s v="957 349 520"/>
  </r>
  <r>
    <x v="934"/>
    <x v="6"/>
    <x v="38"/>
    <s v="Desarrollo Profesional"/>
    <s v="Gerencia de Recursos Humanos y Cultura"/>
    <s v="Desarrollo del Talento"/>
    <s v="Desarrollo Profesional"/>
    <x v="4"/>
    <x v="592"/>
    <s v="CONSULTORÍAS"/>
    <x v="2"/>
    <x v="0"/>
    <m/>
    <m/>
    <m/>
    <s v="Alta"/>
    <s v="NO"/>
    <x v="0"/>
    <s v="Enero"/>
    <s v="12"/>
    <d v="2023-01-01T00:00:00"/>
    <d v="2023-12-31T00:00:00"/>
    <n v="10000"/>
    <n v="10000"/>
    <n v="10000"/>
    <n v="10000"/>
    <n v="10000"/>
    <n v="10000"/>
    <n v="10000"/>
    <n v="10000"/>
    <n v="10000"/>
    <n v="10000"/>
    <n v="10000"/>
    <n v="10000"/>
    <m/>
    <n v="120000"/>
    <m/>
    <s v=""/>
    <m/>
    <s v=""/>
    <m/>
    <s v=""/>
    <n v="120000"/>
    <s v="Contratación"/>
    <s v="No Significativa"/>
    <s v="SI"/>
    <m/>
    <s v="Nuevo"/>
    <s v="SI"/>
    <m/>
    <m/>
    <s v="Edhit Cecilia Segura Cayetano"/>
    <s v="957 349 520"/>
  </r>
  <r>
    <x v="935"/>
    <x v="6"/>
    <x v="38"/>
    <s v="Cultura Organizacional"/>
    <s v="Gerencia de Recursos Humanos y Cultura"/>
    <s v="Desarrollo del Talento"/>
    <s v="Cultura Organizacional"/>
    <x v="4"/>
    <x v="607"/>
    <s v="VIÁTICOS"/>
    <x v="2"/>
    <x v="0"/>
    <m/>
    <m/>
    <m/>
    <s v="Alta"/>
    <s v="NO"/>
    <x v="2"/>
    <s v="Enero"/>
    <s v="6"/>
    <d v="2022-01-01T00:00:00"/>
    <d v="2023-06-30T00:00:00"/>
    <n v="700"/>
    <n v="700"/>
    <n v="700"/>
    <n v="700"/>
    <n v="700"/>
    <n v="700"/>
    <s v=""/>
    <s v=""/>
    <s v=""/>
    <s v=""/>
    <s v=""/>
    <s v=""/>
    <m/>
    <n v="4200"/>
    <m/>
    <s v=""/>
    <m/>
    <s v=""/>
    <m/>
    <s v=""/>
    <n v="4200"/>
    <s v="Contratación"/>
    <s v="No Significativa"/>
    <s v="SI"/>
    <m/>
    <s v="Nuevo"/>
    <s v="SI"/>
    <m/>
    <m/>
    <s v="Edhit Cecilia Segura Cayetano"/>
    <s v="957 349 520"/>
  </r>
  <r>
    <x v="936"/>
    <x v="6"/>
    <x v="38"/>
    <s v="Cultura Organizacional"/>
    <s v="Gerencia de Recursos Humanos y Cultura"/>
    <s v="Desarrollo del Talento"/>
    <s v="Cultura Organizacional"/>
    <x v="4"/>
    <x v="607"/>
    <s v="OTROS GASTOS"/>
    <x v="2"/>
    <x v="0"/>
    <m/>
    <m/>
    <m/>
    <s v="Alta"/>
    <s v="NO"/>
    <x v="2"/>
    <s v="Enero"/>
    <s v="6"/>
    <d v="2023-01-01T00:00:00"/>
    <d v="2023-06-30T00:00:00"/>
    <n v="200"/>
    <n v="200"/>
    <n v="200"/>
    <n v="200"/>
    <n v="200"/>
    <n v="200"/>
    <s v=""/>
    <s v=""/>
    <s v=""/>
    <s v=""/>
    <s v=""/>
    <s v=""/>
    <m/>
    <n v="1200"/>
    <m/>
    <s v=""/>
    <m/>
    <s v=""/>
    <m/>
    <s v=""/>
    <n v="1200"/>
    <s v="Contratación"/>
    <s v="No Significativa"/>
    <s v="SI"/>
    <m/>
    <s v="Nuevo"/>
    <s v="SI"/>
    <m/>
    <m/>
    <s v="Edhit Cecilia Segura Cayetano"/>
    <s v="957 349 520"/>
  </r>
  <r>
    <x v="937"/>
    <x v="6"/>
    <x v="38"/>
    <s v="Cultura Organizacional"/>
    <s v="Gerencia de Recursos Humanos y Cultura"/>
    <s v="Desarrollo del Talento"/>
    <s v="Cultura Organizacional"/>
    <x v="4"/>
    <x v="608"/>
    <s v="OTROS GASTOS DE PERSONAL"/>
    <x v="2"/>
    <x v="0"/>
    <m/>
    <m/>
    <m/>
    <s v="Alta"/>
    <s v="NO"/>
    <x v="2"/>
    <s v="Febrero"/>
    <s v="2"/>
    <d v="2023-02-01T00:00:00"/>
    <d v="2023-06-30T00:00:00"/>
    <s v=""/>
    <n v="30000"/>
    <s v=""/>
    <s v=""/>
    <s v=""/>
    <n v="30000"/>
    <s v=""/>
    <s v=""/>
    <s v=""/>
    <s v=""/>
    <s v=""/>
    <s v=""/>
    <m/>
    <n v="60000"/>
    <m/>
    <s v=""/>
    <m/>
    <s v=""/>
    <m/>
    <s v=""/>
    <n v="60000"/>
    <s v="Contratación"/>
    <s v="No Significativa"/>
    <s v="SI"/>
    <m/>
    <s v="Nuevo"/>
    <s v="NO"/>
    <m/>
    <m/>
    <s v="Edhit Cecilia Segura Cayetano"/>
    <s v="957 349 520"/>
  </r>
  <r>
    <x v="938"/>
    <x v="6"/>
    <x v="38"/>
    <s v="Cultura Organizacional"/>
    <s v="Gerencia de Recursos Humanos y Cultura"/>
    <s v="Desarrollo del Talento"/>
    <s v="Cultura Organizacional"/>
    <x v="4"/>
    <x v="609"/>
    <s v="Actividades de Cultura Organizacional "/>
    <x v="2"/>
    <x v="0"/>
    <m/>
    <m/>
    <m/>
    <s v="Alta"/>
    <s v="NO"/>
    <x v="0"/>
    <s v="Abril"/>
    <s v="6"/>
    <d v="2023-04-01T00:00:00"/>
    <d v="2023-09-30T00:00:00"/>
    <s v=""/>
    <s v=""/>
    <s v=""/>
    <n v="30000"/>
    <n v="30000"/>
    <n v="30000"/>
    <n v="30000"/>
    <n v="30000"/>
    <n v="30000"/>
    <s v=""/>
    <s v=""/>
    <s v=""/>
    <m/>
    <n v="180000"/>
    <m/>
    <s v=""/>
    <m/>
    <s v=""/>
    <m/>
    <s v=""/>
    <n v="180000"/>
    <s v="Contratación"/>
    <s v="No Significativa"/>
    <s v="SI"/>
    <m/>
    <s v="Nuevo"/>
    <s v="NO"/>
    <m/>
    <m/>
    <s v="Edhit Cecilia Segura Cayetano"/>
    <s v="957 349 520"/>
  </r>
  <r>
    <x v="939"/>
    <x v="6"/>
    <x v="38"/>
    <s v="Cultura Organizacional"/>
    <s v="Gerencia de Recursos Humanos y Cultura"/>
    <s v="Desarrollo del Talento"/>
    <s v="Cultura Organizacional"/>
    <x v="5"/>
    <x v="607"/>
    <s v="PASAJES REPUBLICA "/>
    <x v="2"/>
    <x v="0"/>
    <m/>
    <m/>
    <m/>
    <s v="Alta"/>
    <s v="NO"/>
    <x v="2"/>
    <s v="Enero"/>
    <s v="6"/>
    <d v="2023-06-01T00:00:00"/>
    <d v="2023-06-30T00:00:00"/>
    <n v="1430"/>
    <n v="1430"/>
    <n v="1430"/>
    <n v="1430"/>
    <n v="1430"/>
    <n v="1430"/>
    <s v=""/>
    <s v=""/>
    <s v=""/>
    <s v=""/>
    <s v=""/>
    <s v=""/>
    <m/>
    <n v="8580"/>
    <m/>
    <s v=""/>
    <m/>
    <s v=""/>
    <m/>
    <s v=""/>
    <n v="8580"/>
    <s v="Contratación"/>
    <s v="No Significativa"/>
    <s v="SI"/>
    <m/>
    <s v="Nuevo"/>
    <s v="SI"/>
    <m/>
    <m/>
    <s v="Edhit Cecilia Segura Cayetano"/>
    <s v="957 349 520"/>
  </r>
  <r>
    <x v="940"/>
    <x v="6"/>
    <x v="38"/>
    <s v="Cultura Organizacional"/>
    <s v="Gerencia de Recursos Humanos y Cultura"/>
    <s v="Desarrollo del Talento"/>
    <s v="Cultura Organizacional"/>
    <x v="4"/>
    <x v="610"/>
    <s v="CONSULTORÍAS"/>
    <x v="2"/>
    <x v="0"/>
    <m/>
    <m/>
    <m/>
    <s v="Alta"/>
    <s v="NO"/>
    <x v="2"/>
    <s v="Octubre"/>
    <s v="1"/>
    <d v="2023-10-01T00:00:00"/>
    <d v="2023-10-31T00:00:00"/>
    <s v=""/>
    <s v=""/>
    <s v=""/>
    <s v=""/>
    <s v=""/>
    <s v=""/>
    <s v=""/>
    <s v=""/>
    <s v=""/>
    <n v="35000"/>
    <s v=""/>
    <s v=""/>
    <m/>
    <n v="35000"/>
    <m/>
    <s v=""/>
    <m/>
    <s v=""/>
    <m/>
    <s v=""/>
    <n v="35000"/>
    <s v="Contratación"/>
    <s v="No Significativa"/>
    <s v="SI"/>
    <m/>
    <s v="Nuevo"/>
    <s v="SI"/>
    <m/>
    <m/>
    <s v="Edhit Cecilia Segura Cayetano"/>
    <s v="957 349 520"/>
  </r>
  <r>
    <x v="941"/>
    <x v="6"/>
    <x v="38"/>
    <s v="Cultura Organizacional"/>
    <s v="Gerencia de Recursos Humanos y Cultura"/>
    <s v="Desarrollo del Talento"/>
    <s v="Cultura Organizacional"/>
    <x v="4"/>
    <x v="611"/>
    <s v="OTROS SERVICIOS"/>
    <x v="2"/>
    <x v="0"/>
    <m/>
    <m/>
    <m/>
    <s v="Alta"/>
    <s v="NO"/>
    <x v="2"/>
    <s v="Marzo"/>
    <s v="9"/>
    <d v="2023-03-01T00:00:00"/>
    <d v="2023-11-30T00:00:00"/>
    <s v=""/>
    <s v=""/>
    <n v="8000"/>
    <s v=""/>
    <n v="8000"/>
    <s v=""/>
    <s v=""/>
    <n v="8000"/>
    <s v=""/>
    <s v=""/>
    <n v="8000"/>
    <s v=""/>
    <m/>
    <n v="32000"/>
    <m/>
    <s v=""/>
    <m/>
    <s v=""/>
    <m/>
    <s v=""/>
    <n v="32000"/>
    <s v="Contratación"/>
    <s v="No Significativa"/>
    <s v="SI"/>
    <m/>
    <s v="Nuevo"/>
    <s v="SI"/>
    <m/>
    <m/>
    <s v="Edhit Cecilia Segura Cayetano"/>
    <s v="957 349 520"/>
  </r>
  <r>
    <x v="942"/>
    <x v="6"/>
    <x v="38"/>
    <s v="Cultura Organizacional"/>
    <s v="Gerencia de Recursos Humanos y Cultura"/>
    <s v="Desarrollo del Talento"/>
    <s v="Cultura Organizacional"/>
    <x v="4"/>
    <x v="612"/>
    <s v="OTROS SERVICIOS"/>
    <x v="2"/>
    <x v="0"/>
    <m/>
    <m/>
    <m/>
    <s v="Alta"/>
    <s v="NO"/>
    <x v="2"/>
    <s v="Febrero"/>
    <s v="1"/>
    <d v="2023-02-01T00:00:00"/>
    <d v="2023-02-28T00:00:00"/>
    <s v=""/>
    <n v="34500"/>
    <s v=""/>
    <s v=""/>
    <s v=""/>
    <s v=""/>
    <s v=""/>
    <s v=""/>
    <s v=""/>
    <s v=""/>
    <s v=""/>
    <s v=""/>
    <m/>
    <n v="34500"/>
    <m/>
    <s v=""/>
    <m/>
    <s v=""/>
    <m/>
    <s v=""/>
    <n v="34500"/>
    <s v="Contratación"/>
    <s v="No Significativa"/>
    <s v="SI"/>
    <m/>
    <s v="Nuevo"/>
    <s v="NO"/>
    <m/>
    <m/>
    <s v="Edhit Cecilia Segura Cayetano"/>
    <s v="957 349 520"/>
  </r>
  <r>
    <x v="943"/>
    <x v="6"/>
    <x v="38"/>
    <s v="Cultura Organizacional"/>
    <s v="Gerencia de Recursos Humanos y Cultura"/>
    <s v="Desarrollo del Talento"/>
    <s v="Cultura Organizacional"/>
    <x v="4"/>
    <x v="613"/>
    <s v="OTROS SERVICIOS"/>
    <x v="2"/>
    <x v="0"/>
    <m/>
    <m/>
    <m/>
    <s v="Alta"/>
    <s v="NO"/>
    <x v="2"/>
    <s v="Febrero"/>
    <s v="1"/>
    <d v="2023-02-01T00:00:00"/>
    <d v="2023-02-28T00:00:00"/>
    <s v=""/>
    <n v="50000"/>
    <s v=""/>
    <s v=""/>
    <s v=""/>
    <s v=""/>
    <s v=""/>
    <s v=""/>
    <s v=""/>
    <s v=""/>
    <s v=""/>
    <s v=""/>
    <m/>
    <n v="50000"/>
    <m/>
    <s v=""/>
    <m/>
    <s v=""/>
    <m/>
    <s v=""/>
    <n v="50000"/>
    <s v="Contratación"/>
    <s v="No Significativa"/>
    <s v="SI"/>
    <m/>
    <s v="Nuevo"/>
    <s v="SI"/>
    <m/>
    <m/>
    <s v="Edhit Cecilia Segura Cayetano"/>
    <s v="957 349 520"/>
  </r>
  <r>
    <x v="944"/>
    <x v="6"/>
    <x v="38"/>
    <s v="Cultura Organizacional"/>
    <s v="Gerencia de Recursos Humanos y Cultura"/>
    <s v="Desarrollo del Talento"/>
    <s v="Cultura Organizacional"/>
    <x v="4"/>
    <x v="614"/>
    <s v="OTROS SERVICIOS"/>
    <x v="2"/>
    <x v="0"/>
    <m/>
    <m/>
    <m/>
    <s v="Alta"/>
    <s v="NO"/>
    <x v="0"/>
    <s v="Abril"/>
    <s v="1"/>
    <d v="2023-04-01T00:00:00"/>
    <d v="2023-04-30T00:00:00"/>
    <s v=""/>
    <s v=""/>
    <s v=""/>
    <n v="110000"/>
    <s v=""/>
    <s v=""/>
    <s v=""/>
    <s v=""/>
    <s v=""/>
    <s v=""/>
    <s v=""/>
    <s v=""/>
    <m/>
    <n v="110000"/>
    <m/>
    <s v=""/>
    <m/>
    <s v=""/>
    <m/>
    <s v=""/>
    <n v="110000"/>
    <s v="Contratación"/>
    <s v="No Significativa"/>
    <s v="SI"/>
    <m/>
    <s v="Nuevo"/>
    <s v="SI"/>
    <m/>
    <m/>
    <s v="Edhit Cecilia Segura Cayetano"/>
    <s v="957 349 520"/>
  </r>
  <r>
    <x v="945"/>
    <x v="6"/>
    <x v="38"/>
    <s v="Cultura Organizacional"/>
    <s v="Gerencia de Recursos Humanos y Cultura"/>
    <s v="Desarrollo del Talento"/>
    <s v="Cultura Organizacional"/>
    <x v="4"/>
    <x v="287"/>
    <s v="OTROS SERVICIOS"/>
    <x v="2"/>
    <x v="0"/>
    <m/>
    <m/>
    <m/>
    <s v="Alta"/>
    <s v="NO"/>
    <x v="2"/>
    <s v="Enero"/>
    <s v="12"/>
    <d v="2023-01-01T00:00:00"/>
    <d v="2023-12-31T00:00:00"/>
    <n v="6000"/>
    <n v="6000"/>
    <n v="6000"/>
    <n v="6000"/>
    <n v="6000"/>
    <n v="6000"/>
    <n v="6000"/>
    <n v="6000"/>
    <n v="6000"/>
    <n v="6000"/>
    <n v="6000"/>
    <n v="6000"/>
    <m/>
    <n v="72000"/>
    <m/>
    <s v=""/>
    <m/>
    <s v=""/>
    <m/>
    <s v=""/>
    <n v="72000"/>
    <s v="Contratación"/>
    <s v="No Significativa"/>
    <s v="SI"/>
    <m/>
    <s v="Nuevo"/>
    <s v="SI"/>
    <m/>
    <m/>
    <s v="Edhit Cecilia Segura Cayetano"/>
    <s v="957 349 520"/>
  </r>
  <r>
    <x v="946"/>
    <x v="6"/>
    <x v="38"/>
    <s v="Asistencia y Bienestar"/>
    <s v="Gerencia de Recursos Humanos y Cultura"/>
    <s v="Desarrollo del Talento"/>
    <s v="Asistencia y Bienestar"/>
    <x v="5"/>
    <x v="615"/>
    <s v="UNIFORMES"/>
    <x v="3"/>
    <x v="0"/>
    <m/>
    <m/>
    <m/>
    <s v="Alta"/>
    <s v="NO"/>
    <x v="0"/>
    <s v="Abril"/>
    <s v="3"/>
    <d v="2023-05-01T00:00:00"/>
    <d v="2023-08-30T00:00:00"/>
    <s v=""/>
    <s v=""/>
    <s v=""/>
    <s v=""/>
    <n v="2266833"/>
    <n v="2266833"/>
    <n v="2266833"/>
    <s v=""/>
    <s v=""/>
    <s v=""/>
    <s v=""/>
    <s v=""/>
    <m/>
    <n v="6800499"/>
    <m/>
    <s v=""/>
    <m/>
    <s v=""/>
    <m/>
    <s v=""/>
    <n v="6800499"/>
    <s v="Contratación"/>
    <s v="Significativa"/>
    <s v="SI"/>
    <m/>
    <s v="Nuevo"/>
    <s v="SI"/>
    <m/>
    <m/>
    <s v="Edhit Cecilia Segura Cayetano"/>
    <s v="957 349 520"/>
  </r>
  <r>
    <x v="947"/>
    <x v="6"/>
    <x v="38"/>
    <s v="Asistencia y Bienestar"/>
    <s v="Gerencia de Recursos Humanos y Cultura"/>
    <s v="Desarrollo del Talento"/>
    <s v="Asistencia y Bienestar"/>
    <x v="4"/>
    <x v="616"/>
    <s v="ASISTENCIA MEDICA"/>
    <x v="2"/>
    <x v="0"/>
    <m/>
    <m/>
    <m/>
    <s v="Alta"/>
    <s v="NO"/>
    <x v="0"/>
    <s v="Enero"/>
    <s v="12"/>
    <d v="2023-01-01T00:00:00"/>
    <d v="2023-12-31T00:00:00"/>
    <n v="6600"/>
    <n v="6600"/>
    <n v="6600"/>
    <n v="6600"/>
    <n v="6600"/>
    <n v="6600"/>
    <n v="6600"/>
    <n v="6600"/>
    <n v="6600"/>
    <n v="10000"/>
    <n v="10000"/>
    <n v="10000"/>
    <m/>
    <n v="89400"/>
    <m/>
    <s v=""/>
    <m/>
    <s v=""/>
    <m/>
    <s v=""/>
    <n v="89400"/>
    <s v="Contratación"/>
    <s v="No Significativa"/>
    <s v="SI"/>
    <m/>
    <s v="Nuevo"/>
    <s v="SI"/>
    <m/>
    <m/>
    <s v="Edhit Cecilia Segura Cayetano"/>
    <s v="957 349 520"/>
  </r>
  <r>
    <x v="948"/>
    <x v="6"/>
    <x v="38"/>
    <s v="Asistencia y Bienestar"/>
    <s v="Gerencia de Recursos Humanos y Cultura"/>
    <s v="Desarrollo del Talento"/>
    <s v="Asistencia y Bienestar"/>
    <x v="4"/>
    <x v="617"/>
    <s v="ASISTENCIA MEDICA"/>
    <x v="2"/>
    <x v="0"/>
    <m/>
    <m/>
    <m/>
    <s v="Alta"/>
    <s v="NO"/>
    <x v="0"/>
    <s v="Enero"/>
    <s v="12"/>
    <d v="2023-01-01T00:00:00"/>
    <d v="2023-12-31T00:00:00"/>
    <n v="37648"/>
    <n v="37648"/>
    <n v="37648"/>
    <n v="37648"/>
    <n v="37648"/>
    <n v="37648"/>
    <n v="37648"/>
    <n v="37648"/>
    <n v="37648"/>
    <n v="37648"/>
    <n v="37648"/>
    <n v="37650"/>
    <m/>
    <n v="451778"/>
    <m/>
    <s v=""/>
    <m/>
    <s v=""/>
    <m/>
    <s v=""/>
    <n v="451778"/>
    <s v="Contratación"/>
    <s v="Significativa"/>
    <s v="SI"/>
    <m/>
    <s v="Nuevo"/>
    <s v="SI"/>
    <m/>
    <m/>
    <s v="Edhit Cecilia Segura Cayetano"/>
    <s v="957 349 520"/>
  </r>
  <r>
    <x v="949"/>
    <x v="6"/>
    <x v="38"/>
    <s v="Asistencia y Bienestar"/>
    <s v="Gerencia de Recursos Humanos y Cultura"/>
    <s v="Desarrollo del Talento"/>
    <s v="Asistencia y Bienestar"/>
    <x v="4"/>
    <x v="618"/>
    <s v="Actividades de Bienestar Laboral "/>
    <x v="3"/>
    <x v="0"/>
    <m/>
    <m/>
    <m/>
    <s v="Moderada"/>
    <s v="NO"/>
    <x v="2"/>
    <s v="Enero"/>
    <s v="12"/>
    <d v="2023-01-01T00:00:00"/>
    <d v="2023-12-31T00:00:00"/>
    <n v="2450"/>
    <n v="2450"/>
    <n v="2450"/>
    <n v="2450"/>
    <n v="2450"/>
    <n v="2450"/>
    <n v="2450"/>
    <n v="2450"/>
    <n v="2450"/>
    <n v="2450"/>
    <n v="2450"/>
    <n v="2450"/>
    <m/>
    <n v="29400"/>
    <m/>
    <s v=""/>
    <m/>
    <s v=""/>
    <m/>
    <s v=""/>
    <n v="29400"/>
    <s v="Contratación"/>
    <s v="No Significativa"/>
    <s v="SI"/>
    <m/>
    <s v="Nuevo"/>
    <s v="SI"/>
    <m/>
    <m/>
    <s v="Edhit Cecilia Segura Cayetano"/>
    <s v="957 349 520"/>
  </r>
  <r>
    <x v="950"/>
    <x v="6"/>
    <x v="38"/>
    <s v="Asistencia y Bienestar"/>
    <s v="Gerencia de Recursos Humanos y Cultura"/>
    <s v="Desarrollo del Talento"/>
    <s v="Asistencia y Bienestar"/>
    <x v="5"/>
    <x v="619"/>
    <s v="Actividades de Bienestar Laboral "/>
    <x v="2"/>
    <x v="0"/>
    <m/>
    <m/>
    <m/>
    <s v="Alta"/>
    <s v="NO"/>
    <x v="2"/>
    <s v="Enero"/>
    <s v="1"/>
    <d v="2023-01-01T00:00:00"/>
    <d v="2023-01-30T00:00:00"/>
    <n v="60000"/>
    <s v=""/>
    <s v=""/>
    <s v=""/>
    <s v=""/>
    <s v=""/>
    <s v=""/>
    <s v=""/>
    <s v=""/>
    <s v=""/>
    <s v=""/>
    <s v=""/>
    <m/>
    <n v="60000"/>
    <m/>
    <s v=""/>
    <m/>
    <s v=""/>
    <m/>
    <s v=""/>
    <n v="60000"/>
    <s v="Contratación"/>
    <s v="No Significativa"/>
    <s v="SI"/>
    <m/>
    <s v="Nuevo"/>
    <s v="SI"/>
    <m/>
    <m/>
    <s v="Edhit Cecilia Segura Cayetano"/>
    <s v="957 349 520"/>
  </r>
  <r>
    <x v="951"/>
    <x v="6"/>
    <x v="38"/>
    <s v="Asistencia y Bienestar"/>
    <s v="Gerencia de Recursos Humanos y Cultura"/>
    <s v="Desarrollo del Talento"/>
    <s v="Asistencia y Bienestar"/>
    <x v="5"/>
    <x v="620"/>
    <s v="Actividades de Bienestar Laboral "/>
    <x v="2"/>
    <x v="0"/>
    <m/>
    <m/>
    <m/>
    <s v="Alta"/>
    <s v="NO"/>
    <x v="0"/>
    <s v="Enero"/>
    <s v="12"/>
    <d v="2023-01-01T00:00:00"/>
    <d v="2023-12-31T00:00:00"/>
    <n v="30791"/>
    <n v="30791"/>
    <n v="30791"/>
    <n v="30791"/>
    <n v="30791"/>
    <n v="30791"/>
    <n v="30791"/>
    <n v="30791"/>
    <n v="30791"/>
    <n v="30791"/>
    <n v="30791"/>
    <n v="30794"/>
    <m/>
    <n v="369495"/>
    <m/>
    <s v=""/>
    <m/>
    <s v=""/>
    <m/>
    <s v=""/>
    <n v="369495"/>
    <s v="Contratación"/>
    <s v="No Significativa"/>
    <s v="SI"/>
    <m/>
    <s v="Nuevo"/>
    <s v="SI"/>
    <m/>
    <m/>
    <s v="Edhit Cecilia Segura Cayetano"/>
    <s v="957 349 520"/>
  </r>
  <r>
    <x v="952"/>
    <x v="6"/>
    <x v="38"/>
    <s v="Asistencia y Bienestar"/>
    <s v="Gerencia de Recursos Humanos y Cultura"/>
    <s v="Desarrollo del Talento"/>
    <s v="Asistencia y Bienestar"/>
    <x v="4"/>
    <x v="621"/>
    <s v="DIVERSOS"/>
    <x v="2"/>
    <x v="0"/>
    <m/>
    <m/>
    <m/>
    <s v="Alta"/>
    <s v="NO"/>
    <x v="2"/>
    <s v="Marzo"/>
    <s v="1"/>
    <d v="2023-03-01T00:00:00"/>
    <d v="2023-03-31T00:00:00"/>
    <s v=""/>
    <s v=""/>
    <n v="5991"/>
    <s v=""/>
    <s v=""/>
    <s v=""/>
    <s v=""/>
    <s v=""/>
    <s v=""/>
    <s v=""/>
    <s v=""/>
    <s v=""/>
    <m/>
    <n v="5991"/>
    <m/>
    <s v=""/>
    <m/>
    <s v=""/>
    <m/>
    <s v=""/>
    <n v="5991"/>
    <s v="Contratación"/>
    <s v="No Significativa"/>
    <s v="SI"/>
    <m/>
    <s v="Nuevo"/>
    <s v="SI"/>
    <m/>
    <m/>
    <s v="Edhit Cecilia Segura Cayetano"/>
    <s v="957 349 520"/>
  </r>
  <r>
    <x v="953"/>
    <x v="6"/>
    <x v="38"/>
    <s v="Asistencia y Bienestar"/>
    <s v="Gerencia de Recursos Humanos y Cultura"/>
    <s v="Desarrollo del Talento"/>
    <s v="Asistencia y Bienestar"/>
    <x v="5"/>
    <x v="622"/>
    <s v="DIVERSOS"/>
    <x v="3"/>
    <x v="0"/>
    <m/>
    <m/>
    <m/>
    <s v="Moderada"/>
    <s v="NO"/>
    <x v="2"/>
    <s v="Enero"/>
    <s v="1"/>
    <d v="2023-01-01T00:00:00"/>
    <d v="2023-01-30T00:00:00"/>
    <n v="11620"/>
    <s v=""/>
    <s v=""/>
    <s v=""/>
    <s v=""/>
    <s v=""/>
    <s v=""/>
    <s v=""/>
    <s v=""/>
    <s v=""/>
    <s v=""/>
    <s v=""/>
    <m/>
    <n v="11620"/>
    <m/>
    <s v=""/>
    <m/>
    <s v=""/>
    <m/>
    <s v=""/>
    <n v="11620"/>
    <s v="Contratación"/>
    <s v="No Significativa"/>
    <s v="SI"/>
    <m/>
    <s v="Nuevo"/>
    <s v="NO"/>
    <m/>
    <m/>
    <s v="Edhit Cecilia Segura Cayetano"/>
    <s v="957 349 520"/>
  </r>
  <r>
    <x v="954"/>
    <x v="6"/>
    <x v="38"/>
    <s v="Asistencia y Bienestar"/>
    <s v="Gerencia de Recursos Humanos y Cultura"/>
    <s v="Desarrollo del Talento"/>
    <s v="Asistencia y Bienestar"/>
    <x v="5"/>
    <x v="623"/>
    <s v="DIVERSOS"/>
    <x v="3"/>
    <x v="0"/>
    <m/>
    <m/>
    <m/>
    <s v="Alta"/>
    <s v="NO"/>
    <x v="0"/>
    <s v="Febrero"/>
    <s v="1"/>
    <d v="2023-02-01T00:00:00"/>
    <d v="2023-02-28T00:00:00"/>
    <s v=""/>
    <n v="120000"/>
    <s v=""/>
    <s v=""/>
    <s v=""/>
    <s v=""/>
    <s v=""/>
    <s v=""/>
    <s v=""/>
    <s v=""/>
    <s v=""/>
    <s v=""/>
    <m/>
    <n v="120000"/>
    <m/>
    <s v=""/>
    <m/>
    <s v=""/>
    <m/>
    <s v=""/>
    <n v="120000"/>
    <s v="Contratación"/>
    <s v="No Significativa"/>
    <s v="SI"/>
    <m/>
    <s v="Nuevo"/>
    <s v="SI"/>
    <m/>
    <m/>
    <s v="Edhit Cecilia Segura Cayetano"/>
    <s v="957 349 520"/>
  </r>
  <r>
    <x v="955"/>
    <x v="6"/>
    <x v="38"/>
    <s v="Asistencia y Bienestar"/>
    <s v="Gerencia de Recursos Humanos y Cultura"/>
    <s v="Desarrollo del Talento"/>
    <s v="Asistencia y Bienestar"/>
    <x v="5"/>
    <x v="624"/>
    <s v="DIVERSOS"/>
    <x v="3"/>
    <x v="0"/>
    <m/>
    <m/>
    <m/>
    <s v="Alta"/>
    <s v="NO"/>
    <x v="0"/>
    <s v="Setiembre"/>
    <s v="1"/>
    <d v="2023-09-01T00:00:00"/>
    <d v="2023-09-30T00:00:00"/>
    <s v=""/>
    <s v=""/>
    <s v=""/>
    <s v=""/>
    <s v=""/>
    <s v=""/>
    <s v=""/>
    <s v=""/>
    <n v="139240"/>
    <s v=""/>
    <s v=""/>
    <s v=""/>
    <m/>
    <n v="139240"/>
    <m/>
    <s v=""/>
    <m/>
    <s v=""/>
    <m/>
    <s v=""/>
    <n v="139240"/>
    <s v="Contratación"/>
    <s v="No Significativa"/>
    <s v="SI"/>
    <m/>
    <s v="Nuevo"/>
    <s v="SI"/>
    <m/>
    <m/>
    <s v="Edhit Cecilia Segura Cayetano"/>
    <s v="957 349 520"/>
  </r>
  <r>
    <x v="956"/>
    <x v="6"/>
    <x v="38"/>
    <s v=""/>
    <s v="Gerencia de Recursos Humanos y Cultura"/>
    <s v="Desarrollo del Talento"/>
    <s v=""/>
    <x v="4"/>
    <x v="625"/>
    <s v="ALQUILERES"/>
    <x v="2"/>
    <x v="0"/>
    <m/>
    <m/>
    <m/>
    <s v="Alta"/>
    <s v="NO"/>
    <x v="2"/>
    <s v="Febrero"/>
    <s v="11"/>
    <d v="2023-02-01T00:00:00"/>
    <d v="2023-12-31T00:00:00"/>
    <s v=""/>
    <n v="818"/>
    <n v="818"/>
    <n v="818"/>
    <n v="818"/>
    <n v="818"/>
    <n v="818"/>
    <n v="818"/>
    <n v="818"/>
    <n v="818"/>
    <n v="818"/>
    <n v="820"/>
    <m/>
    <n v="9000"/>
    <m/>
    <s v=""/>
    <m/>
    <s v=""/>
    <m/>
    <s v=""/>
    <n v="9000"/>
    <s v="Contratación"/>
    <s v="No Significativa"/>
    <s v="SI"/>
    <m/>
    <s v="Nuevo"/>
    <s v="SI"/>
    <m/>
    <m/>
    <s v="Edhit Cecilia Segura Cayetano"/>
    <s v="957 349 520"/>
  </r>
  <r>
    <x v="957"/>
    <x v="6"/>
    <x v="3"/>
    <s v="Seguridad y Salud en el Trabajo"/>
    <s v="Gerencia de Recursos Humanos y Cultura"/>
    <s v=""/>
    <s v="Seguridad y Salud en el Trabajo"/>
    <x v="4"/>
    <x v="626"/>
    <s v="ASISTENCIA MEDICA"/>
    <x v="2"/>
    <x v="0"/>
    <m/>
    <m/>
    <m/>
    <s v="Alta"/>
    <s v="NO"/>
    <x v="0"/>
    <s v="Febrero"/>
    <s v="10"/>
    <d v="2023-02-01T00:00:00"/>
    <d v="2023-12-31T00:00:00"/>
    <s v=""/>
    <s v=""/>
    <s v=""/>
    <s v=""/>
    <s v=""/>
    <s v=""/>
    <s v=""/>
    <s v=""/>
    <s v=""/>
    <s v=""/>
    <s v=""/>
    <s v=""/>
    <m/>
    <s v=""/>
    <m/>
    <s v=""/>
    <m/>
    <s v=""/>
    <m/>
    <n v="550000"/>
    <n v="550000"/>
    <s v="Contratación"/>
    <s v="Significativa"/>
    <s v="SI"/>
    <m/>
    <s v="Nuevo"/>
    <s v="SI"/>
    <m/>
    <m/>
    <s v="Edhit Cecilia Segura Cayetano"/>
    <s v="957 349 520"/>
  </r>
  <r>
    <x v="958"/>
    <x v="6"/>
    <x v="3"/>
    <s v="Seguridad y Salud en el Trabajo"/>
    <s v="Gerencia de Recursos Humanos y Cultura"/>
    <s v=""/>
    <s v="Seguridad y Salud en el Trabajo"/>
    <x v="4"/>
    <x v="604"/>
    <s v="OTROS SERVICIOS"/>
    <x v="2"/>
    <x v="0"/>
    <m/>
    <m/>
    <m/>
    <s v="Alta"/>
    <s v="NO"/>
    <x v="0"/>
    <s v="Marzo"/>
    <s v="36"/>
    <d v="2024-02-01T00:00:00"/>
    <d v="2016-12-31T00:00:00"/>
    <s v=""/>
    <s v=""/>
    <s v=""/>
    <s v=""/>
    <s v=""/>
    <s v=""/>
    <s v=""/>
    <s v=""/>
    <s v=""/>
    <s v=""/>
    <s v=""/>
    <s v=""/>
    <m/>
    <s v=""/>
    <m/>
    <n v="1000000"/>
    <m/>
    <n v="600000"/>
    <m/>
    <n v="1600000"/>
    <n v="3200000"/>
    <s v="Contratación"/>
    <s v="No Significativa"/>
    <s v="SI"/>
    <m/>
    <s v="Nuevo"/>
    <s v="SI"/>
    <m/>
    <m/>
    <s v="Edhit Cecilia Segura Cayetano"/>
    <s v="957 349 520"/>
  </r>
  <r>
    <x v="959"/>
    <x v="6"/>
    <x v="3"/>
    <s v="Seguridad y Salud en el Trabajo"/>
    <s v="Gerencia de Recursos Humanos y Cultura"/>
    <s v=""/>
    <s v="Seguridad y Salud en el Trabajo"/>
    <x v="4"/>
    <x v="600"/>
    <s v="OTRO SERVICIOS"/>
    <x v="2"/>
    <x v="0"/>
    <m/>
    <m/>
    <m/>
    <s v="Alta"/>
    <s v="NO"/>
    <x v="2"/>
    <s v="Enero"/>
    <s v="36"/>
    <d v="2024-01-01T00:00:00"/>
    <d v="2026-12-31T00:00:00"/>
    <s v=""/>
    <s v=""/>
    <s v=""/>
    <s v=""/>
    <s v=""/>
    <s v=""/>
    <s v=""/>
    <s v=""/>
    <s v=""/>
    <s v=""/>
    <s v=""/>
    <s v=""/>
    <m/>
    <s v=""/>
    <m/>
    <n v="5000"/>
    <m/>
    <n v="5000"/>
    <m/>
    <n v="5000"/>
    <n v="15000"/>
    <s v="Contratación"/>
    <s v="No Significativa"/>
    <s v="SI"/>
    <m/>
    <s v="Nuevo"/>
    <s v="SI"/>
    <m/>
    <m/>
    <s v="Edhit Cecilia Segura Cayetano"/>
    <s v="957 349 520"/>
  </r>
  <r>
    <x v="960"/>
    <x v="6"/>
    <x v="5"/>
    <n v="0"/>
    <s v="Gerencia de Recursos Humanos y Cultura"/>
    <n v="0"/>
    <n v="0"/>
    <x v="1"/>
    <x v="627"/>
    <s v="Seguro Médico Familiar"/>
    <x v="2"/>
    <x v="0"/>
    <m/>
    <m/>
    <m/>
    <n v="0"/>
    <n v="0"/>
    <x v="1"/>
    <n v="0"/>
    <n v="0"/>
    <d v="1899-12-30T00:00:00"/>
    <d v="1899-12-30T00:00:00"/>
    <n v="1400000"/>
    <n v="1400000"/>
    <n v="1400000"/>
    <n v="1400000"/>
    <n v="1400000"/>
    <n v="1400000"/>
    <n v="1400000"/>
    <n v="1400000"/>
    <n v="1400000"/>
    <n v="1400000"/>
    <n v="1400000"/>
    <n v="7417939"/>
    <m/>
    <n v="22817939"/>
    <m/>
    <s v=""/>
    <m/>
    <s v=""/>
    <m/>
    <s v=""/>
    <n v="22817939"/>
    <n v="0"/>
    <n v="0"/>
    <s v="SI"/>
    <m/>
    <n v="0"/>
    <s v="SI"/>
    <m/>
    <m/>
    <s v="Edhit Cecilia Segura Cayetano"/>
    <s v="957 349 520"/>
  </r>
  <r>
    <x v="961"/>
    <x v="6"/>
    <x v="5"/>
    <n v="0"/>
    <s v="Gerencia de Recursos Humanos y Cultura"/>
    <n v="0"/>
    <n v="0"/>
    <x v="1"/>
    <x v="628"/>
    <s v="Fondo de Empleados DS. 487 Art. 16 Inc."/>
    <x v="4"/>
    <x v="0"/>
    <m/>
    <m/>
    <m/>
    <n v="0"/>
    <n v="0"/>
    <x v="1"/>
    <n v="0"/>
    <n v="0"/>
    <d v="1899-12-30T00:00:00"/>
    <d v="1899-12-30T00:00:00"/>
    <n v="1326593"/>
    <n v="1326593"/>
    <n v="1326593"/>
    <n v="1326593"/>
    <n v="1326593"/>
    <n v="1326593"/>
    <n v="1326593"/>
    <n v="1326593"/>
    <n v="1326593"/>
    <n v="1326593"/>
    <n v="1602017"/>
    <n v="1602017"/>
    <m/>
    <n v="16469964"/>
    <m/>
    <s v=""/>
    <m/>
    <s v=""/>
    <m/>
    <s v=""/>
    <n v="16469964"/>
    <n v="0"/>
    <n v="0"/>
    <s v="SI"/>
    <m/>
    <n v="0"/>
    <s v="SI"/>
    <m/>
    <m/>
    <s v="Edhit Cecilia Segura Cayetano"/>
    <s v="957 349 520"/>
  </r>
  <r>
    <x v="962"/>
    <x v="6"/>
    <x v="5"/>
    <n v="0"/>
    <s v="Gerencia de Recursos Humanos y Cultura"/>
    <n v="0"/>
    <n v="0"/>
    <x v="1"/>
    <x v="629"/>
    <s v="Capacitación laboral juvenil "/>
    <x v="2"/>
    <x v="0"/>
    <m/>
    <m/>
    <m/>
    <n v="0"/>
    <n v="0"/>
    <x v="1"/>
    <n v="0"/>
    <n v="0"/>
    <d v="1899-12-30T00:00:00"/>
    <d v="1899-12-30T00:00:00"/>
    <n v="505278"/>
    <n v="505278"/>
    <n v="505278"/>
    <n v="505278"/>
    <n v="505278"/>
    <n v="505278"/>
    <n v="505278"/>
    <n v="505278"/>
    <n v="505278"/>
    <n v="505278"/>
    <n v="505278"/>
    <n v="505272"/>
    <m/>
    <n v="6063330"/>
    <m/>
    <s v=""/>
    <m/>
    <s v=""/>
    <m/>
    <s v=""/>
    <n v="6063330"/>
    <n v="0"/>
    <n v="0"/>
    <s v="SI"/>
    <m/>
    <n v="0"/>
    <s v="SI"/>
    <m/>
    <m/>
    <s v="Edhit Cecilia Segura Cayetano"/>
    <s v="957 349 520"/>
  </r>
  <r>
    <x v="963"/>
    <x v="6"/>
    <x v="5"/>
    <n v="0"/>
    <s v="Gerencia de Recursos Humanos y Cultura"/>
    <n v="0"/>
    <n v="0"/>
    <x v="1"/>
    <x v="630"/>
    <s v="Fondo de Empleados - Programa Navidad 2021"/>
    <x v="4"/>
    <x v="0"/>
    <m/>
    <m/>
    <m/>
    <n v="0"/>
    <n v="0"/>
    <x v="1"/>
    <n v="0"/>
    <n v="0"/>
    <d v="1899-12-30T00:00:00"/>
    <d v="1899-12-30T00:00:00"/>
    <s v=""/>
    <s v=""/>
    <s v=""/>
    <s v=""/>
    <s v=""/>
    <s v=""/>
    <s v=""/>
    <s v=""/>
    <s v=""/>
    <s v=""/>
    <s v=""/>
    <n v="4200000"/>
    <m/>
    <n v="4200000"/>
    <m/>
    <s v=""/>
    <m/>
    <s v=""/>
    <m/>
    <s v=""/>
    <n v="4200000"/>
    <n v="0"/>
    <n v="0"/>
    <s v="SI"/>
    <m/>
    <n v="0"/>
    <s v="SI"/>
    <m/>
    <m/>
    <s v="Edhit Cecilia Segura Cayetano"/>
    <s v="957 349 520"/>
  </r>
  <r>
    <x v="964"/>
    <x v="6"/>
    <x v="5"/>
    <n v="0"/>
    <s v="Gerencia de Recursos Humanos y Cultura"/>
    <n v="0"/>
    <n v="0"/>
    <x v="1"/>
    <x v="631"/>
    <s v="Seguro de Vida y  Accidentes de Trabajo"/>
    <x v="2"/>
    <x v="0"/>
    <m/>
    <m/>
    <m/>
    <n v="0"/>
    <n v="0"/>
    <x v="1"/>
    <n v="0"/>
    <n v="0"/>
    <d v="1899-12-30T00:00:00"/>
    <d v="1899-12-30T00:00:00"/>
    <n v="294364"/>
    <n v="294364"/>
    <n v="294364"/>
    <n v="294364"/>
    <n v="294364"/>
    <n v="294364"/>
    <n v="294364"/>
    <n v="294364"/>
    <n v="294364"/>
    <n v="294364"/>
    <n v="387924"/>
    <n v="387924"/>
    <m/>
    <n v="3719488"/>
    <m/>
    <s v=""/>
    <m/>
    <s v=""/>
    <m/>
    <s v=""/>
    <n v="3719488"/>
    <n v="0"/>
    <n v="0"/>
    <s v="SI"/>
    <m/>
    <n v="0"/>
    <s v="SI"/>
    <m/>
    <m/>
    <s v="Edhit Cecilia Segura Cayetano"/>
    <s v="957 349 520"/>
  </r>
  <r>
    <x v="965"/>
    <x v="6"/>
    <x v="5"/>
    <n v="0"/>
    <s v="Gerencia de Recursos Humanos y Cultura"/>
    <n v="0"/>
    <n v="0"/>
    <x v="1"/>
    <x v="632"/>
    <s v="Prácticas Pre Profesionales"/>
    <x v="2"/>
    <x v="0"/>
    <m/>
    <m/>
    <m/>
    <n v="0"/>
    <n v="0"/>
    <x v="1"/>
    <n v="0"/>
    <n v="0"/>
    <d v="1899-12-30T00:00:00"/>
    <d v="1899-12-30T00:00:00"/>
    <n v="283728"/>
    <n v="283728"/>
    <n v="283728"/>
    <n v="283728"/>
    <n v="283728"/>
    <n v="283728"/>
    <n v="283728"/>
    <n v="283728"/>
    <n v="283728"/>
    <n v="283728"/>
    <n v="283728"/>
    <n v="283722"/>
    <m/>
    <n v="3404730"/>
    <m/>
    <s v=""/>
    <m/>
    <s v=""/>
    <m/>
    <s v=""/>
    <n v="3404730"/>
    <n v="0"/>
    <n v="0"/>
    <s v="SI"/>
    <m/>
    <n v="0"/>
    <s v="SI"/>
    <m/>
    <m/>
    <s v="Edhit Cecilia Segura Cayetano"/>
    <s v="957 349 520"/>
  </r>
  <r>
    <x v="966"/>
    <x v="6"/>
    <x v="5"/>
    <n v="0"/>
    <s v="Gerencia de Recursos Humanos y Cultura"/>
    <n v="0"/>
    <n v="0"/>
    <x v="1"/>
    <x v="633"/>
    <s v="FOLA (Seguro Practicantes)"/>
    <x v="2"/>
    <x v="0"/>
    <m/>
    <m/>
    <m/>
    <n v="0"/>
    <n v="0"/>
    <x v="1"/>
    <n v="0"/>
    <n v="0"/>
    <d v="1899-12-30T00:00:00"/>
    <d v="1899-12-30T00:00:00"/>
    <n v="175000"/>
    <n v="175000"/>
    <n v="175000"/>
    <n v="175000"/>
    <n v="175000"/>
    <n v="175000"/>
    <n v="175000"/>
    <n v="175000"/>
    <n v="175000"/>
    <n v="175000"/>
    <n v="175000"/>
    <n v="175000"/>
    <m/>
    <n v="2100000"/>
    <m/>
    <s v=""/>
    <m/>
    <s v=""/>
    <m/>
    <s v=""/>
    <n v="2100000"/>
    <n v="0"/>
    <n v="0"/>
    <s v="SI"/>
    <m/>
    <n v="0"/>
    <s v="SI"/>
    <m/>
    <m/>
    <s v="Edhit Cecilia Segura Cayetano"/>
    <s v="957 349 520"/>
  </r>
  <r>
    <x v="967"/>
    <x v="6"/>
    <x v="5"/>
    <n v="0"/>
    <s v="Gerencia de Recursos Humanos y Cultura"/>
    <n v="0"/>
    <n v="0"/>
    <x v="1"/>
    <x v="634"/>
    <s v="Seguro de accidentes personales general"/>
    <x v="2"/>
    <x v="0"/>
    <m/>
    <m/>
    <m/>
    <n v="0"/>
    <n v="0"/>
    <x v="1"/>
    <n v="0"/>
    <n v="0"/>
    <d v="1899-12-30T00:00:00"/>
    <d v="1899-12-30T00:00:00"/>
    <n v="20000"/>
    <n v="20000"/>
    <n v="20000"/>
    <n v="20000"/>
    <n v="20000"/>
    <n v="20000"/>
    <n v="20000"/>
    <n v="20000"/>
    <n v="20000"/>
    <n v="20000"/>
    <n v="20000"/>
    <n v="20000"/>
    <m/>
    <n v="240000"/>
    <m/>
    <s v=""/>
    <m/>
    <s v=""/>
    <m/>
    <s v=""/>
    <n v="240000"/>
    <n v="0"/>
    <n v="0"/>
    <s v="SI"/>
    <m/>
    <n v="0"/>
    <s v="SI"/>
    <m/>
    <m/>
    <s v="Edhit Cecilia Segura Cayetano"/>
    <s v="957 349 520"/>
  </r>
  <r>
    <x v="968"/>
    <x v="6"/>
    <x v="5"/>
    <n v="0"/>
    <s v="Gerencia de Recursos Humanos y Cultura"/>
    <n v="0"/>
    <n v="0"/>
    <x v="1"/>
    <x v="635"/>
    <s v="Sepelio y Luto"/>
    <x v="2"/>
    <x v="0"/>
    <m/>
    <m/>
    <m/>
    <n v="0"/>
    <n v="0"/>
    <x v="1"/>
    <n v="0"/>
    <n v="0"/>
    <d v="1899-12-30T00:00:00"/>
    <d v="1899-12-30T00:00:00"/>
    <n v="13100"/>
    <n v="13100"/>
    <n v="13100"/>
    <n v="13100"/>
    <n v="13100"/>
    <n v="13100"/>
    <n v="13100"/>
    <n v="13100"/>
    <n v="13100"/>
    <n v="13100"/>
    <n v="13100"/>
    <n v="13100"/>
    <m/>
    <n v="157200"/>
    <m/>
    <s v=""/>
    <m/>
    <s v=""/>
    <m/>
    <s v=""/>
    <n v="157200"/>
    <n v="0"/>
    <n v="0"/>
    <s v="SI"/>
    <m/>
    <n v="0"/>
    <s v="SI"/>
    <m/>
    <m/>
    <s v="Edhit Cecilia Segura Cayetano"/>
    <s v="957 349 520"/>
  </r>
  <r>
    <x v="969"/>
    <x v="6"/>
    <x v="5"/>
    <n v="0"/>
    <s v="Gerencia de Recursos Humanos y Cultura"/>
    <n v="0"/>
    <n v="0"/>
    <x v="1"/>
    <x v="636"/>
    <s v="Seguro de accidentes personales por comisión de servicios"/>
    <x v="2"/>
    <x v="0"/>
    <m/>
    <m/>
    <m/>
    <n v="0"/>
    <n v="0"/>
    <x v="1"/>
    <n v="0"/>
    <n v="0"/>
    <d v="1899-12-30T00:00:00"/>
    <d v="1899-12-30T00:00:00"/>
    <n v="6000"/>
    <n v="6000"/>
    <n v="6000"/>
    <n v="6000"/>
    <n v="6000"/>
    <n v="6000"/>
    <n v="6000"/>
    <n v="6000"/>
    <n v="6000"/>
    <n v="6000"/>
    <n v="6000"/>
    <n v="6000"/>
    <m/>
    <n v="72000"/>
    <m/>
    <s v=""/>
    <m/>
    <s v=""/>
    <m/>
    <s v=""/>
    <n v="72000"/>
    <n v="0"/>
    <n v="0"/>
    <s v="SI"/>
    <m/>
    <n v="0"/>
    <s v="SI"/>
    <m/>
    <m/>
    <s v="Edhit Cecilia Segura Cayetano"/>
    <s v="957 349 520"/>
  </r>
  <r>
    <x v="970"/>
    <x v="6"/>
    <x v="5"/>
    <n v="0"/>
    <s v="Gerencia de Recursos Humanos y Cultura"/>
    <n v="0"/>
    <n v="0"/>
    <x v="1"/>
    <x v="637"/>
    <s v="Seguro Complementario de Trabajo de Riesgo (SCTR), para personal de planta y locadores de servicio (Div. Gestión de Tecnología de Información)"/>
    <x v="2"/>
    <x v="0"/>
    <m/>
    <m/>
    <m/>
    <n v="0"/>
    <n v="0"/>
    <x v="1"/>
    <n v="0"/>
    <n v="0"/>
    <d v="1899-12-30T00:00:00"/>
    <d v="1899-12-30T00:00:00"/>
    <n v="5000"/>
    <n v="5000"/>
    <n v="5000"/>
    <n v="5000"/>
    <n v="5000"/>
    <n v="5000"/>
    <n v="5000"/>
    <n v="5000"/>
    <n v="5000"/>
    <n v="5000"/>
    <n v="5000"/>
    <n v="5000"/>
    <m/>
    <n v="60000"/>
    <m/>
    <s v=""/>
    <m/>
    <s v=""/>
    <m/>
    <s v=""/>
    <n v="60000"/>
    <n v="0"/>
    <n v="0"/>
    <s v="SI"/>
    <m/>
    <n v="0"/>
    <s v="SI"/>
    <m/>
    <m/>
    <s v="Edhit Cecilia Segura Cayetano"/>
    <s v="957 349 520"/>
  </r>
  <r>
    <x v="971"/>
    <x v="5"/>
    <x v="39"/>
    <s v=""/>
    <s v="Gerencia de Tecnologías de Información"/>
    <s v="Oficina de Seguridad Informática"/>
    <s v=""/>
    <x v="2"/>
    <x v="638"/>
    <s v="PP :Equipos, Licencias e Implementaciòn"/>
    <x v="3"/>
    <x v="0"/>
    <m/>
    <m/>
    <m/>
    <s v="Muy Alta"/>
    <s v="SI"/>
    <x v="2"/>
    <s v="diciembre"/>
    <s v="40"/>
    <d v="2023-01-15T00:00:00"/>
    <d v="2026-05-14T00:00:00"/>
    <s v=""/>
    <s v=""/>
    <s v=""/>
    <n v="29108760"/>
    <s v=""/>
    <s v=""/>
    <s v=""/>
    <s v=""/>
    <s v=""/>
    <s v=""/>
    <s v=""/>
    <s v=""/>
    <m/>
    <n v="29108760"/>
    <m/>
    <s v=""/>
    <m/>
    <s v=""/>
    <m/>
    <s v=""/>
    <n v="29108760"/>
    <s v="Contratación"/>
    <s v="Significativa"/>
    <s v="SI"/>
    <m/>
    <s v="Nuevo"/>
    <s v="SI"/>
    <m/>
    <m/>
    <s v="Jessica Roxana Camacho Medina"/>
    <s v="920 420 991"/>
  </r>
  <r>
    <x v="972"/>
    <x v="5"/>
    <x v="5"/>
    <n v="0"/>
    <n v="0"/>
    <n v="0"/>
    <n v="0"/>
    <x v="1"/>
    <x v="638"/>
    <s v="PA: Servicio de Correlacionador de Eventos"/>
    <x v="4"/>
    <x v="0"/>
    <m/>
    <m/>
    <m/>
    <n v="0"/>
    <n v="0"/>
    <x v="1"/>
    <n v="0"/>
    <n v="0"/>
    <d v="1899-12-30T00:00:00"/>
    <d v="1899-12-30T00:00:00"/>
    <s v=""/>
    <s v=""/>
    <s v=""/>
    <s v=""/>
    <s v=""/>
    <s v=""/>
    <s v=""/>
    <n v="528180"/>
    <s v=""/>
    <s v=""/>
    <n v="129626"/>
    <n v="528180"/>
    <m/>
    <n v="1185986"/>
    <m/>
    <n v="2371970"/>
    <m/>
    <n v="2371970"/>
    <m/>
    <n v="1185985"/>
    <n v="7115911"/>
    <n v="0"/>
    <n v="0"/>
    <s v="SI"/>
    <m/>
    <n v="0"/>
    <n v="0"/>
    <m/>
    <m/>
    <n v="0"/>
    <n v="0"/>
  </r>
  <r>
    <x v="973"/>
    <x v="5"/>
    <x v="40"/>
    <s v="Soporte de la Infraestructura Tecnológica"/>
    <s v="Gerencia de Tecnologías de Información"/>
    <s v="Producción"/>
    <s v="Soporte de la Infraestructura Tecnológica"/>
    <x v="2"/>
    <x v="639"/>
    <s v="PP:Switches lan para red de agencias"/>
    <x v="3"/>
    <x v="0"/>
    <m/>
    <m/>
    <m/>
    <s v="Muy Alta"/>
    <s v="NO"/>
    <x v="2"/>
    <s v="Enero"/>
    <s v="47 "/>
    <d v="2023-01-15T00:00:00"/>
    <d v="2026-12-14T00:00:00"/>
    <s v=""/>
    <s v=""/>
    <s v=""/>
    <s v=""/>
    <s v=""/>
    <s v=""/>
    <s v=""/>
    <s v=""/>
    <s v=""/>
    <n v="27000000"/>
    <s v=""/>
    <n v="141243"/>
    <m/>
    <n v="27141243"/>
    <m/>
    <n v="847458"/>
    <m/>
    <n v="847458"/>
    <m/>
    <n v="706215"/>
    <n v="29542374"/>
    <s v="Contratación"/>
    <s v="Significativa"/>
    <s v="SI"/>
    <m/>
    <s v="Nuevo"/>
    <s v="SI"/>
    <m/>
    <m/>
    <s v="Jessica Roxana Camacho Medina"/>
    <s v="920 420 991"/>
  </r>
  <r>
    <x v="974"/>
    <x v="5"/>
    <x v="40"/>
    <s v="Soporte de la Infraestructura Tecnológica"/>
    <s v="Gerencia de Tecnologías de Información"/>
    <s v="Producción"/>
    <s v="Soporte de la Infraestructura Tecnológica"/>
    <x v="2"/>
    <x v="640"/>
    <s v="PP: Ampliación granja servidores para virtualización"/>
    <x v="3"/>
    <x v="0"/>
    <m/>
    <m/>
    <m/>
    <s v="Muy Alta"/>
    <s v="NO"/>
    <x v="2"/>
    <s v="Octubre"/>
    <s v="36"/>
    <d v="2022-02-15T00:00:00"/>
    <d v="2026-04-14T00:00:00"/>
    <s v=""/>
    <s v=""/>
    <n v="4050000"/>
    <s v=""/>
    <s v=""/>
    <n v="42373"/>
    <s v=""/>
    <s v=""/>
    <n v="42373"/>
    <s v=""/>
    <s v=""/>
    <n v="42373"/>
    <m/>
    <n v="4177119"/>
    <m/>
    <n v="127119"/>
    <m/>
    <n v="127119"/>
    <m/>
    <s v=""/>
    <n v="4431357"/>
    <s v="Contratación"/>
    <s v="Significativa"/>
    <s v="SI"/>
    <m/>
    <s v="Nuevo"/>
    <s v="NO"/>
    <m/>
    <m/>
    <s v="Jessica Roxana Camacho Medina"/>
    <s v="920 420 991"/>
  </r>
  <r>
    <x v="975"/>
    <x v="5"/>
    <x v="40"/>
    <s v="Soporte de la Infraestructura Tecnológica"/>
    <s v="Gerencia de Tecnologías de Información"/>
    <s v="Producción"/>
    <s v="Soporte de la Infraestructura Tecnológica"/>
    <x v="2"/>
    <x v="641"/>
    <s v="PP: Adquisición sistema sincronización para Equipamiento Redes Comunicaciones"/>
    <x v="3"/>
    <x v="0"/>
    <m/>
    <m/>
    <m/>
    <s v="Muy Alta"/>
    <s v="NO"/>
    <x v="2"/>
    <s v="Febrero"/>
    <s v="36"/>
    <d v="2023-04-15T00:00:00"/>
    <d v="2026-04-14T00:00:00"/>
    <s v=""/>
    <s v=""/>
    <s v=""/>
    <s v=""/>
    <n v="540000"/>
    <s v=""/>
    <s v=""/>
    <s v=""/>
    <s v=""/>
    <s v=""/>
    <s v=""/>
    <n v="8475"/>
    <m/>
    <n v="548475"/>
    <m/>
    <n v="16950"/>
    <m/>
    <n v="16950"/>
    <m/>
    <n v="8475"/>
    <n v="590850"/>
    <s v="Contratación"/>
    <s v="No Significativa"/>
    <s v="SI"/>
    <m/>
    <s v="Nuevo"/>
    <s v="SI"/>
    <m/>
    <m/>
    <s v="Jessica Roxana Camacho Medina"/>
    <s v="920 420 991"/>
  </r>
  <r>
    <x v="976"/>
    <x v="5"/>
    <x v="40"/>
    <s v="Atención a Usuario"/>
    <s v="Gerencia de Tecnologías de Información"/>
    <s v="Producción"/>
    <s v="Atención a Usuario"/>
    <x v="9"/>
    <x v="642"/>
    <s v="PP: Reemplazo Programado Perifericos"/>
    <x v="3"/>
    <x v="0"/>
    <m/>
    <m/>
    <m/>
    <s v="Muy Alta"/>
    <s v="NO"/>
    <x v="2"/>
    <s v="Octubre"/>
    <s v="12"/>
    <d v="2023-01-01T00:00:00"/>
    <d v="2023-12-30T00:00:00"/>
    <s v=""/>
    <s v=""/>
    <n v="100500"/>
    <s v=""/>
    <s v=""/>
    <s v=""/>
    <s v=""/>
    <s v=""/>
    <s v=""/>
    <s v=""/>
    <s v=""/>
    <s v=""/>
    <m/>
    <n v="100500"/>
    <m/>
    <s v=""/>
    <m/>
    <s v=""/>
    <m/>
    <s v=""/>
    <n v="100500"/>
    <s v="Contratación"/>
    <s v="No Significativa"/>
    <s v="SI"/>
    <m/>
    <s v="Nuevo"/>
    <s v="SI"/>
    <m/>
    <m/>
    <s v="Jessica Roxana Camacho Medina"/>
    <s v="920 420 991"/>
  </r>
  <r>
    <x v="977"/>
    <x v="5"/>
    <x v="39"/>
    <s v=""/>
    <s v="Gerencia de Tecnologías de Información"/>
    <s v="Oficina de Seguridad Informática"/>
    <s v=""/>
    <x v="2"/>
    <x v="643"/>
    <s v="PP: Adquisición de IPS"/>
    <x v="3"/>
    <x v="0"/>
    <m/>
    <m/>
    <m/>
    <s v="Alta"/>
    <s v="NO"/>
    <x v="2"/>
    <s v="Noviembre"/>
    <s v="36"/>
    <d v="2023-04-01T00:00:00"/>
    <d v="2026-03-31T00:00:00"/>
    <s v=""/>
    <s v=""/>
    <s v=""/>
    <s v=""/>
    <s v=""/>
    <n v="7200000"/>
    <n v="18832"/>
    <n v="18832"/>
    <n v="18832"/>
    <n v="18833"/>
    <n v="18833"/>
    <n v="18833"/>
    <m/>
    <n v="7312995"/>
    <m/>
    <n v="225989"/>
    <m/>
    <n v="225989"/>
    <m/>
    <n v="112995"/>
    <n v="7877968"/>
    <s v="Contratación"/>
    <s v="No Significativa"/>
    <s v="SI"/>
    <m/>
    <s v="Nuevo"/>
    <s v="NO"/>
    <m/>
    <m/>
    <s v="Jessica Roxana Camacho Medina"/>
    <s v="920 420 991"/>
  </r>
  <r>
    <x v="978"/>
    <x v="5"/>
    <x v="40"/>
    <s v="Soporte de la Infraestructura Tecnológica"/>
    <s v="Gerencia de Tecnologías de Información"/>
    <s v="Producción"/>
    <s v="Soporte de la Infraestructura Tecnológica"/>
    <x v="2"/>
    <x v="644"/>
    <s v="PP: Adquisición solución backup entornos virtualizados"/>
    <x v="3"/>
    <x v="0"/>
    <m/>
    <m/>
    <m/>
    <s v="Muy Alta"/>
    <s v="NO"/>
    <x v="2"/>
    <s v="Octubre"/>
    <s v="48"/>
    <d v="2023-01-01T00:00:00"/>
    <d v="2026-12-31T00:00:00"/>
    <s v=""/>
    <n v="326272"/>
    <n v="4400000"/>
    <s v=""/>
    <s v=""/>
    <n v="203919"/>
    <s v=""/>
    <s v=""/>
    <n v="203919"/>
    <s v=""/>
    <s v=""/>
    <n v="203921"/>
    <m/>
    <n v="5338031"/>
    <m/>
    <n v="815678"/>
    <m/>
    <n v="815678"/>
    <m/>
    <n v="815678"/>
    <n v="7785065"/>
    <s v="Contratación"/>
    <s v="Significativa"/>
    <s v="SI"/>
    <m/>
    <s v="Nuevo"/>
    <s v="SI"/>
    <m/>
    <m/>
    <s v="Jessica Roxana Camacho Medina"/>
    <s v="920 420 991"/>
  </r>
  <r>
    <x v="979"/>
    <x v="5"/>
    <x v="40"/>
    <s v="Soporte de la Infraestructura Tecnológica"/>
    <s v="Gerencia de Tecnologías de Información"/>
    <s v="Producción"/>
    <s v="Soporte de la Infraestructura Tecnológica"/>
    <x v="2"/>
    <x v="645"/>
    <s v="PP: Adq software virtual patching para sist. operativos obsoletos"/>
    <x v="3"/>
    <x v="0"/>
    <m/>
    <m/>
    <m/>
    <s v="Muy Alta"/>
    <s v="NO"/>
    <x v="2"/>
    <s v="Octubre"/>
    <s v="36"/>
    <d v="2023-01-01T00:00:00"/>
    <d v="2025-12-31T00:00:00"/>
    <s v=""/>
    <n v="36865"/>
    <n v="2495720"/>
    <s v=""/>
    <s v=""/>
    <n v="30720"/>
    <s v=""/>
    <s v=""/>
    <n v="30721"/>
    <s v=""/>
    <s v=""/>
    <n v="30721"/>
    <m/>
    <n v="2624747"/>
    <m/>
    <n v="122882"/>
    <m/>
    <n v="122882"/>
    <m/>
    <s v=""/>
    <n v="2870511"/>
    <s v="Contratación"/>
    <s v="Significativa"/>
    <s v="SI"/>
    <m/>
    <s v="Nuevo"/>
    <s v="NO"/>
    <m/>
    <m/>
    <s v="Jessica Roxana Camacho Medina"/>
    <s v="920 420 991"/>
  </r>
  <r>
    <x v="980"/>
    <x v="5"/>
    <x v="40"/>
    <s v="Soporte de la Infraestructura Tecnológica"/>
    <s v="Gerencia de Tecnologías de Información"/>
    <s v="Producción"/>
    <s v="Soporte de la Infraestructura Tecnológica"/>
    <x v="2"/>
    <x v="646"/>
    <s v="PP: Adq Herramientas Analisis Trafico de los Data Centers"/>
    <x v="3"/>
    <x v="0"/>
    <m/>
    <m/>
    <m/>
    <s v="Moderada"/>
    <s v="NO"/>
    <x v="2"/>
    <s v="Enero"/>
    <s v="36"/>
    <d v="2023-04-01T00:00:00"/>
    <d v="2026-03-31T00:00:00"/>
    <s v=""/>
    <s v=""/>
    <s v=""/>
    <n v="1800000"/>
    <s v=""/>
    <s v=""/>
    <s v=""/>
    <s v=""/>
    <n v="28249"/>
    <s v=""/>
    <s v=""/>
    <n v="14124"/>
    <m/>
    <n v="1842373"/>
    <m/>
    <n v="56498"/>
    <m/>
    <n v="56498"/>
    <m/>
    <n v="14125"/>
    <n v="1969494"/>
    <s v="Contratación"/>
    <s v="No Significativa"/>
    <s v="SI"/>
    <m/>
    <s v="Nuevo"/>
    <s v="SI"/>
    <m/>
    <m/>
    <s v="Jessica Roxana Camacho Medina"/>
    <s v="920 420 991"/>
  </r>
  <r>
    <x v="981"/>
    <x v="5"/>
    <x v="39"/>
    <s v=""/>
    <s v="Gerencia de Tecnologías de Información"/>
    <s v="Oficina de Seguridad Informática"/>
    <s v=""/>
    <x v="6"/>
    <x v="647"/>
    <s v="PP: Adq Licencias para Cambio Remoto Claves en Cajeros"/>
    <x v="3"/>
    <x v="0"/>
    <m/>
    <m/>
    <m/>
    <s v="Muy Alta"/>
    <s v="NO"/>
    <x v="2"/>
    <s v="Enero"/>
    <s v="36"/>
    <d v="2023-04-01T00:00:00"/>
    <d v="2026-03-31T00:00:00"/>
    <s v=""/>
    <s v=""/>
    <s v=""/>
    <s v=""/>
    <s v=""/>
    <n v="1350000"/>
    <n v="3531"/>
    <n v="3531"/>
    <n v="3531"/>
    <n v="3531"/>
    <n v="3531"/>
    <n v="3532"/>
    <m/>
    <n v="1371187"/>
    <m/>
    <n v="42373"/>
    <m/>
    <n v="42373"/>
    <m/>
    <n v="21187"/>
    <n v="1477120"/>
    <s v="Contratación"/>
    <s v="No Significativa"/>
    <s v="SI"/>
    <m/>
    <s v="Nuevo"/>
    <s v="NO"/>
    <m/>
    <m/>
    <s v="Jessica Roxana Camacho Medina"/>
    <s v="920 420 991"/>
  </r>
  <r>
    <x v="982"/>
    <x v="5"/>
    <x v="41"/>
    <s v=""/>
    <s v="Gerencia de Tecnologías de Información"/>
    <s v="Arquitectura de TIC"/>
    <s v=""/>
    <x v="2"/>
    <x v="648"/>
    <s v="PP: Adquisición herramienta para arquitectura empresarial"/>
    <x v="3"/>
    <x v="0"/>
    <m/>
    <m/>
    <m/>
    <s v="Moderada"/>
    <s v="NO"/>
    <x v="2"/>
    <s v="Noviembre"/>
    <s v="24"/>
    <d v="2023-01-01T00:00:00"/>
    <d v="2024-12-31T00:00:00"/>
    <s v=""/>
    <s v=""/>
    <n v="536777"/>
    <s v=""/>
    <s v=""/>
    <s v=""/>
    <s v=""/>
    <s v=""/>
    <s v=""/>
    <s v=""/>
    <s v=""/>
    <n v="56863"/>
    <m/>
    <n v="593640"/>
    <m/>
    <n v="56863"/>
    <m/>
    <s v=""/>
    <m/>
    <s v=""/>
    <n v="650503"/>
    <s v="Contratación"/>
    <s v="No Significativa"/>
    <s v="SI"/>
    <m/>
    <s v="Nuevo"/>
    <s v="SI"/>
    <m/>
    <m/>
    <s v="Jessica Roxana Camacho Medina"/>
    <s v="920 420 991"/>
  </r>
  <r>
    <x v="983"/>
    <x v="5"/>
    <x v="41"/>
    <s v=""/>
    <s v="Gerencia de Tecnologías de Información"/>
    <s v="Arquitectura de TIC"/>
    <s v=""/>
    <x v="2"/>
    <x v="649"/>
    <s v="PP: Adq Herramienta e implementación APP SCAN - Análisis Vulnerabilidades"/>
    <x v="3"/>
    <x v="0"/>
    <m/>
    <m/>
    <m/>
    <s v="Muy Alta"/>
    <s v="NO"/>
    <x v="2"/>
    <s v="Octubre"/>
    <s v="3"/>
    <d v="2023-01-01T00:00:00"/>
    <d v="2023-03-31T00:00:00"/>
    <s v=""/>
    <s v=""/>
    <n v="150000"/>
    <s v=""/>
    <s v=""/>
    <s v=""/>
    <s v=""/>
    <s v=""/>
    <s v=""/>
    <s v=""/>
    <s v=""/>
    <s v=""/>
    <m/>
    <n v="150000"/>
    <m/>
    <s v=""/>
    <m/>
    <s v=""/>
    <m/>
    <s v=""/>
    <n v="150000"/>
    <s v="Contratación"/>
    <s v="No Significativa"/>
    <s v="SI"/>
    <m/>
    <s v="Nuevo"/>
    <s v="SI"/>
    <m/>
    <m/>
    <s v="Jessica Roxana Camacho Medina"/>
    <s v="920 420 991"/>
  </r>
  <r>
    <x v="984"/>
    <x v="5"/>
    <x v="40"/>
    <s v="Soporte de la Infraestructura Tecnológica"/>
    <s v="Gerencia de Tecnologías de Información"/>
    <s v="Producción"/>
    <s v="Soporte de la Infraestructura Tecnológica"/>
    <x v="2"/>
    <x v="650"/>
    <s v="PP: Adq Licencias SQL Server y Windows Server Datacenter - FONAFE"/>
    <x v="3"/>
    <x v="0"/>
    <m/>
    <m/>
    <m/>
    <s v="Muy Alta"/>
    <s v="NO"/>
    <x v="2"/>
    <s v="Marzo"/>
    <s v="12"/>
    <d v="2023-06-01T00:00:00"/>
    <s v="31/05/20224"/>
    <s v=""/>
    <s v=""/>
    <s v=""/>
    <s v=""/>
    <s v=""/>
    <n v="117000"/>
    <s v=""/>
    <s v=""/>
    <s v=""/>
    <s v=""/>
    <s v=""/>
    <s v=""/>
    <m/>
    <n v="117000"/>
    <m/>
    <s v=""/>
    <m/>
    <s v=""/>
    <m/>
    <s v=""/>
    <n v="117000"/>
    <s v="Contratación"/>
    <s v="No Significativa"/>
    <s v="SI"/>
    <m/>
    <s v="Nuevo"/>
    <s v="NO"/>
    <m/>
    <m/>
    <s v="Jessica Roxana Camacho Medina"/>
    <s v="920 420 991"/>
  </r>
  <r>
    <x v="985"/>
    <x v="5"/>
    <x v="40"/>
    <s v="Soporte de la Infraestructura Tecnológica"/>
    <s v="Gerencia de Tecnologías de Información"/>
    <s v="Producción"/>
    <s v="Soporte de la Infraestructura Tecnológica"/>
    <x v="2"/>
    <x v="651"/>
    <s v="PP: Adq software detector Loops SNA e inventario automatico equiposComunicaciones"/>
    <x v="3"/>
    <x v="0"/>
    <m/>
    <m/>
    <m/>
    <s v="Alta"/>
    <s v="NO"/>
    <x v="2"/>
    <s v="Enero"/>
    <s v="3"/>
    <d v="2023-03-15T00:00:00"/>
    <d v="2023-06-14T00:00:00"/>
    <s v=""/>
    <s v=""/>
    <n v="35400"/>
    <s v=""/>
    <s v=""/>
    <s v=""/>
    <s v=""/>
    <s v=""/>
    <s v=""/>
    <s v=""/>
    <s v=""/>
    <s v=""/>
    <m/>
    <n v="35400"/>
    <m/>
    <s v=""/>
    <m/>
    <s v=""/>
    <m/>
    <s v=""/>
    <n v="35400"/>
    <s v="Contratación"/>
    <s v="No Significativa"/>
    <s v="SI"/>
    <m/>
    <s v="Nuevo"/>
    <s v="NO"/>
    <m/>
    <m/>
    <s v="Jessica Roxana Camacho Medina"/>
    <s v="920 420 991"/>
  </r>
  <r>
    <x v="986"/>
    <x v="5"/>
    <x v="41"/>
    <s v=""/>
    <s v="Gerencia de Tecnologías de Información"/>
    <s v="Arquitectura de TIC"/>
    <s v=""/>
    <x v="2"/>
    <x v="652"/>
    <s v="PP: Adquisición Licencias para la Plataforma RPA"/>
    <x v="3"/>
    <x v="0"/>
    <m/>
    <m/>
    <m/>
    <s v="Muy Alta"/>
    <s v="NO"/>
    <x v="2"/>
    <s v="Junio"/>
    <s v="1"/>
    <d v="2023-06-02T00:00:00"/>
    <d v="2023-06-12T00:00:00"/>
    <s v=""/>
    <s v=""/>
    <s v=""/>
    <s v=""/>
    <s v=""/>
    <n v="35000"/>
    <s v=""/>
    <s v=""/>
    <s v=""/>
    <s v=""/>
    <s v=""/>
    <s v=""/>
    <m/>
    <n v="35000"/>
    <m/>
    <s v=""/>
    <m/>
    <s v=""/>
    <m/>
    <s v=""/>
    <n v="35000"/>
    <s v="Contratación"/>
    <s v="No Significativa"/>
    <s v="SI"/>
    <m/>
    <s v="Nuevo"/>
    <s v="SI"/>
    <m/>
    <m/>
    <s v="Jessica Roxana Camacho Medina"/>
    <s v="920 420 991"/>
  </r>
  <r>
    <x v="987"/>
    <x v="5"/>
    <x v="40"/>
    <s v="Soporte de la Infraestructura Tecnológica"/>
    <s v="Gerencia de Tecnologías de Información"/>
    <s v="Producción"/>
    <s v="Soporte de la Infraestructura Tecnológica"/>
    <x v="2"/>
    <x v="653"/>
    <s v="Licenciamiento, Mantenimiento y Soporte del Software de Administración de Base de Datos y Gestión Z/OS"/>
    <x v="2"/>
    <x v="0"/>
    <m/>
    <m/>
    <m/>
    <s v="Muy Alta"/>
    <s v="NO"/>
    <x v="0"/>
    <s v="Agosto"/>
    <s v="36"/>
    <d v="2023-01-01T00:00:00"/>
    <d v="2025-12-31T00:00:00"/>
    <n v="1175858"/>
    <n v="1175858"/>
    <n v="1175858"/>
    <n v="1175858"/>
    <n v="1175858"/>
    <n v="1175858"/>
    <n v="1175858"/>
    <n v="1175858"/>
    <n v="1175858"/>
    <n v="1175858"/>
    <n v="1175858"/>
    <n v="1175858"/>
    <m/>
    <n v="14110296"/>
    <m/>
    <n v="14110296"/>
    <m/>
    <n v="14110296"/>
    <m/>
    <s v=""/>
    <n v="42330888"/>
    <s v="Contratación"/>
    <s v="Significativa"/>
    <s v="SI"/>
    <m/>
    <s v="Continuidad"/>
    <s v="SI"/>
    <m/>
    <m/>
    <s v="Jessica Roxana Camacho Medina"/>
    <s v="920 420 991"/>
  </r>
  <r>
    <x v="988"/>
    <x v="5"/>
    <x v="40"/>
    <s v="Soporte de la Infraestructura Tecnológica"/>
    <s v="Gerencia de Tecnologías de Información"/>
    <s v="Producción"/>
    <s v="Soporte de la Infraestructura Tecnológica"/>
    <x v="6"/>
    <x v="654"/>
    <s v="Licencias para Cajeros Automáticos NCR para su integración al Sistema Centralizado de Administración Remota"/>
    <x v="2"/>
    <x v="0"/>
    <m/>
    <m/>
    <m/>
    <s v="Alta"/>
    <s v="NO"/>
    <x v="2"/>
    <s v="Mayo"/>
    <s v="24"/>
    <d v="2023-02-07T00:00:00"/>
    <d v="2025-07-21T00:00:00"/>
    <s v=""/>
    <s v=""/>
    <s v=""/>
    <s v=""/>
    <s v=""/>
    <s v=""/>
    <s v=""/>
    <s v=""/>
    <s v=""/>
    <n v="15254"/>
    <s v=""/>
    <n v="10170"/>
    <m/>
    <n v="25424"/>
    <m/>
    <n v="61017"/>
    <m/>
    <n v="35594"/>
    <m/>
    <s v=""/>
    <n v="122035"/>
    <s v="Contratación"/>
    <s v="No Significativa"/>
    <s v="SI"/>
    <m/>
    <s v="Nuevo"/>
    <s v="SI"/>
    <m/>
    <m/>
    <s v="Jessica Roxana Camacho Medina"/>
    <s v="920 420 991"/>
  </r>
  <r>
    <x v="989"/>
    <x v="5"/>
    <x v="40"/>
    <s v="Operaciones de la Infraestructura Tecnológica"/>
    <s v="Gerencia de Tecnologías de Información"/>
    <s v="Producción"/>
    <s v="Operaciones de la Infraestructura Tecnológica"/>
    <x v="2"/>
    <x v="655"/>
    <s v="ITEM 1 Y 2 - Servicio de Mtto. Predictivo, Preventivo y Correctivo de la Infraestructura Física del Centro de Cómputo Alterno San Isidro del BN "/>
    <x v="2"/>
    <x v="0"/>
    <m/>
    <m/>
    <m/>
    <s v="Muy Alta"/>
    <s v="NO"/>
    <x v="2"/>
    <s v="Agosto"/>
    <s v="18"/>
    <d v="2022-11-01T00:00:00"/>
    <s v="31/04/2024"/>
    <s v=""/>
    <s v=""/>
    <n v="636869"/>
    <s v=""/>
    <s v=""/>
    <n v="636869"/>
    <s v=""/>
    <s v=""/>
    <n v="636869"/>
    <s v=""/>
    <s v=""/>
    <n v="636866"/>
    <m/>
    <n v="2547473"/>
    <m/>
    <n v="255513"/>
    <m/>
    <s v=""/>
    <m/>
    <s v=""/>
    <n v="2802986"/>
    <s v="Contratación"/>
    <s v="No Significativa"/>
    <s v="SI"/>
    <m/>
    <s v="Renovación"/>
    <s v="SI"/>
    <m/>
    <m/>
    <s v="Jessica Roxana Camacho Medina"/>
    <s v="920 420 991"/>
  </r>
  <r>
    <x v="990"/>
    <x v="5"/>
    <x v="40"/>
    <s v="Atención a Usuario"/>
    <s v="Gerencia de Tecnologías de Información"/>
    <s v="Producción"/>
    <s v="Atención a Usuario"/>
    <x v="9"/>
    <x v="656"/>
    <s v="Servicio de mantenimiento correctivo de lectores biométricos para las oficinas del BN a nivel nacional"/>
    <x v="2"/>
    <x v="0"/>
    <m/>
    <m/>
    <m/>
    <s v="Muy Alta"/>
    <s v="NO"/>
    <x v="2"/>
    <s v="Octubre"/>
    <s v="18"/>
    <d v="2023-01-01T00:00:00"/>
    <d v="2024-06-30T00:00:00"/>
    <s v=""/>
    <n v="165750"/>
    <s v=""/>
    <s v=""/>
    <n v="165750"/>
    <s v=""/>
    <s v=""/>
    <n v="165750"/>
    <s v=""/>
    <s v=""/>
    <n v="165750"/>
    <s v=""/>
    <m/>
    <n v="663000"/>
    <m/>
    <n v="331500"/>
    <m/>
    <s v=""/>
    <m/>
    <s v=""/>
    <n v="994500"/>
    <s v="Contratación"/>
    <s v="No Significativa"/>
    <s v="SI"/>
    <m/>
    <s v="Renovación"/>
    <s v="NO"/>
    <m/>
    <m/>
    <s v="Jessica Roxana Camacho Medina"/>
    <s v="920 420 991"/>
  </r>
  <r>
    <x v="991"/>
    <x v="5"/>
    <x v="40"/>
    <s v="Atención a Usuario"/>
    <s v="Gerencia de Tecnologías de Información"/>
    <s v="Producción"/>
    <s v="Atención a Usuario"/>
    <x v="9"/>
    <x v="657"/>
    <s v="Servicio de mantenimiento preventivo y correctivo de equipos de cómputo de las oficinas de gerencia red de agencias"/>
    <x v="2"/>
    <x v="0"/>
    <m/>
    <m/>
    <m/>
    <s v="Muy Alta"/>
    <s v="NO"/>
    <x v="2"/>
    <s v="Octubre"/>
    <s v="18"/>
    <d v="2023-01-01T00:00:00"/>
    <d v="2024-06-30T00:00:00"/>
    <s v=""/>
    <n v="133334"/>
    <s v=""/>
    <s v=""/>
    <n v="133334"/>
    <s v=""/>
    <s v=""/>
    <n v="133334"/>
    <s v=""/>
    <s v=""/>
    <n v="133331"/>
    <s v=""/>
    <m/>
    <n v="533333"/>
    <m/>
    <n v="266667"/>
    <m/>
    <s v=""/>
    <m/>
    <s v=""/>
    <n v="800000"/>
    <s v="Contratación"/>
    <s v="No Significativa"/>
    <s v="SI"/>
    <m/>
    <s v="Continuidad"/>
    <s v="SI"/>
    <m/>
    <m/>
    <s v="Jessica Roxana Camacho Medina"/>
    <s v="920 420 991"/>
  </r>
  <r>
    <x v="992"/>
    <x v="5"/>
    <x v="40"/>
    <s v="Atención a Usuario"/>
    <s v="Gerencia de Tecnologías de Información"/>
    <s v="Producción"/>
    <s v="Atención a Usuario"/>
    <x v="9"/>
    <x v="657"/>
    <s v="Proceso previsto para convocatoria en el mes de octubre 2022"/>
    <x v="2"/>
    <x v="0"/>
    <m/>
    <m/>
    <m/>
    <s v="Muy Alta"/>
    <s v="NO"/>
    <x v="2"/>
    <s v="Octubre"/>
    <s v="18"/>
    <d v="2023-01-01T00:00:00"/>
    <d v="2024-06-30T00:00:00"/>
    <s v=""/>
    <s v=""/>
    <s v=""/>
    <n v="400000"/>
    <s v=""/>
    <s v=""/>
    <s v=""/>
    <s v=""/>
    <s v=""/>
    <s v=""/>
    <s v=""/>
    <s v=""/>
    <m/>
    <n v="400000"/>
    <m/>
    <n v="400000"/>
    <m/>
    <s v=""/>
    <m/>
    <s v=""/>
    <n v="800000"/>
    <s v="Contratación"/>
    <s v="No Significativa"/>
    <s v="SI"/>
    <m/>
    <s v="Continuidad"/>
    <s v="SI"/>
    <m/>
    <m/>
    <s v="Jessica Roxana Camacho Medina"/>
    <s v="920 420 991"/>
  </r>
  <r>
    <x v="993"/>
    <x v="5"/>
    <x v="40"/>
    <s v="Atención a Usuario"/>
    <s v="Gerencia de Tecnologías de Información"/>
    <s v="Producción"/>
    <s v="Atención a Usuario"/>
    <x v="9"/>
    <x v="658"/>
    <s v="Servicio de mantenimiento preventivo y correctivo de impresoras hibridas para las oficinas del BN- macro región lima"/>
    <x v="2"/>
    <x v="0"/>
    <m/>
    <m/>
    <m/>
    <s v="Muy Alta"/>
    <s v="NO"/>
    <x v="2"/>
    <s v="Octubre"/>
    <s v="18"/>
    <d v="2023-01-01T00:00:00"/>
    <d v="2024-03-06T00:00:00"/>
    <s v=""/>
    <n v="66657"/>
    <s v=""/>
    <s v=""/>
    <n v="66658"/>
    <s v=""/>
    <s v=""/>
    <n v="66657"/>
    <s v=""/>
    <s v=""/>
    <n v="66658"/>
    <s v=""/>
    <m/>
    <n v="266630"/>
    <m/>
    <n v="133315"/>
    <m/>
    <s v=""/>
    <m/>
    <s v=""/>
    <n v="399945"/>
    <s v="Contratación"/>
    <s v="No Significativa"/>
    <s v="SI"/>
    <m/>
    <s v="Continuidad"/>
    <s v="SI"/>
    <m/>
    <m/>
    <s v="Jessica Roxana Camacho Medina"/>
    <s v="920 420 991"/>
  </r>
  <r>
    <x v="994"/>
    <x v="5"/>
    <x v="40"/>
    <s v="Atención a Usuario"/>
    <s v="Gerencia de Tecnologías de Información"/>
    <s v="Producción"/>
    <s v="Atención a Usuario"/>
    <x v="9"/>
    <x v="658"/>
    <s v="Servicio de mantenimiento preventivo y correctivo de impresoras hibridas para las oficinas del BN- macro región lima"/>
    <x v="2"/>
    <x v="0"/>
    <m/>
    <m/>
    <m/>
    <s v="Muy Alta"/>
    <s v="NO"/>
    <x v="2"/>
    <s v="Octubre"/>
    <s v="18"/>
    <d v="2023-01-01T00:00:00"/>
    <d v="2024-06-30T00:00:00"/>
    <s v=""/>
    <s v=""/>
    <s v=""/>
    <n v="199973"/>
    <s v=""/>
    <s v=""/>
    <s v=""/>
    <s v=""/>
    <s v=""/>
    <s v=""/>
    <s v=""/>
    <s v=""/>
    <m/>
    <n v="199973"/>
    <m/>
    <n v="199973"/>
    <m/>
    <s v=""/>
    <m/>
    <s v=""/>
    <n v="399946"/>
    <s v="Contratación"/>
    <s v="No Significativa"/>
    <s v="SI"/>
    <m/>
    <s v="Continuidad"/>
    <s v="SI"/>
    <m/>
    <m/>
    <s v="Jessica Roxana Camacho Medina"/>
    <s v="920 420 991"/>
  </r>
  <r>
    <x v="995"/>
    <x v="5"/>
    <x v="40"/>
    <s v="Operaciones de la Infraestructura Tecnológica"/>
    <s v="Gerencia de Tecnologías de Información"/>
    <s v="Producción"/>
    <s v="Operaciones de la Infraestructura Tecnológica"/>
    <x v="2"/>
    <x v="659"/>
    <s v="Servicio de mantenimiento predictivo, preventivo y correctivo para el sistema de seguridad electrónica de los centros de cómputo del Banco de la Nación- Sedes de San Isidro y Chiclayo "/>
    <x v="2"/>
    <x v="0"/>
    <m/>
    <m/>
    <m/>
    <s v="Muy Alta"/>
    <s v="NO"/>
    <x v="2"/>
    <s v="Octubre"/>
    <s v="18"/>
    <d v="2023-01-01T00:00:00"/>
    <d v="2024-06-30T00:00:00"/>
    <s v=""/>
    <n v="20716"/>
    <s v=""/>
    <s v=""/>
    <n v="42373"/>
    <s v=""/>
    <s v=""/>
    <n v="42373"/>
    <s v=""/>
    <s v=""/>
    <n v="42373"/>
    <n v="21657"/>
    <m/>
    <n v="169492"/>
    <m/>
    <n v="63089"/>
    <m/>
    <s v=""/>
    <m/>
    <s v=""/>
    <n v="232581"/>
    <s v="Contratación"/>
    <s v="No Significativa"/>
    <s v="SI"/>
    <m/>
    <s v="Continuidad"/>
    <s v="SI"/>
    <m/>
    <m/>
    <s v="Jessica Roxana Camacho Medina"/>
    <s v="920 420 991"/>
  </r>
  <r>
    <x v="996"/>
    <x v="5"/>
    <x v="40"/>
    <s v="Soporte de la Infraestructura Tecnológica"/>
    <s v="Gerencia de Tecnologías de Información"/>
    <s v="Producción"/>
    <s v="Soporte de la Infraestructura Tecnológica"/>
    <x v="2"/>
    <x v="660"/>
    <s v="Servicio de Comunicación mediante Fibra Óptica Data Centers y Sedes BN -Nuevo Contrato"/>
    <x v="2"/>
    <x v="0"/>
    <m/>
    <m/>
    <m/>
    <s v="Muy Alta"/>
    <s v="NO"/>
    <x v="2"/>
    <s v="Octubre"/>
    <s v="36"/>
    <d v="2023-05-17T00:00:00"/>
    <d v="2026-05-16T00:00:00"/>
    <s v=""/>
    <s v=""/>
    <s v=""/>
    <s v=""/>
    <s v=""/>
    <n v="123611"/>
    <n v="123611"/>
    <n v="123611"/>
    <n v="123611"/>
    <n v="123611"/>
    <n v="123611"/>
    <n v="123612"/>
    <m/>
    <n v="865278"/>
    <m/>
    <n v="1483334"/>
    <m/>
    <n v="1483334"/>
    <m/>
    <n v="865278"/>
    <n v="4697224"/>
    <s v="Contratación"/>
    <s v="No Significativa"/>
    <s v="SI"/>
    <m/>
    <s v="Continuidad"/>
    <s v="SI"/>
    <m/>
    <m/>
    <s v="Jessica Roxana Camacho Medina"/>
    <s v="920 420 991"/>
  </r>
  <r>
    <x v="997"/>
    <x v="5"/>
    <x v="40"/>
    <s v="Soporte de la Infraestructura Tecnológica"/>
    <s v="Gerencia de Tecnologías de Información"/>
    <s v="Producción"/>
    <s v="Soporte de la Infraestructura Tecnológica"/>
    <x v="2"/>
    <x v="661"/>
    <s v="Servicio de transmisión de datos para dependencias del Banco de la Nación en zonas rurales"/>
    <x v="2"/>
    <x v="0"/>
    <m/>
    <m/>
    <m/>
    <s v="Muy Alta"/>
    <s v="NO"/>
    <x v="2"/>
    <s v="Mayo"/>
    <s v="36"/>
    <d v="2023-12-16T00:00:00"/>
    <d v="2026-12-15T00:00:00"/>
    <s v=""/>
    <s v=""/>
    <s v=""/>
    <s v=""/>
    <s v=""/>
    <s v=""/>
    <s v=""/>
    <s v=""/>
    <s v=""/>
    <s v=""/>
    <s v=""/>
    <n v="650000"/>
    <m/>
    <n v="650000"/>
    <m/>
    <n v="7800000"/>
    <m/>
    <n v="7800000"/>
    <m/>
    <n v="7475000"/>
    <n v="23725000"/>
    <s v="Contratación"/>
    <s v="Significativa"/>
    <s v="SI"/>
    <m/>
    <s v="Continuidad"/>
    <s v="SI"/>
    <m/>
    <m/>
    <s v="Jessica Roxana Camacho Medina"/>
    <s v="920 420 991"/>
  </r>
  <r>
    <x v="998"/>
    <x v="5"/>
    <x v="40"/>
    <s v="Operaciones de la Infraestructura Tecnológica"/>
    <s v="Gerencia de Tecnologías de Información"/>
    <s v="Producción"/>
    <s v="Operaciones de la Infraestructura Tecnológica"/>
    <x v="2"/>
    <x v="662"/>
    <s v="Traslado  del Centro de Cómputo Alterno - San Isidro a Nuevo Sede del Banco de la Nación"/>
    <x v="2"/>
    <x v="0"/>
    <m/>
    <m/>
    <m/>
    <s v="Alta"/>
    <s v="NO"/>
    <x v="2"/>
    <s v="Octubre"/>
    <s v="12"/>
    <d v="2023-01-15T00:00:00"/>
    <d v="2024-01-14T00:00:00"/>
    <n v="2688000"/>
    <s v=""/>
    <s v=""/>
    <s v=""/>
    <s v=""/>
    <s v=""/>
    <s v=""/>
    <s v=""/>
    <s v=""/>
    <s v=""/>
    <s v=""/>
    <s v=""/>
    <m/>
    <n v="2688000"/>
    <m/>
    <n v="6272000"/>
    <m/>
    <s v=""/>
    <m/>
    <s v=""/>
    <n v="8960000"/>
    <s v="Contratación"/>
    <s v="No Significativa"/>
    <s v="SI"/>
    <m/>
    <s v="Nuevo"/>
    <s v="NO"/>
    <m/>
    <m/>
    <s v="Jessica Roxana Camacho Medina"/>
    <s v="920 420 991"/>
  </r>
  <r>
    <x v="999"/>
    <x v="5"/>
    <x v="42"/>
    <s v=""/>
    <s v="Gerencia de Tecnologías de Información"/>
    <s v="Construcción de Aplicaciones"/>
    <s v=""/>
    <x v="2"/>
    <x v="663"/>
    <s v="Servicio para la atención de requerimientos en el proceso de certificación de productos de software y hardware"/>
    <x v="2"/>
    <x v="0"/>
    <m/>
    <m/>
    <m/>
    <s v="Muy Alta"/>
    <s v="NO"/>
    <x v="2"/>
    <s v="Enero"/>
    <s v="36"/>
    <d v="2023-05-01T00:00:00"/>
    <d v="2026-04-30T00:00:00"/>
    <s v=""/>
    <s v=""/>
    <s v=""/>
    <s v=""/>
    <n v="252000"/>
    <n v="252000"/>
    <n v="252000"/>
    <n v="252000"/>
    <n v="252000"/>
    <n v="252000"/>
    <n v="252000"/>
    <n v="252000"/>
    <m/>
    <n v="2016000"/>
    <m/>
    <n v="3024000"/>
    <m/>
    <n v="3024000"/>
    <m/>
    <n v="1008000"/>
    <n v="9072000"/>
    <s v="Contratación"/>
    <s v="Significativa"/>
    <s v="SI"/>
    <m/>
    <s v="Nuevo"/>
    <s v="NO"/>
    <m/>
    <m/>
    <s v="Jessica Roxana Camacho Medina"/>
    <s v="920 420 991"/>
  </r>
  <r>
    <x v="1000"/>
    <x v="5"/>
    <x v="40"/>
    <s v="Operaciones de la Infraestructura Tecnológica"/>
    <s v="Gerencia de Tecnologías de Información"/>
    <s v="Producción"/>
    <s v="Operaciones de la Infraestructura Tecnológica"/>
    <x v="2"/>
    <x v="664"/>
    <s v="Servicio de Operación de Cableado Estructurado de los Centros de Cómputo del BN"/>
    <x v="2"/>
    <x v="0"/>
    <m/>
    <m/>
    <m/>
    <s v="Muy Alta"/>
    <s v="NO"/>
    <x v="2"/>
    <s v="diciembre"/>
    <s v="12"/>
    <d v="2024-01-01T00:00:00"/>
    <d v="2024-12-31T00:00:00"/>
    <n v="25000"/>
    <n v="25000"/>
    <n v="25000"/>
    <n v="25000"/>
    <n v="25000"/>
    <n v="25000"/>
    <n v="25000"/>
    <n v="25000"/>
    <n v="25000"/>
    <n v="25000"/>
    <n v="25000"/>
    <n v="25000"/>
    <m/>
    <n v="300000"/>
    <m/>
    <s v=""/>
    <m/>
    <s v=""/>
    <m/>
    <s v=""/>
    <n v="300000"/>
    <s v="Contratación"/>
    <s v="No Significativa"/>
    <s v="SI"/>
    <m/>
    <s v="Nuevo"/>
    <s v="SI"/>
    <m/>
    <m/>
    <s v="Jessica Roxana Camacho Medina"/>
    <s v="920 420 991"/>
  </r>
  <r>
    <x v="1001"/>
    <x v="5"/>
    <x v="41"/>
    <s v=""/>
    <s v="Gerencia de Tecnologías de Información"/>
    <s v="Arquitectura de TIC"/>
    <s v=""/>
    <x v="2"/>
    <x v="665"/>
    <s v="Servicio Soporte de Plataforma Kubernetes del Banco de la Nación"/>
    <x v="2"/>
    <x v="0"/>
    <m/>
    <m/>
    <m/>
    <s v="Muy Alta"/>
    <s v="NO"/>
    <x v="2"/>
    <s v="Noviembre"/>
    <s v="12"/>
    <d v="2023-01-01T00:00:00"/>
    <d v="2023-12-31T00:00:00"/>
    <s v=""/>
    <s v=""/>
    <n v="57500"/>
    <s v=""/>
    <s v=""/>
    <n v="57500"/>
    <s v=""/>
    <s v=""/>
    <n v="57500"/>
    <s v=""/>
    <s v=""/>
    <n v="57500"/>
    <m/>
    <n v="230000"/>
    <m/>
    <s v=""/>
    <m/>
    <s v=""/>
    <m/>
    <s v=""/>
    <n v="230000"/>
    <s v="Contratación"/>
    <s v="No Significativa"/>
    <s v="SI"/>
    <m/>
    <s v="Renovación"/>
    <s v="SI"/>
    <m/>
    <m/>
    <s v="Jessica Roxana Camacho Medina"/>
    <s v="920 420 991"/>
  </r>
  <r>
    <x v="1002"/>
    <x v="5"/>
    <x v="40"/>
    <s v="Soporte de la Infraestructura Tecnológica"/>
    <s v="Gerencia de Tecnologías de Información"/>
    <s v="Producción"/>
    <s v="Soporte de la Infraestructura Tecnológica"/>
    <x v="6"/>
    <x v="666"/>
    <s v="Servicio de implementación de alta disponibilidad para cajeros Diebold"/>
    <x v="2"/>
    <x v="0"/>
    <m/>
    <m/>
    <m/>
    <s v="Alta"/>
    <s v="NO"/>
    <x v="2"/>
    <s v="diciembre"/>
    <s v="2"/>
    <d v="2023-01-23T00:00:00"/>
    <d v="2023-03-22T00:00:00"/>
    <s v=""/>
    <s v=""/>
    <n v="54000"/>
    <s v=""/>
    <s v=""/>
    <s v=""/>
    <s v=""/>
    <s v=""/>
    <s v=""/>
    <s v=""/>
    <s v=""/>
    <s v=""/>
    <m/>
    <n v="54000"/>
    <m/>
    <s v=""/>
    <m/>
    <s v=""/>
    <m/>
    <s v=""/>
    <n v="54000"/>
    <s v="Contratación"/>
    <s v="No Significativa"/>
    <s v="SI"/>
    <m/>
    <s v="Nuevo"/>
    <s v="SI"/>
    <m/>
    <m/>
    <s v="Jessica Roxana Camacho Medina"/>
    <s v="920 420 991"/>
  </r>
  <r>
    <x v="1003"/>
    <x v="5"/>
    <x v="40"/>
    <s v="Soporte de la Infraestructura Tecnológica"/>
    <s v="Gerencia de Tecnologías de Información"/>
    <s v="Producción"/>
    <s v="Soporte de la Infraestructura Tecnológica"/>
    <x v="2"/>
    <x v="667"/>
    <s v="Servicio especializado de operación, soporte y monitoreo de las plataformas de los ambientes de producción, desarrollo, certificación y contingencia, para el proceso de transformación digital"/>
    <x v="2"/>
    <x v="0"/>
    <m/>
    <m/>
    <m/>
    <s v="Muy Alta"/>
    <s v="NO"/>
    <x v="2"/>
    <s v="Octubre"/>
    <s v="24"/>
    <d v="2023-01-01T00:00:00"/>
    <d v="2024-12-31T00:00:00"/>
    <n v="1458333"/>
    <n v="1458333"/>
    <n v="1458333"/>
    <n v="1458333"/>
    <n v="1458333"/>
    <n v="1458333"/>
    <n v="1458333"/>
    <n v="1458333"/>
    <n v="1458333"/>
    <n v="1458333"/>
    <n v="1458333"/>
    <n v="1458337"/>
    <m/>
    <n v="17500000"/>
    <m/>
    <n v="17500000"/>
    <m/>
    <s v=""/>
    <m/>
    <s v=""/>
    <n v="35000000"/>
    <s v="Contratación"/>
    <s v="Significativa"/>
    <s v="SI"/>
    <m/>
    <s v="Nuevo"/>
    <s v="NO"/>
    <m/>
    <m/>
    <s v="Jessica Roxana Camacho Medina"/>
    <s v="920 420 991"/>
  </r>
  <r>
    <x v="1004"/>
    <x v="5"/>
    <x v="40"/>
    <s v="Soporte de la Infraestructura Tecnológica"/>
    <s v="Gerencia de Tecnologías de Información"/>
    <s v="Producción"/>
    <s v="Soporte de la Infraestructura Tecnológica"/>
    <x v="2"/>
    <x v="668"/>
    <s v="Adquisición plataforma redes inalámbricas para Sedes Administrativas y Macroregiones"/>
    <x v="3"/>
    <x v="0"/>
    <m/>
    <m/>
    <m/>
    <s v="Muy Alta"/>
    <s v="NO"/>
    <x v="2"/>
    <s v="Enero"/>
    <s v="36"/>
    <d v="2023-03-15T00:00:00"/>
    <d v="2026-03-14T00:00:00"/>
    <s v=""/>
    <s v=""/>
    <s v=""/>
    <s v=""/>
    <s v=""/>
    <n v="8000000"/>
    <s v=""/>
    <s v=""/>
    <s v=""/>
    <s v=""/>
    <s v=""/>
    <s v=""/>
    <m/>
    <n v="8000000"/>
    <m/>
    <s v=""/>
    <m/>
    <s v=""/>
    <m/>
    <s v=""/>
    <n v="8000000"/>
    <s v="Contratación"/>
    <s v="Significativa"/>
    <s v="SI"/>
    <m/>
    <s v="Nuevo"/>
    <s v="NO"/>
    <m/>
    <m/>
    <s v="Jessica Roxana Camacho Medina"/>
    <s v="920 420 991"/>
  </r>
  <r>
    <x v="1005"/>
    <x v="5"/>
    <x v="5"/>
    <n v="0"/>
    <s v="Gerencia de Tecnologías de Información"/>
    <n v="0"/>
    <n v="0"/>
    <x v="2"/>
    <x v="669"/>
    <s v="Adq.una Solución Cambio Contraseña BIOS en ATMs DIEBOLD forma Remota"/>
    <x v="3"/>
    <x v="0"/>
    <m/>
    <m/>
    <m/>
    <s v="Muy Alta"/>
    <s v="NO"/>
    <x v="2"/>
    <n v="0"/>
    <n v="0"/>
    <d v="1899-12-30T00:00:00"/>
    <d v="1899-12-30T00:00:00"/>
    <s v=""/>
    <s v=""/>
    <n v="317500"/>
    <s v=""/>
    <s v=""/>
    <s v=""/>
    <s v=""/>
    <n v="317500"/>
    <n v="7415"/>
    <n v="7415"/>
    <n v="7416"/>
    <n v="7416"/>
    <m/>
    <n v="664662"/>
    <m/>
    <n v="88983.999999999985"/>
    <m/>
    <n v="88983.999999999985"/>
    <m/>
    <n v="66738"/>
    <n v="909368"/>
    <s v="Contratación"/>
    <s v="Significativa"/>
    <s v="SI"/>
    <m/>
    <s v="Nuevo"/>
    <s v="SI"/>
    <m/>
    <m/>
    <s v="Jessica Roxana Camacho Medina"/>
    <s v="956 420 991"/>
  </r>
  <r>
    <x v="1006"/>
    <x v="5"/>
    <x v="5"/>
    <n v="0"/>
    <s v="Gerencia de Tecnologías de Información"/>
    <n v="0"/>
    <n v="0"/>
    <x v="2"/>
    <x v="670"/>
    <s v="Servicio  IP - VPN (*)_x000a_Servicio de Transmisión de Datos "/>
    <x v="2"/>
    <x v="0"/>
    <m/>
    <m/>
    <m/>
    <s v="Muy Alta"/>
    <s v="NO"/>
    <x v="2"/>
    <n v="0"/>
    <n v="60"/>
    <d v="2020-01-01T00:00:00"/>
    <d v="2024-01-30T00:00:00"/>
    <n v="1816087"/>
    <n v="1816087"/>
    <n v="1816087"/>
    <n v="1816087"/>
    <n v="1816087"/>
    <n v="1816087"/>
    <n v="1816087"/>
    <n v="1816087"/>
    <n v="1816087"/>
    <n v="1816087"/>
    <n v="1816087"/>
    <n v="1816087"/>
    <m/>
    <n v="21793044"/>
    <m/>
    <s v=""/>
    <m/>
    <s v=""/>
    <m/>
    <s v=""/>
    <n v="21793044"/>
    <s v="Contratación"/>
    <s v="No Significativa"/>
    <s v="SI"/>
    <m/>
    <s v="Continuidad"/>
    <s v="SI"/>
    <m/>
    <m/>
    <s v="Jessica Roxana Camacho Medina"/>
    <s v="921 420 991"/>
  </r>
  <r>
    <x v="1007"/>
    <x v="5"/>
    <x v="5"/>
    <n v="0"/>
    <s v="Gerencia de Tecnologías de Información"/>
    <n v="0"/>
    <n v="0"/>
    <x v="2"/>
    <x v="671"/>
    <s v="Adquisición de solución para garantizar la continuidad operativa"/>
    <x v="3"/>
    <x v="0"/>
    <m/>
    <m/>
    <m/>
    <s v="Muy Alta"/>
    <s v="NO"/>
    <x v="2"/>
    <n v="0"/>
    <n v="36"/>
    <d v="2022-06-29T00:00:00"/>
    <d v="2025-06-28T00:00:00"/>
    <n v="570474"/>
    <s v=""/>
    <n v="2114243"/>
    <s v=""/>
    <s v=""/>
    <n v="3585160"/>
    <s v=""/>
    <s v=""/>
    <n v="3585160"/>
    <s v=""/>
    <s v=""/>
    <n v="1645266"/>
    <m/>
    <n v="11500303"/>
    <m/>
    <n v="14340641"/>
    <m/>
    <n v="7090650"/>
    <m/>
    <s v=""/>
    <n v="32931594"/>
    <s v="Contratación"/>
    <s v="Significativa"/>
    <s v="SI"/>
    <m/>
    <s v="Continuidad"/>
    <s v="SI"/>
    <m/>
    <m/>
    <s v="Jessica Roxana Camacho Medina"/>
    <s v="922 420 991"/>
  </r>
  <r>
    <x v="1008"/>
    <x v="5"/>
    <x v="5"/>
    <n v="0"/>
    <s v="Gerencia de Tecnologías de Información"/>
    <n v="0"/>
    <n v="0"/>
    <x v="1"/>
    <x v="672"/>
    <s v="Consulta en línea entre RENIEC y BN"/>
    <x v="2"/>
    <x v="0"/>
    <m/>
    <m/>
    <m/>
    <n v="0"/>
    <s v="NO"/>
    <x v="2"/>
    <n v="0"/>
    <n v="0"/>
    <d v="1899-12-30T00:00:00"/>
    <d v="1899-12-30T00:00:00"/>
    <n v="925000"/>
    <n v="925000"/>
    <n v="925000"/>
    <n v="925000"/>
    <n v="925000"/>
    <n v="925000"/>
    <n v="925000"/>
    <n v="925000"/>
    <n v="925000"/>
    <n v="925000"/>
    <n v="925000"/>
    <n v="925000"/>
    <m/>
    <n v="11100000"/>
    <m/>
    <s v=""/>
    <m/>
    <s v=""/>
    <m/>
    <s v=""/>
    <n v="11100000"/>
    <n v="0"/>
    <s v="No Significativa"/>
    <s v="SI"/>
    <m/>
    <s v="Continuidad"/>
    <s v="SI"/>
    <m/>
    <m/>
    <s v="Jessica Roxana Camacho Medina"/>
    <s v="923 420 991"/>
  </r>
  <r>
    <x v="1009"/>
    <x v="5"/>
    <x v="5"/>
    <n v="0"/>
    <s v="Gerencia de Tecnologías de Información"/>
    <n v="0"/>
    <n v="0"/>
    <x v="2"/>
    <x v="673"/>
    <s v="Adquisición de solución para garantizar la continuidad operativa del Banco"/>
    <x v="3"/>
    <x v="0"/>
    <m/>
    <m/>
    <m/>
    <s v="Muy Alta"/>
    <s v="NO"/>
    <x v="2"/>
    <n v="0"/>
    <n v="36"/>
    <d v="2022-06-29T00:00:00"/>
    <d v="2025-06-28T00:00:00"/>
    <s v=""/>
    <s v=""/>
    <n v="2095742"/>
    <s v=""/>
    <s v=""/>
    <n v="2143373"/>
    <s v=""/>
    <s v=""/>
    <n v="2143373"/>
    <s v=""/>
    <s v=""/>
    <n v="2191003"/>
    <m/>
    <n v="8573491"/>
    <m/>
    <n v="8573490"/>
    <m/>
    <n v="4239115"/>
    <m/>
    <s v=""/>
    <n v="21386096"/>
    <s v="Contratación"/>
    <s v="Significativa"/>
    <s v="SI"/>
    <m/>
    <s v="Continuidad"/>
    <s v="SI"/>
    <m/>
    <m/>
    <s v="Jessica Roxana Camacho Medina"/>
    <s v="924 420 991"/>
  </r>
  <r>
    <x v="1010"/>
    <x v="5"/>
    <x v="5"/>
    <n v="0"/>
    <s v="Gerencia de Tecnologías de Información"/>
    <n v="0"/>
    <n v="0"/>
    <x v="2"/>
    <x v="674"/>
    <s v="Fábrica de Software  FONAFE 5"/>
    <x v="2"/>
    <x v="0"/>
    <m/>
    <m/>
    <m/>
    <s v="Muy Alta"/>
    <s v="NO"/>
    <x v="2"/>
    <n v="0"/>
    <n v="36"/>
    <d v="2022-09-01T00:00:00"/>
    <d v="2025-08-31T00:00:00"/>
    <n v="1314053"/>
    <n v="584023"/>
    <n v="584023"/>
    <n v="584023"/>
    <n v="584023"/>
    <n v="584023"/>
    <n v="584024"/>
    <n v="584024"/>
    <n v="584024"/>
    <n v="584024"/>
    <n v="584024"/>
    <n v="1233433"/>
    <m/>
    <n v="8387721"/>
    <m/>
    <n v="7008199.2925000023"/>
    <m/>
    <n v="1167669"/>
    <m/>
    <s v=""/>
    <n v="16563589.292500002"/>
    <s v="Contratación"/>
    <s v="No Significativa"/>
    <s v="SI"/>
    <m/>
    <s v="Continuidad"/>
    <s v="SI"/>
    <m/>
    <m/>
    <s v="Jessica Roxana Camacho Medina"/>
    <s v="925 420 991"/>
  </r>
  <r>
    <x v="1011"/>
    <x v="5"/>
    <x v="5"/>
    <n v="0"/>
    <s v="Gerencia de Tecnologías de Información"/>
    <n v="0"/>
    <n v="0"/>
    <x v="2"/>
    <x v="675"/>
    <s v="Servicio de transmisión de datos para dependencias del Banco de la Nación en zonas rurales."/>
    <x v="2"/>
    <x v="0"/>
    <m/>
    <m/>
    <m/>
    <s v="Muy Alta"/>
    <s v="NO"/>
    <x v="2"/>
    <n v="0"/>
    <n v="36"/>
    <d v="2020-12-16T00:00:00"/>
    <d v="2023-12-15T00:00:00"/>
    <n v="560695"/>
    <n v="560695"/>
    <n v="560695"/>
    <n v="560695"/>
    <n v="560695"/>
    <n v="560695"/>
    <n v="560695"/>
    <n v="560695"/>
    <n v="560695"/>
    <n v="560695"/>
    <n v="560695"/>
    <n v="560700"/>
    <m/>
    <n v="6728345"/>
    <m/>
    <s v=""/>
    <m/>
    <s v=""/>
    <m/>
    <s v=""/>
    <n v="6728345"/>
    <s v="Contratación"/>
    <s v="Significativa"/>
    <s v="SI"/>
    <m/>
    <s v="Continuidad"/>
    <s v="SI"/>
    <m/>
    <m/>
    <s v="Jessica Roxana Camacho Medina"/>
    <s v="926 420 991"/>
  </r>
  <r>
    <x v="1012"/>
    <x v="5"/>
    <x v="5"/>
    <n v="0"/>
    <s v="Gerencia de Tecnologías de Información"/>
    <n v="0"/>
    <n v="0"/>
    <x v="11"/>
    <x v="676"/>
    <s v="Licenciamiento Microsoft"/>
    <x v="3"/>
    <x v="0"/>
    <m/>
    <m/>
    <m/>
    <s v="Muy Alta"/>
    <s v="NO"/>
    <x v="2"/>
    <n v="0"/>
    <n v="23"/>
    <d v="2022-08-10T00:00:00"/>
    <d v="2024-06-30T00:00:00"/>
    <s v=""/>
    <s v=""/>
    <s v=""/>
    <s v=""/>
    <s v=""/>
    <n v="6000000"/>
    <s v=""/>
    <s v=""/>
    <s v=""/>
    <s v=""/>
    <s v=""/>
    <s v=""/>
    <m/>
    <n v="6000000"/>
    <m/>
    <s v=""/>
    <m/>
    <s v=""/>
    <m/>
    <s v=""/>
    <n v="6000000"/>
    <s v="Contratación"/>
    <s v="No Significativa"/>
    <s v="SI"/>
    <m/>
    <s v="Continuidad"/>
    <s v="SI"/>
    <m/>
    <m/>
    <s v="Jessica Roxana Camacho Medina"/>
    <s v="927 420 991"/>
  </r>
  <r>
    <x v="1013"/>
    <x v="5"/>
    <x v="5"/>
    <n v="0"/>
    <s v="Gerencia de Tecnologías de Información"/>
    <n v="0"/>
    <n v="0"/>
    <x v="2"/>
    <x v="677"/>
    <s v="Adquisición de solución para garantizar la continuidad operativa - Saltos de MIPS programados I, II, III"/>
    <x v="3"/>
    <x v="0"/>
    <m/>
    <m/>
    <m/>
    <s v="Muy Alta"/>
    <s v="NO"/>
    <x v="2"/>
    <n v="0"/>
    <n v="36"/>
    <d v="2022-06-29T00:00:00"/>
    <d v="2025-06-28T00:00:00"/>
    <n v="2609880"/>
    <s v=""/>
    <s v=""/>
    <s v=""/>
    <s v=""/>
    <s v=""/>
    <s v=""/>
    <s v=""/>
    <n v="2904720"/>
    <s v=""/>
    <s v=""/>
    <s v=""/>
    <m/>
    <n v="5514600"/>
    <m/>
    <n v="3963960"/>
    <m/>
    <s v=""/>
    <m/>
    <s v=""/>
    <n v="9478560"/>
    <s v="Contratación"/>
    <s v="Significativa"/>
    <s v="SI"/>
    <m/>
    <s v="Continuidad"/>
    <s v="SI"/>
    <m/>
    <m/>
    <s v="Jessica Roxana Camacho Medina"/>
    <s v="928 420 991"/>
  </r>
  <r>
    <x v="1014"/>
    <x v="5"/>
    <x v="5"/>
    <n v="0"/>
    <s v="Gerencia de Tecnologías de Información"/>
    <n v="0"/>
    <n v="0"/>
    <x v="1"/>
    <x v="678"/>
    <s v="Locadores de Servicios GTI"/>
    <x v="2"/>
    <x v="0"/>
    <m/>
    <m/>
    <m/>
    <n v="0"/>
    <n v="0"/>
    <x v="1"/>
    <n v="0"/>
    <n v="0"/>
    <d v="1899-12-30T00:00:00"/>
    <d v="1899-12-30T00:00:00"/>
    <n v="261767"/>
    <n v="261767"/>
    <n v="261767"/>
    <n v="261767"/>
    <n v="261767"/>
    <n v="261767"/>
    <n v="261767"/>
    <n v="261767"/>
    <n v="261767"/>
    <n v="261767"/>
    <n v="261767"/>
    <n v="261767"/>
    <m/>
    <n v="3141204"/>
    <m/>
    <s v=""/>
    <m/>
    <s v=""/>
    <m/>
    <s v=""/>
    <n v="3141204"/>
    <n v="0"/>
    <n v="0"/>
    <s v="SI"/>
    <m/>
    <n v="0"/>
    <n v="0"/>
    <m/>
    <m/>
    <s v="Jessica Roxana Camacho Medina"/>
    <s v="929 420 991"/>
  </r>
  <r>
    <x v="1015"/>
    <x v="5"/>
    <x v="5"/>
    <n v="0"/>
    <s v="Gerencia de Tecnologías de Información"/>
    <n v="0"/>
    <n v="0"/>
    <x v="9"/>
    <x v="679"/>
    <s v="Servicio de Arrendamiento de Equipos de Cómputo para las Empresas bajo el ámbito de FONAFE"/>
    <x v="2"/>
    <x v="0"/>
    <m/>
    <m/>
    <m/>
    <s v="Muy Alta"/>
    <s v="NO"/>
    <x v="2"/>
    <n v="0"/>
    <n v="48"/>
    <d v="2022-12-16T00:00:00"/>
    <d v="2026-12-15T00:00:00"/>
    <n v="230935"/>
    <n v="230935"/>
    <n v="230935"/>
    <n v="230935"/>
    <n v="230935"/>
    <n v="230935"/>
    <n v="230935"/>
    <n v="230935"/>
    <n v="230935"/>
    <n v="230935"/>
    <n v="230935"/>
    <n v="230935"/>
    <m/>
    <n v="2771220"/>
    <m/>
    <n v="2771220"/>
    <m/>
    <n v="2771220"/>
    <m/>
    <n v="2771219.9579999992"/>
    <n v="11084879.957999999"/>
    <s v="Contratación"/>
    <s v="No Significativa"/>
    <s v="SI"/>
    <m/>
    <s v="Continuidad"/>
    <s v="SI"/>
    <m/>
    <m/>
    <s v="Jessica Roxana Camacho Medina"/>
    <s v="930 420 991"/>
  </r>
  <r>
    <x v="1016"/>
    <x v="5"/>
    <x v="5"/>
    <n v="0"/>
    <s v="Gerencia de Tecnologías de Información"/>
    <n v="0"/>
    <n v="0"/>
    <x v="1"/>
    <x v="680"/>
    <s v="Evaluación concurrente"/>
    <x v="2"/>
    <x v="0"/>
    <m/>
    <m/>
    <m/>
    <n v="0"/>
    <n v="0"/>
    <x v="1"/>
    <n v="0"/>
    <n v="0"/>
    <d v="1899-12-30T00:00:00"/>
    <d v="1899-12-30T00:00:00"/>
    <s v=""/>
    <s v=""/>
    <s v=""/>
    <s v=""/>
    <s v=""/>
    <s v=""/>
    <n v="2725628"/>
    <s v=""/>
    <s v=""/>
    <s v=""/>
    <s v=""/>
    <s v=""/>
    <m/>
    <n v="2725628"/>
    <m/>
    <s v=""/>
    <m/>
    <s v=""/>
    <m/>
    <s v=""/>
    <n v="2725628"/>
    <n v="0"/>
    <n v="0"/>
    <s v="SI"/>
    <m/>
    <n v="0"/>
    <n v="0"/>
    <m/>
    <m/>
    <s v="Jessica Roxana Camacho Medina"/>
    <s v="931 420 991"/>
  </r>
  <r>
    <x v="1017"/>
    <x v="5"/>
    <x v="5"/>
    <n v="0"/>
    <s v="Gerencia de Tecnologías de Información"/>
    <n v="0"/>
    <n v="0"/>
    <x v="2"/>
    <x v="681"/>
    <s v="Servicio de soporte y mantenimiento de base de datos para los procesos contables, administrativos, presupuestales y de gestión."/>
    <x v="2"/>
    <x v="0"/>
    <m/>
    <m/>
    <m/>
    <s v="Muy Alta"/>
    <s v="NO"/>
    <x v="2"/>
    <n v="0"/>
    <n v="36"/>
    <d v="2020-12-01T00:00:00"/>
    <d v="2023-11-30T00:00:00"/>
    <n v="2461275"/>
    <s v=""/>
    <s v=""/>
    <s v=""/>
    <s v=""/>
    <s v=""/>
    <s v=""/>
    <s v=""/>
    <s v=""/>
    <s v=""/>
    <s v=""/>
    <s v=""/>
    <m/>
    <n v="2461275"/>
    <m/>
    <s v=""/>
    <m/>
    <s v=""/>
    <m/>
    <s v=""/>
    <n v="2461275"/>
    <s v="Contratación"/>
    <s v="No Significativa"/>
    <s v="SI"/>
    <m/>
    <s v="Continuidad"/>
    <s v="SI"/>
    <m/>
    <m/>
    <s v="Jessica Roxana Camacho Medina"/>
    <s v="932 420 991"/>
  </r>
  <r>
    <x v="1018"/>
    <x v="5"/>
    <x v="5"/>
    <n v="0"/>
    <s v="Gerencia de Tecnologías de Información"/>
    <n v="0"/>
    <n v="0"/>
    <x v="2"/>
    <x v="682"/>
    <s v="Servicio Especializado de Perfiles Técnicos requeridos en el proceso de Transformación Digital - Contra. Financiera (CM N° 004-2021-BN)"/>
    <x v="2"/>
    <x v="0"/>
    <m/>
    <m/>
    <m/>
    <s v="Muy Alta"/>
    <s v="SI"/>
    <x v="2"/>
    <n v="0"/>
    <n v="24"/>
    <d v="2022-12-01T00:00:00"/>
    <d v="2024-11-30T00:00:00"/>
    <n v="203919"/>
    <n v="203919"/>
    <n v="203919"/>
    <n v="203919"/>
    <n v="203919"/>
    <n v="203919"/>
    <n v="203920"/>
    <n v="203920"/>
    <n v="203920"/>
    <n v="203920"/>
    <n v="203920"/>
    <n v="203920"/>
    <m/>
    <n v="2447034"/>
    <m/>
    <n v="2447034"/>
    <m/>
    <s v=""/>
    <m/>
    <s v=""/>
    <n v="4894068"/>
    <s v="SUB CONTRATACION"/>
    <s v="Significativa"/>
    <s v="SI"/>
    <m/>
    <s v="Continuidad"/>
    <s v="SI"/>
    <m/>
    <m/>
    <s v="Jessica Roxana Camacho Medina"/>
    <s v="933 420 991"/>
  </r>
  <r>
    <x v="1019"/>
    <x v="5"/>
    <x v="5"/>
    <n v="0"/>
    <s v="Gerencia de Tecnologías de Información"/>
    <n v="0"/>
    <n v="0"/>
    <x v="2"/>
    <x v="683"/>
    <s v="Servicio de Análisis, Desarrollo, Mtto de App en el Motor Transaccional e Interfaces Mainframe con App Externas por Líneas de Acción"/>
    <x v="2"/>
    <x v="0"/>
    <m/>
    <m/>
    <m/>
    <s v="Muy Alta"/>
    <s v="NO"/>
    <x v="2"/>
    <n v="0"/>
    <n v="18"/>
    <d v="2022-10-01T00:00:00"/>
    <d v="2024-03-31T00:00:00"/>
    <n v="190678"/>
    <n v="190678"/>
    <n v="190678"/>
    <n v="190678"/>
    <n v="190678"/>
    <n v="190678"/>
    <n v="190678"/>
    <n v="190678"/>
    <n v="190678"/>
    <n v="190678"/>
    <n v="190678"/>
    <n v="190678"/>
    <m/>
    <n v="2288136"/>
    <m/>
    <n v="572034"/>
    <m/>
    <s v=""/>
    <m/>
    <s v=""/>
    <n v="2860170"/>
    <s v="Contratación"/>
    <s v="No Significativa"/>
    <s v="SI"/>
    <m/>
    <s v="Continuidad"/>
    <s v="SI"/>
    <m/>
    <m/>
    <s v="Jessica Roxana Camacho Medina"/>
    <s v="934 420 991"/>
  </r>
  <r>
    <x v="1020"/>
    <x v="5"/>
    <x v="5"/>
    <n v="0"/>
    <s v="Gerencia de Tecnologías de Información"/>
    <n v="0"/>
    <n v="0"/>
    <x v="6"/>
    <x v="684"/>
    <s v="Servicio de mantenimiento y soporte de software para cajeros automáticos Diebold Nixdorf - ITEM 2"/>
    <x v="2"/>
    <x v="0"/>
    <m/>
    <m/>
    <m/>
    <s v="Alta"/>
    <s v="NO"/>
    <x v="2"/>
    <n v="0"/>
    <n v="0"/>
    <d v="1899-12-30T00:00:00"/>
    <d v="1899-12-30T00:00:00"/>
    <n v="89511"/>
    <n v="167834"/>
    <n v="167834"/>
    <n v="167834"/>
    <n v="167834"/>
    <n v="167834"/>
    <n v="167834"/>
    <n v="167834"/>
    <n v="167834"/>
    <n v="167834"/>
    <n v="167834"/>
    <n v="246154"/>
    <m/>
    <n v="2014005"/>
    <m/>
    <s v=""/>
    <m/>
    <s v=""/>
    <m/>
    <s v=""/>
    <n v="2014005"/>
    <s v="Contratación"/>
    <s v="No Significativa"/>
    <s v="SI"/>
    <m/>
    <s v="Continuidad"/>
    <s v="SI"/>
    <m/>
    <m/>
    <s v="Jessica Roxana Camacho Medina"/>
    <s v="935 420 991"/>
  </r>
  <r>
    <x v="1021"/>
    <x v="5"/>
    <x v="5"/>
    <n v="0"/>
    <s v="Gerencia de Tecnologías de Información"/>
    <n v="0"/>
    <n v="0"/>
    <x v="2"/>
    <x v="685"/>
    <s v="Actualización de la plataforma central que soporta la red de ATMs - Soporte"/>
    <x v="2"/>
    <x v="0"/>
    <m/>
    <m/>
    <m/>
    <s v="Muy Alta"/>
    <s v="NO"/>
    <x v="2"/>
    <n v="0"/>
    <n v="36"/>
    <d v="2022-05-06T00:00:00"/>
    <d v="2025-05-05T00:00:00"/>
    <n v="125541"/>
    <n v="163749"/>
    <n v="163749"/>
    <n v="163749"/>
    <n v="163749"/>
    <n v="163749"/>
    <n v="163749"/>
    <n v="163749"/>
    <n v="163749"/>
    <n v="163749"/>
    <n v="163749"/>
    <n v="201953"/>
    <m/>
    <n v="1964984"/>
    <m/>
    <s v=""/>
    <m/>
    <s v=""/>
    <m/>
    <s v=""/>
    <n v="1964984"/>
    <s v="Contratación"/>
    <s v="No Significativa"/>
    <s v="SI"/>
    <m/>
    <s v="Continuidad"/>
    <s v="SI"/>
    <m/>
    <m/>
    <s v="Jessica Roxana Camacho Medina"/>
    <s v="936 420 991"/>
  </r>
  <r>
    <x v="1022"/>
    <x v="5"/>
    <x v="5"/>
    <n v="0"/>
    <s v="Gerencia de Tecnologías de Información"/>
    <n v="0"/>
    <n v="0"/>
    <x v="2"/>
    <x v="671"/>
    <s v="Adquisición de solución para garantizar la continuidad operativa"/>
    <x v="3"/>
    <x v="0"/>
    <m/>
    <m/>
    <m/>
    <s v="Muy Alta"/>
    <s v="NO"/>
    <x v="2"/>
    <n v="0"/>
    <n v="36"/>
    <d v="2022-06-29T00:00:00"/>
    <d v="2025-06-28T00:00:00"/>
    <s v=""/>
    <s v=""/>
    <n v="457340"/>
    <s v=""/>
    <s v=""/>
    <n v="467735"/>
    <s v=""/>
    <s v=""/>
    <n v="467735"/>
    <s v=""/>
    <s v=""/>
    <n v="478129"/>
    <m/>
    <n v="1870939"/>
    <m/>
    <n v="1870938"/>
    <m/>
    <n v="925075"/>
    <m/>
    <s v=""/>
    <n v="4666952"/>
    <s v="Contratación"/>
    <s v="Significativa"/>
    <s v="SI"/>
    <m/>
    <s v="Continuidad"/>
    <s v="SI"/>
    <m/>
    <m/>
    <s v="Jessica Roxana Camacho Medina"/>
    <s v="937 420 991"/>
  </r>
  <r>
    <x v="1023"/>
    <x v="5"/>
    <x v="5"/>
    <n v="0"/>
    <s v="Gerencia de Tecnologías de Información"/>
    <n v="0"/>
    <n v="0"/>
    <x v="2"/>
    <x v="686"/>
    <s v="Servicio de Mantenimiento y Soporte de Productos DYNATRACE - Nuevo Contrato"/>
    <x v="2"/>
    <x v="0"/>
    <m/>
    <m/>
    <m/>
    <s v="Muy Alta"/>
    <s v="NO"/>
    <x v="0"/>
    <n v="0"/>
    <n v="36"/>
    <d v="2023-01-01T00:00:00"/>
    <d v="2025-12-30T00:00:00"/>
    <s v=""/>
    <n v="1800000"/>
    <s v=""/>
    <s v=""/>
    <s v=""/>
    <s v=""/>
    <s v=""/>
    <s v=""/>
    <s v=""/>
    <s v=""/>
    <s v=""/>
    <s v=""/>
    <m/>
    <n v="1800000"/>
    <m/>
    <n v="1800000"/>
    <m/>
    <n v="1800000"/>
    <m/>
    <s v=""/>
    <n v="5400000"/>
    <s v="Contratación"/>
    <n v="0"/>
    <s v="SI"/>
    <m/>
    <s v="Nuevo"/>
    <s v="SI"/>
    <m/>
    <m/>
    <s v="Jessica Roxana Camacho Medina"/>
    <s v="938 420 991"/>
  </r>
  <r>
    <x v="1024"/>
    <x v="5"/>
    <x v="5"/>
    <n v="0"/>
    <s v="Gerencia de Tecnologías de Información"/>
    <n v="0"/>
    <n v="0"/>
    <x v="2"/>
    <x v="687"/>
    <s v="Adquisición de solución para garantizar la continuidad operativa - Servicio de Soporte por Aumento de MIPs"/>
    <x v="3"/>
    <x v="0"/>
    <m/>
    <m/>
    <m/>
    <s v="Muy Alta"/>
    <s v="NO"/>
    <x v="2"/>
    <n v="0"/>
    <n v="36"/>
    <d v="2022-06-29T00:00:00"/>
    <d v="2025-06-28T00:00:00"/>
    <n v="444430"/>
    <s v=""/>
    <s v=""/>
    <n v="444430"/>
    <s v=""/>
    <s v=""/>
    <n v="444430"/>
    <s v=""/>
    <s v=""/>
    <n v="444429"/>
    <s v=""/>
    <s v=""/>
    <m/>
    <n v="1777719"/>
    <m/>
    <n v="1777719"/>
    <m/>
    <n v="888859"/>
    <m/>
    <s v=""/>
    <n v="4444297"/>
    <s v="Contratación"/>
    <s v="Significativa"/>
    <s v="SI"/>
    <m/>
    <s v="Continuidad"/>
    <s v="SI"/>
    <m/>
    <m/>
    <s v="Jessica Roxana Camacho Medina"/>
    <s v="939 420 991"/>
  </r>
  <r>
    <x v="1025"/>
    <x v="5"/>
    <x v="5"/>
    <n v="0"/>
    <s v="Gerencia de Tecnologías de Información"/>
    <n v="0"/>
    <n v="0"/>
    <x v="2"/>
    <x v="688"/>
    <s v="Adquisición del Servicio de Mantenimiento de los Equipos de Comunicaciones de Data Centers CDP (San Borja)  CDRec (Chiclayo) y CDAlterno (San Isidro)"/>
    <x v="2"/>
    <x v="0"/>
    <m/>
    <m/>
    <m/>
    <s v="Muy Alta"/>
    <s v="NO"/>
    <x v="2"/>
    <n v="0"/>
    <n v="36"/>
    <d v="2023-01-01T00:00:00"/>
    <d v="2025-12-31T00:00:00"/>
    <s v=""/>
    <s v=""/>
    <s v=""/>
    <s v=""/>
    <s v=""/>
    <n v="847458"/>
    <s v=""/>
    <s v=""/>
    <s v=""/>
    <s v=""/>
    <s v=""/>
    <n v="847458"/>
    <m/>
    <n v="1694916"/>
    <m/>
    <n v="1694915"/>
    <m/>
    <n v="1694915"/>
    <m/>
    <s v=""/>
    <n v="5084746"/>
    <s v="Contratación"/>
    <n v="0"/>
    <s v="SI"/>
    <m/>
    <s v="Continuidad"/>
    <s v="SI"/>
    <m/>
    <m/>
    <s v="Jessica Roxana Camacho Medina"/>
    <s v="940 420 991"/>
  </r>
  <r>
    <x v="1026"/>
    <x v="5"/>
    <x v="5"/>
    <n v="0"/>
    <s v="Gerencia de Tecnologías de Información"/>
    <n v="0"/>
    <n v="0"/>
    <x v="2"/>
    <x v="689"/>
    <s v="Servicio De Mantenimiento Preventivo, Correctivo Y Actualización De Versiones De Software De Los Equipos De Comunicaciones Principales De Los Data Centers Y Nueva Sede Institucional Del Banco De La Nación"/>
    <x v="2"/>
    <x v="0"/>
    <m/>
    <m/>
    <m/>
    <s v="Muy Alta"/>
    <s v="NO"/>
    <x v="2"/>
    <n v="0"/>
    <n v="36"/>
    <d v="2022-03-26T00:00:00"/>
    <d v="2025-03-25T00:00:00"/>
    <s v=""/>
    <s v=""/>
    <n v="843967"/>
    <s v=""/>
    <s v=""/>
    <s v=""/>
    <s v=""/>
    <s v=""/>
    <n v="843968"/>
    <s v=""/>
    <s v=""/>
    <s v=""/>
    <m/>
    <n v="1687935"/>
    <m/>
    <n v="1687934"/>
    <m/>
    <n v="843967"/>
    <m/>
    <s v=""/>
    <n v="4219836"/>
    <s v="Contratación"/>
    <s v="Significativa"/>
    <s v="SI"/>
    <m/>
    <s v="Continuidad"/>
    <s v="SI"/>
    <m/>
    <m/>
    <s v="Jessica Roxana Camacho Medina"/>
    <s v="941 420 991"/>
  </r>
  <r>
    <x v="1027"/>
    <x v="5"/>
    <x v="5"/>
    <n v="0"/>
    <s v="Gerencia de Tecnologías de Información"/>
    <n v="0"/>
    <n v="0"/>
    <x v="2"/>
    <x v="690"/>
    <s v="Servicio de Mantenimiento Preventivo, Correctivo y Soporte del Sistema de Gestión de Eventos Mainframe  - Nuevo Contrato"/>
    <x v="2"/>
    <x v="0"/>
    <m/>
    <m/>
    <m/>
    <s v="Muy Alta"/>
    <s v="NO"/>
    <x v="2"/>
    <n v="0"/>
    <n v="36"/>
    <d v="2023-01-01T00:00:00"/>
    <d v="2025-12-31T00:00:00"/>
    <n v="140000"/>
    <n v="140000"/>
    <n v="140000"/>
    <n v="140000"/>
    <n v="140000"/>
    <n v="140000"/>
    <n v="140000"/>
    <n v="140000"/>
    <n v="140000"/>
    <n v="140000"/>
    <n v="140000"/>
    <n v="140000"/>
    <m/>
    <n v="1680000"/>
    <m/>
    <n v="1680000"/>
    <m/>
    <n v="1680000"/>
    <m/>
    <s v=""/>
    <n v="5040000"/>
    <s v="Contratación"/>
    <s v="Significativa"/>
    <s v="SI"/>
    <m/>
    <s v="Continuidad"/>
    <s v="SI"/>
    <m/>
    <m/>
    <s v="Jessica Roxana Camacho Medina"/>
    <s v="942 420 991"/>
  </r>
  <r>
    <x v="1028"/>
    <x v="5"/>
    <x v="5"/>
    <n v="0"/>
    <s v="Gerencia de Tecnologías de Información"/>
    <n v="0"/>
    <n v="0"/>
    <x v="2"/>
    <x v="691"/>
    <s v="Servicio de transmisión de datos para dependencias del Banco de la Nación en zonas rurales - Adenda"/>
    <x v="2"/>
    <x v="0"/>
    <m/>
    <m/>
    <m/>
    <s v="Muy Alta"/>
    <s v="NO"/>
    <x v="2"/>
    <n v="0"/>
    <n v="23"/>
    <d v="2022-01-16T00:00:00"/>
    <d v="2023-12-15T00:00:00"/>
    <n v="132206"/>
    <n v="132206"/>
    <n v="132206"/>
    <n v="132206"/>
    <n v="132206"/>
    <n v="132206"/>
    <n v="132206"/>
    <n v="132206"/>
    <n v="132206"/>
    <n v="132206"/>
    <n v="132206"/>
    <n v="132208"/>
    <m/>
    <n v="1586474"/>
    <m/>
    <s v=""/>
    <m/>
    <s v=""/>
    <m/>
    <s v=""/>
    <n v="1586474"/>
    <s v="Contratación"/>
    <s v="Significativa"/>
    <s v="SI"/>
    <m/>
    <s v="Continuidad"/>
    <s v="SI"/>
    <m/>
    <m/>
    <s v="Jessica Roxana Camacho Medina"/>
    <s v="943 420 991"/>
  </r>
  <r>
    <x v="1029"/>
    <x v="5"/>
    <x v="5"/>
    <n v="0"/>
    <s v="Gerencia de Tecnologías de Información"/>
    <n v="0"/>
    <n v="0"/>
    <x v="2"/>
    <x v="692"/>
    <s v="Servicio de Reparación, Reemplazo y Suministro  de Equipos Electromecánico de los centros de Cómputo del Banco de la Nación."/>
    <x v="2"/>
    <x v="0"/>
    <m/>
    <m/>
    <m/>
    <s v="Muy Alta"/>
    <s v="NO"/>
    <x v="0"/>
    <n v="0"/>
    <n v="6"/>
    <d v="2023-01-01T00:00:00"/>
    <d v="2023-06-30T00:00:00"/>
    <s v=""/>
    <s v=""/>
    <n v="762712"/>
    <s v=""/>
    <s v=""/>
    <s v=""/>
    <n v="762712"/>
    <s v=""/>
    <s v=""/>
    <s v=""/>
    <s v=""/>
    <s v=""/>
    <m/>
    <n v="1525424"/>
    <m/>
    <s v=""/>
    <m/>
    <s v=""/>
    <m/>
    <s v=""/>
    <n v="1525424"/>
    <s v="Contratación"/>
    <n v="0"/>
    <s v="SI"/>
    <m/>
    <s v="Nuevo"/>
    <s v="NO"/>
    <m/>
    <m/>
    <n v="1525423.7288135595"/>
    <s v="944 420 991"/>
  </r>
  <r>
    <x v="1030"/>
    <x v="5"/>
    <x v="5"/>
    <n v="0"/>
    <s v="Gerencia de Tecnologías de Información"/>
    <n v="0"/>
    <n v="0"/>
    <x v="6"/>
    <x v="693"/>
    <s v="Core para la actualizacion del sistema operativo en cajeros automaticos Diebold"/>
    <x v="3"/>
    <x v="0"/>
    <m/>
    <m/>
    <m/>
    <s v="Muy Alta"/>
    <s v="NO"/>
    <x v="2"/>
    <n v="0"/>
    <n v="8"/>
    <d v="2021-11-25T00:00:00"/>
    <d v="2022-08-17T00:00:00"/>
    <s v=""/>
    <s v=""/>
    <n v="1302704"/>
    <s v=""/>
    <s v=""/>
    <s v=""/>
    <s v=""/>
    <s v=""/>
    <s v=""/>
    <s v=""/>
    <s v=""/>
    <s v=""/>
    <m/>
    <n v="1302704"/>
    <m/>
    <s v=""/>
    <m/>
    <s v=""/>
    <m/>
    <s v=""/>
    <n v="1302704"/>
    <s v="Contratación"/>
    <n v="0"/>
    <s v="SI"/>
    <m/>
    <s v="Continuidad"/>
    <n v="0"/>
    <m/>
    <m/>
    <s v="Jessica Roxana Camacho Medina"/>
    <s v="945 420 991"/>
  </r>
  <r>
    <x v="1031"/>
    <x v="5"/>
    <x v="5"/>
    <n v="0"/>
    <s v="Gerencia de Tecnologías de Información"/>
    <n v="0"/>
    <n v="0"/>
    <x v="2"/>
    <x v="694"/>
    <s v="Consultoría Especializada en Tecnologías de Información"/>
    <x v="2"/>
    <x v="0"/>
    <m/>
    <m/>
    <m/>
    <s v="Muy Alta"/>
    <s v="NO"/>
    <x v="0"/>
    <n v="0"/>
    <n v="24"/>
    <d v="2023-01-01T00:00:00"/>
    <d v="2024-12-31T00:00:00"/>
    <s v=""/>
    <s v=""/>
    <n v="300000"/>
    <s v=""/>
    <s v=""/>
    <n v="300000"/>
    <s v=""/>
    <s v=""/>
    <n v="300000"/>
    <s v=""/>
    <s v=""/>
    <n v="300000"/>
    <m/>
    <n v="1200000"/>
    <m/>
    <n v="1200000"/>
    <m/>
    <s v=""/>
    <m/>
    <s v=""/>
    <n v="2400000"/>
    <s v="Contratación"/>
    <n v="0"/>
    <s v="SI"/>
    <m/>
    <s v="Continuidad"/>
    <n v="0"/>
    <m/>
    <m/>
    <s v="Jessica Roxana Camacho Medina"/>
    <s v="946 420 991"/>
  </r>
  <r>
    <x v="1032"/>
    <x v="5"/>
    <x v="5"/>
    <n v="0"/>
    <s v="Gerencia de Tecnologías de Información"/>
    <n v="0"/>
    <n v="0"/>
    <x v="2"/>
    <x v="695"/>
    <s v="Servicio de mantenimiento preventivo y correctivo del sistema de almacenamiento High End"/>
    <x v="2"/>
    <x v="0"/>
    <m/>
    <m/>
    <m/>
    <s v="Muy Alta"/>
    <s v="NO"/>
    <x v="2"/>
    <n v="0"/>
    <n v="36"/>
    <d v="2022-11-17T00:00:00"/>
    <d v="2025-11-16T00:00:00"/>
    <s v=""/>
    <n v="586158"/>
    <s v=""/>
    <s v=""/>
    <s v=""/>
    <s v=""/>
    <s v=""/>
    <n v="586159"/>
    <s v=""/>
    <s v=""/>
    <s v=""/>
    <s v=""/>
    <m/>
    <n v="1172317"/>
    <m/>
    <n v="1172317"/>
    <m/>
    <n v="1172317"/>
    <m/>
    <s v=""/>
    <n v="3516951"/>
    <s v="Contratación"/>
    <s v="No Significativa"/>
    <s v="SI"/>
    <m/>
    <s v="Nuevo"/>
    <s v="SI"/>
    <m/>
    <m/>
    <s v="Jessica Roxana Camacho Medina"/>
    <s v="947 420 991"/>
  </r>
  <r>
    <x v="1033"/>
    <x v="5"/>
    <x v="5"/>
    <n v="0"/>
    <s v="Gerencia de Tecnologías de Información"/>
    <n v="0"/>
    <n v="0"/>
    <x v="2"/>
    <x v="663"/>
    <s v="Servicio para la atención de requerimientos en el proceso de certificación de productos de software y hardware"/>
    <x v="2"/>
    <x v="0"/>
    <m/>
    <m/>
    <m/>
    <s v="Muy Alta"/>
    <s v="NO"/>
    <x v="2"/>
    <n v="0"/>
    <n v="36"/>
    <d v="2020-10-03T00:00:00"/>
    <d v="2023-10-02T00:00:00"/>
    <n v="5612"/>
    <n v="168357"/>
    <n v="168357"/>
    <n v="143509"/>
    <n v="81161"/>
    <n v="429292"/>
    <s v=""/>
    <s v=""/>
    <s v=""/>
    <s v=""/>
    <s v=""/>
    <s v=""/>
    <m/>
    <n v="996288"/>
    <m/>
    <s v=""/>
    <m/>
    <s v=""/>
    <m/>
    <s v=""/>
    <n v="996288"/>
    <s v="Contratación"/>
    <n v="0"/>
    <s v="SI"/>
    <m/>
    <s v="Continuidad"/>
    <n v="0"/>
    <m/>
    <m/>
    <s v="Jessica Roxana Camacho Medina"/>
    <s v="948 420 991"/>
  </r>
  <r>
    <x v="1034"/>
    <x v="5"/>
    <x v="5"/>
    <n v="0"/>
    <s v="Gerencia de Tecnologías de Información"/>
    <n v="0"/>
    <n v="0"/>
    <x v="2"/>
    <x v="696"/>
    <s v="Servicio de Mantenimiento y soporte del Software para automatización de procesos Control M"/>
    <x v="2"/>
    <x v="0"/>
    <m/>
    <m/>
    <m/>
    <s v="Muy Alta"/>
    <s v="NO"/>
    <x v="2"/>
    <n v="0"/>
    <n v="36"/>
    <d v="2022-05-20T00:00:00"/>
    <d v="2025-05-19T00:00:00"/>
    <s v=""/>
    <n v="117701"/>
    <s v=""/>
    <s v=""/>
    <n v="216186"/>
    <s v=""/>
    <s v=""/>
    <n v="216186"/>
    <s v=""/>
    <s v=""/>
    <n v="216186"/>
    <n v="98484"/>
    <m/>
    <n v="864743"/>
    <m/>
    <n v="864743"/>
    <m/>
    <n v="333887"/>
    <m/>
    <s v=""/>
    <n v="2063373"/>
    <s v="Contratación"/>
    <s v="Significativa"/>
    <s v="SI"/>
    <m/>
    <s v="Continuidad"/>
    <s v="SI"/>
    <m/>
    <m/>
    <s v="Jessica Roxana Camacho Medina"/>
    <s v="949 420 991"/>
  </r>
  <r>
    <x v="1035"/>
    <x v="5"/>
    <x v="5"/>
    <n v="0"/>
    <s v="Gerencia de Tecnologías de Información"/>
    <n v="0"/>
    <n v="0"/>
    <x v="2"/>
    <x v="697"/>
    <s v="Servicio de Mantenimiento y soporte para la solución integral de almacenamiento y gestión de cintas de datos: Librería virtual de cintas, librería robótica de cintas"/>
    <x v="2"/>
    <x v="0"/>
    <m/>
    <m/>
    <m/>
    <s v="Muy Alta"/>
    <s v="NO"/>
    <x v="2"/>
    <n v="0"/>
    <n v="36"/>
    <d v="2021-02-16T00:00:00"/>
    <d v="2024-02-15T00:00:00"/>
    <s v=""/>
    <n v="97917"/>
    <s v=""/>
    <s v=""/>
    <n v="195834"/>
    <s v=""/>
    <s v=""/>
    <n v="195834"/>
    <s v=""/>
    <s v=""/>
    <n v="195834"/>
    <n v="97916"/>
    <m/>
    <n v="783335"/>
    <m/>
    <n v="783335"/>
    <m/>
    <s v=""/>
    <m/>
    <s v=""/>
    <n v="1566670"/>
    <s v="Contratación"/>
    <s v="No Significativa"/>
    <s v="SI"/>
    <m/>
    <s v="Continuidad"/>
    <s v="SI"/>
    <m/>
    <m/>
    <s v="Jessica Roxana Camacho Medina"/>
    <s v="950 420 991"/>
  </r>
  <r>
    <x v="1036"/>
    <x v="5"/>
    <x v="5"/>
    <n v="0"/>
    <s v="Gerencia de Tecnologías de Información"/>
    <n v="0"/>
    <n v="0"/>
    <x v="2"/>
    <x v="698"/>
    <s v="Servicio RSDI - Lima / Provincia"/>
    <x v="2"/>
    <x v="0"/>
    <m/>
    <m/>
    <m/>
    <s v="Muy Alta"/>
    <s v="NO"/>
    <x v="2"/>
    <n v="0"/>
    <n v="60"/>
    <d v="2020-01-01T00:00:00"/>
    <d v="2024-01-30T00:00:00"/>
    <n v="61948"/>
    <n v="61948"/>
    <n v="61948"/>
    <n v="61948"/>
    <n v="61948"/>
    <n v="61948"/>
    <n v="61948"/>
    <n v="61948"/>
    <n v="61948"/>
    <n v="61948"/>
    <n v="61948"/>
    <n v="61888"/>
    <m/>
    <n v="743316"/>
    <m/>
    <s v=""/>
    <m/>
    <s v=""/>
    <m/>
    <s v=""/>
    <n v="743316"/>
    <s v="Contratación"/>
    <s v="No Significativa"/>
    <s v="SI"/>
    <m/>
    <s v="Continuidad"/>
    <s v="SI"/>
    <m/>
    <m/>
    <s v="Jessica Roxana Camacho Medina"/>
    <s v="951 420 991"/>
  </r>
  <r>
    <x v="1037"/>
    <x v="5"/>
    <x v="5"/>
    <n v="0"/>
    <s v="Gerencia de Tecnologías de Información"/>
    <n v="0"/>
    <n v="0"/>
    <x v="2"/>
    <x v="699"/>
    <s v="Adquisición de la Licencia y Servicio de Mantenimiento y Soporte de software de Depuración para el Ambiente de la LPAR de Certificación (xpediter calidad) (PP)"/>
    <x v="2"/>
    <x v="0"/>
    <m/>
    <m/>
    <m/>
    <s v="Muy Alta"/>
    <s v="NO"/>
    <x v="0"/>
    <n v="0"/>
    <n v="1"/>
    <d v="2022-12-22T00:00:00"/>
    <d v="2023-01-01T00:00:00"/>
    <s v=""/>
    <n v="724538"/>
    <s v=""/>
    <s v=""/>
    <s v=""/>
    <s v=""/>
    <s v=""/>
    <s v=""/>
    <s v=""/>
    <s v=""/>
    <s v=""/>
    <s v=""/>
    <m/>
    <n v="724538"/>
    <m/>
    <s v=""/>
    <m/>
    <s v=""/>
    <m/>
    <s v=""/>
    <n v="724538"/>
    <s v="Contratación"/>
    <s v="No Significativa"/>
    <s v="SI"/>
    <m/>
    <s v="Nuevo"/>
    <s v="NO"/>
    <m/>
    <m/>
    <s v="Jessica Roxana Camacho Medina"/>
    <s v="952 420 991"/>
  </r>
  <r>
    <x v="1038"/>
    <x v="5"/>
    <x v="5"/>
    <n v="0"/>
    <s v="Gerencia de Tecnologías de Información"/>
    <n v="0"/>
    <n v="0"/>
    <x v="2"/>
    <x v="700"/>
    <s v="Reubicación Centro de Cómputo Ante Desastre dentro del inmueble de la Agencia N° 1 del - Chiclayo  del Banco Nación."/>
    <x v="2"/>
    <x v="0"/>
    <m/>
    <m/>
    <m/>
    <s v="Alta"/>
    <s v="NO"/>
    <x v="0"/>
    <n v="0"/>
    <n v="18"/>
    <d v="2023-06-15T00:00:00"/>
    <d v="2024-12-15T00:00:00"/>
    <s v=""/>
    <s v=""/>
    <s v=""/>
    <s v=""/>
    <s v=""/>
    <n v="711865"/>
    <s v=""/>
    <s v=""/>
    <s v=""/>
    <s v=""/>
    <s v=""/>
    <s v=""/>
    <m/>
    <n v="711865"/>
    <m/>
    <n v="1661017"/>
    <m/>
    <s v=""/>
    <m/>
    <s v=""/>
    <n v="2372882"/>
    <s v="Contratación"/>
    <n v="0"/>
    <s v="SI"/>
    <m/>
    <s v="Nuevo"/>
    <s v="NO"/>
    <m/>
    <m/>
    <s v="Jessica Roxana Camacho Medina"/>
    <s v="953 420 991"/>
  </r>
  <r>
    <x v="1039"/>
    <x v="5"/>
    <x v="5"/>
    <n v="0"/>
    <s v="Gerencia de Tecnologías de Información"/>
    <n v="0"/>
    <n v="0"/>
    <x v="6"/>
    <x v="701"/>
    <s v="Servicio de Mantenimiento y Soporte de Software para Cajeros Automáticos NCR - ITEM 2"/>
    <x v="2"/>
    <x v="0"/>
    <m/>
    <m/>
    <m/>
    <s v="Muy Alta"/>
    <s v="NO"/>
    <x v="2"/>
    <n v="0"/>
    <n v="36"/>
    <d v="2021-09-23T00:00:00"/>
    <d v="2024-09-22T00:00:00"/>
    <n v="41741"/>
    <n v="56919"/>
    <n v="56919"/>
    <n v="56919"/>
    <n v="56919"/>
    <n v="56919"/>
    <n v="56919"/>
    <n v="56919"/>
    <n v="56919"/>
    <n v="56919"/>
    <n v="56919"/>
    <n v="72101"/>
    <m/>
    <n v="683032"/>
    <m/>
    <n v="497095"/>
    <m/>
    <s v=""/>
    <m/>
    <s v=""/>
    <n v="1180127"/>
    <s v="Contratación"/>
    <s v="No Significativa"/>
    <s v="SI"/>
    <m/>
    <s v="Continuidad"/>
    <s v="SI"/>
    <m/>
    <m/>
    <s v="Jessica Roxana Camacho Medina"/>
    <s v="954 420 991"/>
  </r>
  <r>
    <x v="1040"/>
    <x v="5"/>
    <x v="5"/>
    <n v="0"/>
    <s v="Gerencia de Tecnologías de Información"/>
    <n v="0"/>
    <n v="0"/>
    <x v="2"/>
    <x v="702"/>
    <s v="Herramienta de trazabilidad mainframe - sistemas abiertos  - Nuevo Contrato"/>
    <x v="2"/>
    <x v="0"/>
    <m/>
    <m/>
    <m/>
    <s v="Muy Alta"/>
    <s v="NO"/>
    <x v="2"/>
    <n v="0"/>
    <n v="48"/>
    <d v="2023-01-01T00:00:00"/>
    <d v="2026-12-31T00:00:00"/>
    <n v="56000"/>
    <n v="56000"/>
    <n v="56000"/>
    <n v="56000"/>
    <n v="56000"/>
    <n v="56000"/>
    <n v="56000"/>
    <n v="56000"/>
    <n v="56000"/>
    <n v="56000"/>
    <n v="56000"/>
    <n v="56000"/>
    <m/>
    <n v="672000"/>
    <m/>
    <n v="672000"/>
    <m/>
    <n v="672000"/>
    <m/>
    <n v="672000"/>
    <n v="2688000"/>
    <s v="Contratación"/>
    <s v="Significativa"/>
    <s v="SI"/>
    <m/>
    <s v="Continuidad"/>
    <s v="SI"/>
    <m/>
    <m/>
    <s v="Jessica Roxana Camacho Medina"/>
    <s v="955 420 991"/>
  </r>
  <r>
    <x v="1041"/>
    <x v="5"/>
    <x v="5"/>
    <n v="0"/>
    <s v="Gerencia de Tecnologías de Información"/>
    <n v="0"/>
    <n v="0"/>
    <x v="2"/>
    <x v="703"/>
    <s v="Servicio soporte y mejora continua a las aplicaciones de las plataformas de la Seguridad e Identidades on Premise, nube (SaaS Cloud)."/>
    <x v="2"/>
    <x v="0"/>
    <m/>
    <m/>
    <m/>
    <s v="Muy Alta"/>
    <s v="NO"/>
    <x v="2"/>
    <n v="0"/>
    <n v="36"/>
    <d v="2021-11-26T00:00:00"/>
    <d v="2024-11-25T00:00:00"/>
    <n v="41667"/>
    <n v="50000"/>
    <n v="50000"/>
    <n v="50000"/>
    <n v="50000"/>
    <n v="50000"/>
    <n v="50000"/>
    <n v="50000"/>
    <n v="50000"/>
    <n v="50000"/>
    <n v="50000"/>
    <n v="58333"/>
    <m/>
    <n v="600000"/>
    <m/>
    <n v="541667"/>
    <m/>
    <s v=""/>
    <m/>
    <s v=""/>
    <n v="1141667"/>
    <s v="Contratación"/>
    <s v="No Significativa"/>
    <s v="SI"/>
    <m/>
    <s v="Continuidad"/>
    <s v="NO"/>
    <m/>
    <m/>
    <s v="Jessica Roxana Camacho Medina"/>
    <s v="957 420 991"/>
  </r>
  <r>
    <x v="1042"/>
    <x v="5"/>
    <x v="5"/>
    <n v="0"/>
    <s v="Gerencia de Tecnologías de Información"/>
    <n v="0"/>
    <n v="0"/>
    <x v="10"/>
    <x v="704"/>
    <s v="Proyecto: Solución Tecnológica para la Prevención de Fraudes, LA/FT y Aplicación de Scoring de Riesgos de LA/FT (SENTINEL)"/>
    <x v="2"/>
    <x v="0"/>
    <m/>
    <m/>
    <m/>
    <s v="Moderada"/>
    <s v="NO"/>
    <x v="0"/>
    <n v="0"/>
    <n v="12"/>
    <d v="2023-01-01T00:00:00"/>
    <d v="2023-12-31T00:00:00"/>
    <s v=""/>
    <s v=""/>
    <s v=""/>
    <n v="551692"/>
    <s v=""/>
    <s v=""/>
    <s v=""/>
    <s v=""/>
    <s v=""/>
    <s v=""/>
    <s v=""/>
    <s v=""/>
    <m/>
    <n v="551692"/>
    <m/>
    <s v=""/>
    <m/>
    <s v=""/>
    <m/>
    <s v=""/>
    <n v="551692"/>
    <s v="Contratación"/>
    <s v="No Significativa"/>
    <s v="SI"/>
    <m/>
    <s v="Nuevo"/>
    <s v="NO"/>
    <m/>
    <m/>
    <s v="Jessica Roxana Camacho Medina"/>
    <s v="958 420 991"/>
  </r>
  <r>
    <x v="1043"/>
    <x v="5"/>
    <x v="5"/>
    <n v="0"/>
    <s v="Gerencia de Tecnologías de Información"/>
    <n v="0"/>
    <n v="0"/>
    <x v="2"/>
    <x v="705"/>
    <s v=" Contratación de PENTESTING y Ethical Hacking"/>
    <x v="2"/>
    <x v="0"/>
    <m/>
    <m/>
    <m/>
    <s v="Muy Alta"/>
    <s v="NO"/>
    <x v="2"/>
    <n v="0"/>
    <n v="36"/>
    <d v="2023-02-01T00:00:00"/>
    <d v="2026-01-30T00:00:00"/>
    <s v=""/>
    <n v="47081"/>
    <n v="47081"/>
    <n v="47081"/>
    <n v="47081"/>
    <n v="47081"/>
    <n v="47081"/>
    <n v="47081"/>
    <n v="47081"/>
    <n v="47081"/>
    <n v="47081"/>
    <n v="47081"/>
    <m/>
    <n v="517891"/>
    <m/>
    <n v="564972"/>
    <m/>
    <n v="564972"/>
    <m/>
    <n v="47081"/>
    <n v="1694916"/>
    <s v="Contratación"/>
    <s v="No Significativa"/>
    <s v="SI"/>
    <m/>
    <s v="Continuidad"/>
    <s v="SI"/>
    <m/>
    <m/>
    <s v="Jessica Roxana Camacho Medina"/>
    <s v="959 420 991"/>
  </r>
  <r>
    <x v="1044"/>
    <x v="5"/>
    <x v="5"/>
    <n v="0"/>
    <s v="Gerencia de Tecnologías de Información"/>
    <n v="0"/>
    <n v="0"/>
    <x v="2"/>
    <x v="706"/>
    <s v="Servicio de Implementación de Conexiones Remotas y Administración de la Infraestructura de los Centros de Cómputo del BN."/>
    <x v="2"/>
    <x v="0"/>
    <m/>
    <m/>
    <m/>
    <s v="Muy Alta"/>
    <s v="NO"/>
    <x v="2"/>
    <n v="0"/>
    <n v="36"/>
    <d v="2023-01-01T00:00:00"/>
    <d v="2026-12-31T00:00:00"/>
    <n v="37665"/>
    <s v=""/>
    <s v=""/>
    <n v="112994"/>
    <s v=""/>
    <s v=""/>
    <n v="112994"/>
    <s v=""/>
    <s v=""/>
    <n v="112994"/>
    <s v=""/>
    <n v="75331"/>
    <m/>
    <n v="451978"/>
    <m/>
    <n v="451977"/>
    <m/>
    <n v="376648"/>
    <m/>
    <s v=""/>
    <n v="1280603"/>
    <s v="Contratación"/>
    <n v="0"/>
    <s v="SI"/>
    <m/>
    <s v="Continuidad"/>
    <s v="SI"/>
    <m/>
    <m/>
    <s v="Jessica Roxana Camacho Medina"/>
    <s v="960 420 991"/>
  </r>
  <r>
    <x v="1045"/>
    <x v="5"/>
    <x v="5"/>
    <n v="0"/>
    <s v="Gerencia de Tecnologías de Información"/>
    <n v="0"/>
    <n v="0"/>
    <x v="2"/>
    <x v="707"/>
    <s v="Servicio de gestión de licencias de software (inventario de sw)"/>
    <x v="2"/>
    <x v="0"/>
    <m/>
    <m/>
    <m/>
    <s v="Muy Alta"/>
    <s v="NO"/>
    <x v="2"/>
    <n v="0"/>
    <n v="36"/>
    <d v="2020-08-07T00:00:00"/>
    <d v="2023-08-06T00:00:00"/>
    <s v=""/>
    <n v="73333"/>
    <s v=""/>
    <n v="122222"/>
    <s v=""/>
    <n v="122222"/>
    <s v=""/>
    <n v="122223"/>
    <s v=""/>
    <s v=""/>
    <s v=""/>
    <s v=""/>
    <m/>
    <n v="440000"/>
    <m/>
    <s v=""/>
    <m/>
    <s v=""/>
    <m/>
    <s v=""/>
    <n v="440000"/>
    <s v="Contratación"/>
    <s v="No Significativa"/>
    <s v="SI"/>
    <m/>
    <s v="Continuidad"/>
    <s v="SI"/>
    <m/>
    <m/>
    <s v="Jessica Roxana Camacho Medina"/>
    <s v="961 420 991"/>
  </r>
  <r>
    <x v="1046"/>
    <x v="5"/>
    <x v="5"/>
    <n v="0"/>
    <s v="Gerencia de Tecnologías de Información"/>
    <n v="0"/>
    <n v="0"/>
    <x v="2"/>
    <x v="660"/>
    <s v="Servicio de Comunicación mediante Fibra Óptica Data Centers y Sedes BN"/>
    <x v="2"/>
    <x v="0"/>
    <m/>
    <m/>
    <m/>
    <s v="Muy Alta"/>
    <s v="NO"/>
    <x v="2"/>
    <n v="0"/>
    <n v="36"/>
    <d v="2020-05-17T00:00:00"/>
    <d v="2023-05-16T00:00:00"/>
    <n v="50781"/>
    <n v="95217"/>
    <n v="95217"/>
    <n v="95217"/>
    <n v="95217"/>
    <s v=""/>
    <s v=""/>
    <s v=""/>
    <s v=""/>
    <s v=""/>
    <s v=""/>
    <s v=""/>
    <m/>
    <n v="431649"/>
    <m/>
    <s v=""/>
    <m/>
    <s v=""/>
    <m/>
    <s v=""/>
    <n v="431649"/>
    <s v="Contratación"/>
    <n v="0"/>
    <s v="SI"/>
    <m/>
    <s v="Continuidad"/>
    <s v="SI"/>
    <m/>
    <m/>
    <s v="Jessica Roxana Camacho Medina"/>
    <s v="962 420 991"/>
  </r>
  <r>
    <x v="1047"/>
    <x v="5"/>
    <x v="5"/>
    <n v="0"/>
    <s v="Gerencia de Tecnologías de Información"/>
    <n v="0"/>
    <n v="0"/>
    <x v="2"/>
    <x v="708"/>
    <s v="Updgrade del told"/>
    <x v="2"/>
    <x v="0"/>
    <m/>
    <m/>
    <m/>
    <s v="Muy Alta"/>
    <s v="NO"/>
    <x v="0"/>
    <n v="0"/>
    <n v="12"/>
    <d v="2023-01-01T00:00:00"/>
    <d v="2023-12-31T00:00:00"/>
    <s v=""/>
    <s v=""/>
    <n v="105932"/>
    <s v=""/>
    <s v=""/>
    <n v="105932"/>
    <s v=""/>
    <s v=""/>
    <n v="105932"/>
    <s v=""/>
    <s v=""/>
    <n v="105933"/>
    <m/>
    <n v="423729"/>
    <m/>
    <s v=""/>
    <m/>
    <s v=""/>
    <m/>
    <s v=""/>
    <n v="423729"/>
    <s v="Contratación"/>
    <s v="No Significativa"/>
    <s v="SI"/>
    <m/>
    <s v="Nuevo"/>
    <s v="NO"/>
    <m/>
    <m/>
    <s v="Jessica Roxana Camacho Medina"/>
    <s v="963 420 991"/>
  </r>
  <r>
    <x v="1048"/>
    <x v="5"/>
    <x v="5"/>
    <n v="0"/>
    <s v="Gerencia de Tecnologías de Información"/>
    <n v="0"/>
    <n v="0"/>
    <x v="2"/>
    <x v="709"/>
    <s v="Renovación de Soporte de Granja de Servidores Empresariales (Mantenimiento y Soporte de Servidores corporativos: contrato anterior)"/>
    <x v="2"/>
    <x v="0"/>
    <m/>
    <m/>
    <m/>
    <s v="Muy Alta"/>
    <s v="NO"/>
    <x v="0"/>
    <n v="0"/>
    <n v="24"/>
    <d v="2023-07-28T00:00:00"/>
    <d v="2025-07-27T00:00:00"/>
    <s v=""/>
    <s v=""/>
    <s v=""/>
    <s v=""/>
    <s v=""/>
    <s v=""/>
    <s v=""/>
    <s v=""/>
    <s v=""/>
    <n v="243644"/>
    <s v=""/>
    <n v="170551"/>
    <m/>
    <n v="414195"/>
    <m/>
    <n v="974576"/>
    <m/>
    <n v="560381"/>
    <m/>
    <s v=""/>
    <n v="1949152"/>
    <s v="Contratación"/>
    <s v="No Significativa"/>
    <s v="SI"/>
    <m/>
    <s v="Nuevo"/>
    <s v="SI"/>
    <m/>
    <m/>
    <s v="Jessica Roxana Camacho Medina"/>
    <s v="964 420 991"/>
  </r>
  <r>
    <x v="1049"/>
    <x v="5"/>
    <x v="5"/>
    <n v="0"/>
    <s v="Gerencia de Tecnologías de Información"/>
    <n v="0"/>
    <n v="0"/>
    <x v="2"/>
    <x v="710"/>
    <s v="ITEM II - Servicio De Mantenimiento Predictivo, Preventivo Y Correctivo De La Infraestructura Física Del Centro De Cómputo Principal Del Banco De La Nación - San Borja"/>
    <x v="2"/>
    <x v="0"/>
    <m/>
    <m/>
    <m/>
    <s v="Muy Alta"/>
    <s v="NO"/>
    <x v="2"/>
    <n v="0"/>
    <n v="36"/>
    <d v="2022-04-07T00:00:00"/>
    <d v="2025-04-06T00:00:00"/>
    <n v="6780"/>
    <s v=""/>
    <s v=""/>
    <n v="101695"/>
    <s v=""/>
    <s v=""/>
    <n v="101695"/>
    <s v=""/>
    <s v=""/>
    <n v="101695"/>
    <s v=""/>
    <n v="94915"/>
    <m/>
    <n v="406780"/>
    <m/>
    <n v="406780"/>
    <m/>
    <n v="108475"/>
    <m/>
    <s v=""/>
    <n v="922035"/>
    <s v="Contratación"/>
    <s v="No Significativa"/>
    <s v="SI"/>
    <m/>
    <s v="Continuidad"/>
    <s v="SI"/>
    <m/>
    <m/>
    <s v="Jessica Roxana Camacho Medina"/>
    <s v="965 420 991"/>
  </r>
  <r>
    <x v="1050"/>
    <x v="5"/>
    <x v="5"/>
    <n v="0"/>
    <s v="Gerencia de Tecnologías de Información"/>
    <n v="0"/>
    <n v="0"/>
    <x v="2"/>
    <x v="697"/>
    <s v="Servicio de Mantenimiento y soporte para la solución integral de almacenamiento y gestión de cintas de datos: Librería virtual de cintas, librería robótica de cintas"/>
    <x v="2"/>
    <x v="0"/>
    <m/>
    <m/>
    <m/>
    <s v="Muy Alta"/>
    <s v="NO"/>
    <x v="2"/>
    <n v="0"/>
    <n v="36"/>
    <d v="2021-02-16T00:00:00"/>
    <d v="2024-02-15T00:00:00"/>
    <s v=""/>
    <n v="48958"/>
    <s v=""/>
    <s v=""/>
    <n v="97917"/>
    <s v=""/>
    <s v=""/>
    <n v="97917"/>
    <s v=""/>
    <s v=""/>
    <n v="97917"/>
    <n v="48959"/>
    <m/>
    <n v="391668"/>
    <m/>
    <n v="391667"/>
    <m/>
    <n v="391667"/>
    <m/>
    <n v="391667"/>
    <n v="1566669"/>
    <s v="Contratación"/>
    <s v="No Significativa"/>
    <s v="SI"/>
    <m/>
    <s v="Continuidad"/>
    <s v="SI"/>
    <m/>
    <m/>
    <s v="Jessica Roxana Camacho Medina"/>
    <s v="966 420 991"/>
  </r>
  <r>
    <x v="1051"/>
    <x v="5"/>
    <x v="5"/>
    <n v="0"/>
    <s v="Gerencia de Tecnologías de Información"/>
    <n v="0"/>
    <n v="0"/>
    <x v="12"/>
    <x v="711"/>
    <s v="Servicio de Mantenimiento y Soporte del Sistema de Comercio Exterior "/>
    <x v="2"/>
    <x v="0"/>
    <m/>
    <m/>
    <m/>
    <s v="Muy Alta"/>
    <s v="NO"/>
    <x v="2"/>
    <n v="0"/>
    <n v="36"/>
    <d v="2021-02-25T00:00:00"/>
    <d v="2024-02-24T00:00:00"/>
    <s v=""/>
    <n v="65275"/>
    <s v=""/>
    <n v="65275"/>
    <s v=""/>
    <n v="65275"/>
    <s v=""/>
    <n v="65275"/>
    <s v=""/>
    <n v="65275"/>
    <s v=""/>
    <n v="65278"/>
    <m/>
    <n v="391653"/>
    <m/>
    <n v="65275"/>
    <m/>
    <s v=""/>
    <m/>
    <s v=""/>
    <n v="456928"/>
    <s v="Contratación"/>
    <s v="No Significativa"/>
    <s v="SI"/>
    <m/>
    <s v="Continuidad"/>
    <n v="0"/>
    <m/>
    <m/>
    <s v="Jessica Roxana Camacho Medina"/>
    <s v="967 420 991"/>
  </r>
  <r>
    <x v="1052"/>
    <x v="5"/>
    <x v="5"/>
    <n v="0"/>
    <s v="Gerencia de Tecnologías de Información"/>
    <n v="0"/>
    <n v="0"/>
    <x v="2"/>
    <x v="712"/>
    <s v="Adquisición e Implementación de Productos para los Procesos Contables, Administrativos, Presupuestales y de Gestión"/>
    <x v="2"/>
    <x v="0"/>
    <m/>
    <m/>
    <m/>
    <s v="Muy Alta"/>
    <s v="NO"/>
    <x v="2"/>
    <n v="0"/>
    <n v="36"/>
    <d v="2022-03-23T00:00:00"/>
    <d v="2025-03-22T00:00:00"/>
    <s v=""/>
    <s v=""/>
    <s v=""/>
    <s v=""/>
    <n v="383991"/>
    <s v=""/>
    <s v=""/>
    <s v=""/>
    <s v=""/>
    <s v=""/>
    <s v=""/>
    <s v=""/>
    <m/>
    <n v="383991"/>
    <m/>
    <n v="383990"/>
    <m/>
    <s v=""/>
    <m/>
    <s v=""/>
    <n v="767981"/>
    <s v="Contratación"/>
    <s v="Significativa"/>
    <s v="SI"/>
    <m/>
    <s v="Continuidad"/>
    <s v="SI"/>
    <m/>
    <m/>
    <s v="Jessica Roxana Camacho Medina"/>
    <s v="968 420 991"/>
  </r>
  <r>
    <x v="1053"/>
    <x v="5"/>
    <x v="5"/>
    <n v="0"/>
    <s v="Gerencia de Tecnologías de Información"/>
    <n v="0"/>
    <n v="0"/>
    <x v="2"/>
    <x v="713"/>
    <s v="Servicio para la revision y actualización de procedimientos de procesos OPP "/>
    <x v="2"/>
    <x v="0"/>
    <m/>
    <m/>
    <m/>
    <s v="Alta"/>
    <s v="NO"/>
    <x v="0"/>
    <n v="0"/>
    <n v="12"/>
    <d v="2023-01-01T00:00:00"/>
    <d v="2023-12-31T00:00:00"/>
    <s v=""/>
    <s v=""/>
    <n v="95000"/>
    <s v=""/>
    <s v=""/>
    <n v="95000"/>
    <s v=""/>
    <s v=""/>
    <n v="95000"/>
    <s v=""/>
    <s v=""/>
    <n v="95000"/>
    <m/>
    <n v="380000"/>
    <m/>
    <s v=""/>
    <m/>
    <s v=""/>
    <m/>
    <s v=""/>
    <n v="380000"/>
    <s v="Contratación"/>
    <n v="0"/>
    <s v="SI"/>
    <m/>
    <s v="Nuevo"/>
    <n v="0"/>
    <m/>
    <m/>
    <s v="Jessica Roxana Camacho Medina"/>
    <s v="969 420 991"/>
  </r>
  <r>
    <x v="1054"/>
    <x v="5"/>
    <x v="5"/>
    <n v="0"/>
    <s v="Gerencia de Tecnologías de Información"/>
    <n v="0"/>
    <n v="0"/>
    <x v="2"/>
    <x v="714"/>
    <s v="ITEM I - Servicio De Mantenimiento Predictivo, Preventivo Y Correctivo De La Infraestructura Física Del Centro De Cómputo Principal Del Banco De La Nación - San Borja"/>
    <x v="2"/>
    <x v="0"/>
    <m/>
    <m/>
    <m/>
    <s v="Muy Alta"/>
    <s v="NO"/>
    <x v="2"/>
    <n v="0"/>
    <n v="36"/>
    <d v="2022-04-05T00:00:00"/>
    <d v="2025-04-04T00:00:00"/>
    <n v="4070"/>
    <s v=""/>
    <s v=""/>
    <n v="91577"/>
    <s v=""/>
    <s v=""/>
    <n v="91577"/>
    <s v=""/>
    <s v=""/>
    <n v="91577"/>
    <s v=""/>
    <n v="87509"/>
    <m/>
    <n v="366310"/>
    <m/>
    <n v="366309"/>
    <m/>
    <n v="95647"/>
    <m/>
    <s v=""/>
    <n v="828266"/>
    <s v="Contratación"/>
    <s v="No Significativa"/>
    <s v="SI"/>
    <m/>
    <s v="Continuidad"/>
    <s v="SI"/>
    <m/>
    <m/>
    <s v="Jessica Roxana Camacho Medina"/>
    <s v="970 420 991"/>
  </r>
  <r>
    <x v="1055"/>
    <x v="5"/>
    <x v="5"/>
    <n v="0"/>
    <s v="Gerencia de Tecnologías de Información"/>
    <n v="0"/>
    <n v="0"/>
    <x v="2"/>
    <x v="715"/>
    <s v="Servicio de Mantenimiento de los Roles Funcionales Áreas Administrativas - Nuevo Contrato"/>
    <x v="2"/>
    <x v="0"/>
    <m/>
    <m/>
    <m/>
    <s v="Muy Alta"/>
    <s v="NO"/>
    <x v="0"/>
    <n v="0"/>
    <n v="6"/>
    <d v="2023-01-27T00:00:00"/>
    <d v="2023-06-25T00:00:00"/>
    <n v="55932"/>
    <n v="55932"/>
    <n v="55932"/>
    <n v="55932"/>
    <n v="55933"/>
    <n v="55933"/>
    <s v=""/>
    <s v=""/>
    <s v=""/>
    <s v=""/>
    <s v=""/>
    <s v=""/>
    <m/>
    <n v="335594"/>
    <m/>
    <s v=""/>
    <m/>
    <s v=""/>
    <m/>
    <s v=""/>
    <n v="335594"/>
    <s v="Contratación"/>
    <s v="No Significativa"/>
    <s v="SI"/>
    <m/>
    <s v="Nuevo"/>
    <s v="SI"/>
    <m/>
    <m/>
    <s v="Jessica Roxana Camacho Medina"/>
    <s v="971 420 991"/>
  </r>
  <r>
    <x v="1056"/>
    <x v="5"/>
    <x v="5"/>
    <n v="0"/>
    <s v="Gerencia de Tecnologías de Información"/>
    <n v="0"/>
    <n v="0"/>
    <x v="2"/>
    <x v="716"/>
    <s v="Servicios profesionales de supervisión del proyecto de adquisición de equipamiento e implementación del nuevo procesamiento de datos de contingencia del Ministerio de Economía y Finanzas en el Centro de Cómputo principal del Banco de la Nación- San Borja "/>
    <x v="2"/>
    <x v="0"/>
    <m/>
    <m/>
    <m/>
    <s v="Muy Alta"/>
    <s v="NO"/>
    <x v="0"/>
    <n v="0"/>
    <n v="12"/>
    <d v="2022-12-01T00:00:00"/>
    <d v="2023-11-30T00:00:00"/>
    <n v="15392"/>
    <s v=""/>
    <s v=""/>
    <n v="98946"/>
    <s v=""/>
    <s v=""/>
    <n v="98946"/>
    <s v=""/>
    <s v=""/>
    <n v="109941"/>
    <s v=""/>
    <s v=""/>
    <m/>
    <n v="323225"/>
    <m/>
    <s v=""/>
    <m/>
    <s v=""/>
    <m/>
    <s v=""/>
    <n v="323225"/>
    <s v="Contratación"/>
    <n v="0"/>
    <s v="SI"/>
    <m/>
    <s v="Nuevo"/>
    <s v="NO"/>
    <m/>
    <m/>
    <s v="Jessica Roxana Camacho Medina"/>
    <s v="972 420 991"/>
  </r>
  <r>
    <x v="1057"/>
    <x v="5"/>
    <x v="5"/>
    <n v="0"/>
    <s v="Gerencia de Tecnologías de Información"/>
    <n v="0"/>
    <n v="0"/>
    <x v="2"/>
    <x v="717"/>
    <s v="Servicio de Monitoreo Antiphishing - Nuevo Contrato 1"/>
    <x v="2"/>
    <x v="0"/>
    <m/>
    <m/>
    <m/>
    <s v="Muy Alta"/>
    <s v="NO"/>
    <x v="2"/>
    <n v="0"/>
    <n v="36"/>
    <d v="2022-10-01T00:00:00"/>
    <d v="2025-09-30T00:00:00"/>
    <n v="26241"/>
    <n v="26241"/>
    <n v="26241"/>
    <n v="26241"/>
    <n v="26242"/>
    <n v="26242"/>
    <n v="26242"/>
    <n v="26242"/>
    <n v="26242"/>
    <n v="26242"/>
    <n v="26242"/>
    <n v="26242"/>
    <m/>
    <n v="314900"/>
    <m/>
    <n v="314899"/>
    <m/>
    <n v="236175"/>
    <m/>
    <s v=""/>
    <n v="865974"/>
    <s v="Contratación"/>
    <n v="0"/>
    <s v="SI"/>
    <m/>
    <s v="Continuidad"/>
    <s v="SI"/>
    <m/>
    <m/>
    <s v="Jessica Roxana Camacho Medina"/>
    <s v="973 420 991"/>
  </r>
  <r>
    <x v="1058"/>
    <x v="5"/>
    <x v="5"/>
    <n v="0"/>
    <s v="Gerencia de Tecnologías de Información"/>
    <n v="0"/>
    <n v="0"/>
    <x v="2"/>
    <x v="673"/>
    <s v="Adquisición de solución para garantizar la continuidad operativa del Banco"/>
    <x v="3"/>
    <x v="0"/>
    <m/>
    <m/>
    <m/>
    <s v="Muy Alta"/>
    <s v="NO"/>
    <x v="2"/>
    <n v="0"/>
    <n v="36"/>
    <d v="2022-06-29T00:00:00"/>
    <d v="2025-06-28T00:00:00"/>
    <s v=""/>
    <s v=""/>
    <n v="72572"/>
    <s v=""/>
    <s v=""/>
    <n v="75075"/>
    <s v=""/>
    <s v=""/>
    <n v="75075"/>
    <s v=""/>
    <s v=""/>
    <n v="77578"/>
    <m/>
    <n v="300300"/>
    <m/>
    <n v="300300"/>
    <m/>
    <n v="147648"/>
    <m/>
    <s v=""/>
    <n v="748248"/>
    <s v="Contratación"/>
    <s v="Significativa"/>
    <s v="SI"/>
    <m/>
    <s v="Continuidad"/>
    <s v="SI"/>
    <m/>
    <m/>
    <s v="Jessica Roxana Camacho Medina"/>
    <s v="974 420 991"/>
  </r>
  <r>
    <x v="1059"/>
    <x v="5"/>
    <x v="5"/>
    <n v="0"/>
    <s v="Gerencia de Tecnologías de Información"/>
    <n v="0"/>
    <n v="0"/>
    <x v="9"/>
    <x v="718"/>
    <s v="Servicio de Suscripción para el Acceso de Licencias ACL y Capacitación para el uso del Software de Auditoría"/>
    <x v="2"/>
    <x v="0"/>
    <m/>
    <m/>
    <m/>
    <s v="Moderada"/>
    <s v="NO"/>
    <x v="0"/>
    <n v="0"/>
    <n v="36"/>
    <d v="2023-01-15T00:00:00"/>
    <d v="2026-01-14T00:00:00"/>
    <s v=""/>
    <n v="297458"/>
    <s v=""/>
    <s v=""/>
    <s v=""/>
    <s v=""/>
    <s v=""/>
    <s v=""/>
    <s v=""/>
    <s v=""/>
    <s v=""/>
    <s v=""/>
    <m/>
    <n v="297458"/>
    <m/>
    <s v=""/>
    <m/>
    <s v=""/>
    <m/>
    <s v=""/>
    <n v="297458"/>
    <s v="Contratación"/>
    <s v="No Significativa"/>
    <s v="SI"/>
    <m/>
    <s v="Nuevo"/>
    <s v="NO"/>
    <m/>
    <m/>
    <s v="Jessica Roxana Camacho Medina"/>
    <s v="975 420 991"/>
  </r>
  <r>
    <x v="1060"/>
    <x v="5"/>
    <x v="5"/>
    <n v="0"/>
    <s v="Gerencia de Tecnologías de Información"/>
    <n v="0"/>
    <n v="0"/>
    <x v="2"/>
    <x v="719"/>
    <s v="Servicio de mtto. predictivo, preventivo y correctivo de la infraestructura física del centro de procesamiento de datos de recuperación ante desastres bn sede chiclayo item 1, 2 y 3"/>
    <x v="2"/>
    <x v="0"/>
    <m/>
    <m/>
    <m/>
    <s v="Muy Alta"/>
    <s v="NO"/>
    <x v="2"/>
    <n v="0"/>
    <n v="18"/>
    <d v="2022-11-01T00:00:00"/>
    <s v="31/04/2024"/>
    <s v=""/>
    <s v=""/>
    <n v="70579"/>
    <s v=""/>
    <s v=""/>
    <n v="70580"/>
    <s v=""/>
    <s v=""/>
    <n v="70579"/>
    <s v=""/>
    <s v=""/>
    <n v="70580"/>
    <m/>
    <n v="282318"/>
    <m/>
    <n v="70579"/>
    <m/>
    <s v=""/>
    <m/>
    <s v=""/>
    <n v="352897"/>
    <s v="Contratación"/>
    <n v="0"/>
    <s v="SI"/>
    <m/>
    <s v="Continuidad"/>
    <s v="SI"/>
    <m/>
    <m/>
    <s v="Jessica Roxana Camacho Medina"/>
    <s v="976 420 991"/>
  </r>
  <r>
    <x v="1061"/>
    <x v="5"/>
    <x v="5"/>
    <n v="0"/>
    <s v="Gerencia de Tecnologías de Información"/>
    <n v="0"/>
    <n v="0"/>
    <x v="2"/>
    <x v="720"/>
    <s v="Acompañamiento en el diseño e implementación de procesos de calidad de TI"/>
    <x v="2"/>
    <x v="0"/>
    <m/>
    <m/>
    <m/>
    <s v="Alta"/>
    <s v="NO"/>
    <x v="0"/>
    <n v="0"/>
    <n v="12"/>
    <d v="2023-01-01T00:00:00"/>
    <d v="2023-12-31T00:00:00"/>
    <s v=""/>
    <s v=""/>
    <n v="62500"/>
    <s v=""/>
    <s v=""/>
    <n v="62500"/>
    <s v=""/>
    <s v=""/>
    <n v="62500"/>
    <s v=""/>
    <s v=""/>
    <n v="62500"/>
    <m/>
    <n v="250000"/>
    <m/>
    <s v=""/>
    <m/>
    <s v=""/>
    <m/>
    <s v=""/>
    <n v="250000"/>
    <s v="Contratación"/>
    <n v="0"/>
    <s v="SI"/>
    <m/>
    <s v="Nuevo"/>
    <n v="0"/>
    <m/>
    <m/>
    <s v="Jessica Roxana Camacho Medina"/>
    <s v="977 420 991"/>
  </r>
  <r>
    <x v="1062"/>
    <x v="5"/>
    <x v="5"/>
    <n v="0"/>
    <s v="Gerencia de Tecnologías de Información"/>
    <n v="0"/>
    <n v="0"/>
    <x v="9"/>
    <x v="679"/>
    <s v="Servicio de Arrendamiento de Equipos de Cómputo para las Empresas bajo el ámbito de FONAFE"/>
    <x v="2"/>
    <x v="0"/>
    <m/>
    <m/>
    <m/>
    <s v="Muy Alta"/>
    <s v="NO"/>
    <x v="0"/>
    <n v="0"/>
    <n v="36"/>
    <d v="2023-02-16T00:00:00"/>
    <d v="2026-12-15T00:00:00"/>
    <s v=""/>
    <s v=""/>
    <n v="24926"/>
    <n v="24926"/>
    <n v="24926"/>
    <n v="24926"/>
    <n v="24926"/>
    <n v="24926"/>
    <n v="24926"/>
    <n v="24926"/>
    <n v="24927"/>
    <n v="24927"/>
    <m/>
    <n v="249262"/>
    <m/>
    <n v="299114"/>
    <m/>
    <n v="299114"/>
    <m/>
    <n v="299114"/>
    <n v="1146604"/>
    <s v="Contratación"/>
    <s v="No Significativa"/>
    <s v="SI"/>
    <m/>
    <s v="Nuevo"/>
    <s v="SI"/>
    <m/>
    <m/>
    <s v="Jessica Roxana Camacho Medina"/>
    <s v="978 420 991"/>
  </r>
  <r>
    <x v="1063"/>
    <x v="5"/>
    <x v="5"/>
    <n v="0"/>
    <s v="Gerencia de Tecnologías de Información"/>
    <n v="0"/>
    <n v="0"/>
    <x v="2"/>
    <x v="712"/>
    <s v="Adquisición e Implementación de Productos para los Procesos Contables, Administrativos, Presupuestales y de Gestión"/>
    <x v="2"/>
    <x v="0"/>
    <m/>
    <m/>
    <m/>
    <s v="Muy Alta"/>
    <s v="NO"/>
    <x v="2"/>
    <n v="0"/>
    <n v="18"/>
    <d v="2022-03-23T00:00:00"/>
    <d v="2023-09-14T00:00:00"/>
    <s v=""/>
    <s v=""/>
    <s v=""/>
    <s v=""/>
    <s v=""/>
    <s v=""/>
    <s v=""/>
    <s v=""/>
    <n v="245109"/>
    <s v=""/>
    <s v=""/>
    <s v=""/>
    <m/>
    <n v="245109"/>
    <m/>
    <s v=""/>
    <m/>
    <s v=""/>
    <m/>
    <s v=""/>
    <n v="245109"/>
    <s v="Contratación"/>
    <s v="Significativa"/>
    <s v="SI"/>
    <m/>
    <s v="Continuidad"/>
    <s v="SI"/>
    <m/>
    <m/>
    <s v="Jessica Roxana Camacho Medina"/>
    <s v="979 420 991"/>
  </r>
  <r>
    <x v="1064"/>
    <x v="5"/>
    <x v="5"/>
    <n v="0"/>
    <s v="Gerencia de Tecnologías de Información"/>
    <n v="0"/>
    <n v="0"/>
    <x v="9"/>
    <x v="721"/>
    <s v="Adquisición de la Herramienta de Gestión de Servicios de Tecnologías de Información del Banco de la Nación"/>
    <x v="2"/>
    <x v="0"/>
    <m/>
    <m/>
    <m/>
    <s v="Muy Alta"/>
    <s v="NO"/>
    <x v="2"/>
    <n v="0"/>
    <n v="36"/>
    <d v="2022-08-27T00:00:00"/>
    <d v="2025-08-26T00:00:00"/>
    <s v=""/>
    <n v="38777"/>
    <s v=""/>
    <s v=""/>
    <s v=""/>
    <s v=""/>
    <s v=""/>
    <n v="122455"/>
    <s v=""/>
    <s v=""/>
    <s v=""/>
    <n v="83678"/>
    <m/>
    <n v="244910"/>
    <m/>
    <n v="244909"/>
    <m/>
    <n v="161232"/>
    <m/>
    <s v=""/>
    <n v="651051"/>
    <s v="Contratación"/>
    <s v="No Significativa"/>
    <s v="SI"/>
    <m/>
    <s v="Continuidad"/>
    <s v="SI"/>
    <m/>
    <m/>
    <s v="Jessica Roxana Camacho Medina"/>
    <s v="980 420 991"/>
  </r>
  <r>
    <x v="1065"/>
    <x v="5"/>
    <x v="5"/>
    <n v="0"/>
    <s v="Gerencia de Tecnologías de Información"/>
    <n v="0"/>
    <n v="0"/>
    <x v="2"/>
    <x v="722"/>
    <s v="Servicio de Actualización, mantenimiento y soporte de software del sistema de gestión de eventos open - M&amp;S"/>
    <x v="2"/>
    <x v="0"/>
    <m/>
    <m/>
    <m/>
    <s v="Muy Alta"/>
    <s v="NO"/>
    <x v="2"/>
    <n v="0"/>
    <n v="36"/>
    <d v="2021-01-19T00:00:00"/>
    <d v="2024-01-18T00:00:00"/>
    <n v="11667"/>
    <s v=""/>
    <s v=""/>
    <n v="58336"/>
    <s v=""/>
    <s v=""/>
    <n v="58336"/>
    <s v=""/>
    <s v=""/>
    <n v="58336"/>
    <s v=""/>
    <n v="46668"/>
    <m/>
    <n v="233343"/>
    <m/>
    <n v="186674"/>
    <m/>
    <s v=""/>
    <m/>
    <s v=""/>
    <n v="420017"/>
    <s v="Contratación"/>
    <s v="No Significativa"/>
    <s v="SI"/>
    <m/>
    <s v="Continuidad"/>
    <s v="SI"/>
    <m/>
    <m/>
    <s v="Jessica Roxana Camacho Medina"/>
    <s v="981 420 991"/>
  </r>
  <r>
    <x v="1066"/>
    <x v="5"/>
    <x v="5"/>
    <n v="0"/>
    <s v="Gerencia de Tecnologías de Información"/>
    <n v="0"/>
    <n v="0"/>
    <x v="2"/>
    <x v="723"/>
    <s v="Serivio de suscripción y soporte de Gestor de APIs"/>
    <x v="2"/>
    <x v="0"/>
    <m/>
    <m/>
    <m/>
    <s v="Muy Alta"/>
    <s v="NO"/>
    <x v="2"/>
    <n v="0"/>
    <n v="36"/>
    <d v="2023-01-01T00:00:00"/>
    <d v="2025-12-31T00:00:00"/>
    <s v=""/>
    <s v=""/>
    <n v="1100000"/>
    <s v=""/>
    <s v=""/>
    <s v=""/>
    <s v=""/>
    <s v=""/>
    <s v=""/>
    <s v=""/>
    <s v=""/>
    <s v=""/>
    <m/>
    <n v="1100000"/>
    <m/>
    <s v=""/>
    <m/>
    <s v=""/>
    <m/>
    <s v=""/>
    <n v="1100000"/>
    <s v="Contratación"/>
    <s v="No Significativa"/>
    <s v="SI"/>
    <m/>
    <s v="Nuevo"/>
    <s v="SI"/>
    <m/>
    <m/>
    <s v="Jessica Roxana Camacho Medina"/>
    <s v="982 420 991"/>
  </r>
  <r>
    <x v="1067"/>
    <x v="5"/>
    <x v="5"/>
    <n v="0"/>
    <s v="Gerencia de Tecnologías de Información"/>
    <n v="0"/>
    <n v="0"/>
    <x v="2"/>
    <x v="724"/>
    <s v="Suscripción de licencias para la gestión de demanda y revisión del proceso"/>
    <x v="2"/>
    <x v="0"/>
    <m/>
    <m/>
    <m/>
    <s v="Muy Alta"/>
    <s v="NO"/>
    <x v="0"/>
    <n v="0"/>
    <n v="12"/>
    <d v="2023-01-01T00:00:00"/>
    <d v="2023-12-31T00:00:00"/>
    <s v=""/>
    <s v=""/>
    <n v="50000"/>
    <s v=""/>
    <s v=""/>
    <n v="50000"/>
    <s v=""/>
    <s v=""/>
    <n v="50000"/>
    <s v=""/>
    <s v=""/>
    <n v="50000"/>
    <m/>
    <n v="200000"/>
    <m/>
    <s v=""/>
    <m/>
    <s v=""/>
    <m/>
    <s v=""/>
    <n v="200000"/>
    <s v="Contratación"/>
    <n v="0"/>
    <s v="SI"/>
    <m/>
    <s v="Nuevo"/>
    <n v="0"/>
    <m/>
    <m/>
    <s v="Jessica Roxana Camacho Medina"/>
    <s v="983 420 991"/>
  </r>
  <r>
    <x v="1068"/>
    <x v="5"/>
    <x v="5"/>
    <n v="0"/>
    <s v="Gerencia de Tecnologías de Información"/>
    <n v="0"/>
    <n v="0"/>
    <x v="2"/>
    <x v="725"/>
    <s v="Servicio de Implementación a la Transición a IPV6 de la Infraestructura Tecnológica del Banco de la Nación"/>
    <x v="2"/>
    <x v="0"/>
    <m/>
    <m/>
    <m/>
    <s v="Muy Alta"/>
    <s v="NO"/>
    <x v="2"/>
    <n v="0"/>
    <n v="5"/>
    <d v="2023-01-01T00:00:00"/>
    <d v="2023-05-31T00:00:00"/>
    <s v=""/>
    <s v=""/>
    <s v=""/>
    <s v=""/>
    <s v=""/>
    <n v="200000"/>
    <s v=""/>
    <s v=""/>
    <s v=""/>
    <s v=""/>
    <s v=""/>
    <s v=""/>
    <m/>
    <n v="200000"/>
    <m/>
    <s v=""/>
    <m/>
    <s v=""/>
    <m/>
    <s v=""/>
    <n v="200000"/>
    <s v="Contratación"/>
    <s v="No Significativa"/>
    <s v="SI"/>
    <m/>
    <s v="Nuevo"/>
    <s v="SI"/>
    <m/>
    <m/>
    <s v="Jessica Roxana Camacho Medina"/>
    <s v="984 420 991"/>
  </r>
  <r>
    <x v="1069"/>
    <x v="5"/>
    <x v="5"/>
    <n v="0"/>
    <s v="Gerencia de Tecnologías de Información"/>
    <n v="0"/>
    <n v="0"/>
    <x v="2"/>
    <x v="726"/>
    <s v="Adquisición de solución para garantizar la continuidad operativa - Saltos de MIPS programados I, II, III"/>
    <x v="3"/>
    <x v="0"/>
    <m/>
    <m/>
    <m/>
    <s v="Muy Alta"/>
    <s v="NO"/>
    <x v="2"/>
    <n v="0"/>
    <n v="36"/>
    <d v="2022-06-29T00:00:00"/>
    <d v="2025-06-28T00:00:00"/>
    <s v=""/>
    <s v=""/>
    <s v=""/>
    <s v=""/>
    <s v=""/>
    <s v=""/>
    <s v=""/>
    <s v=""/>
    <n v="197181"/>
    <s v=""/>
    <s v=""/>
    <s v=""/>
    <m/>
    <n v="197181"/>
    <m/>
    <s v=""/>
    <m/>
    <s v=""/>
    <m/>
    <s v=""/>
    <n v="197181"/>
    <s v="Contratación"/>
    <s v="Significativa"/>
    <s v="SI"/>
    <m/>
    <s v="Continuidad"/>
    <s v="SI"/>
    <m/>
    <m/>
    <s v="Jessica Roxana Camacho Medina"/>
    <s v="985 420 991"/>
  </r>
  <r>
    <x v="1070"/>
    <x v="5"/>
    <x v="5"/>
    <n v="0"/>
    <s v="Gerencia de Tecnologías de Información"/>
    <n v="0"/>
    <n v="0"/>
    <x v="2"/>
    <x v="727"/>
    <s v="Renovación de solución de inventario de software"/>
    <x v="2"/>
    <x v="0"/>
    <m/>
    <m/>
    <m/>
    <s v="Muy Alta"/>
    <s v="NO"/>
    <x v="2"/>
    <n v="0"/>
    <n v="36"/>
    <d v="2023-01-01T00:00:00"/>
    <d v="2025-12-31T00:00:00"/>
    <s v=""/>
    <s v=""/>
    <n v="42373"/>
    <s v=""/>
    <s v=""/>
    <n v="42373"/>
    <s v=""/>
    <s v=""/>
    <n v="42373"/>
    <s v=""/>
    <s v=""/>
    <n v="42373"/>
    <m/>
    <n v="169492"/>
    <m/>
    <n v="169492"/>
    <m/>
    <n v="169495"/>
    <m/>
    <s v=""/>
    <n v="508479"/>
    <s v="Contratación"/>
    <s v="No Significativa"/>
    <s v="SI"/>
    <m/>
    <s v="Continuidad"/>
    <s v="NO"/>
    <m/>
    <m/>
    <s v="Jessica Roxana Camacho Medina"/>
    <s v="986 420 991"/>
  </r>
  <r>
    <x v="1071"/>
    <x v="5"/>
    <x v="5"/>
    <n v="0"/>
    <s v="Gerencia de Tecnologías de Información"/>
    <n v="0"/>
    <n v="0"/>
    <x v="2"/>
    <x v="677"/>
    <s v="Adquisición de solución para garantizar la continuidad operativa - Saltos de MIPS programados I, II, III"/>
    <x v="3"/>
    <x v="0"/>
    <m/>
    <m/>
    <m/>
    <s v="Muy Alta"/>
    <s v="NO"/>
    <x v="2"/>
    <n v="0"/>
    <n v="36"/>
    <d v="2022-06-29T00:00:00"/>
    <d v="2025-06-28T00:00:00"/>
    <n v="32234"/>
    <s v=""/>
    <s v=""/>
    <n v="32234"/>
    <s v=""/>
    <s v=""/>
    <n v="32234"/>
    <s v=""/>
    <n v="35876"/>
    <n v="32234"/>
    <s v=""/>
    <n v="1197"/>
    <m/>
    <n v="166009"/>
    <m/>
    <n v="388309"/>
    <m/>
    <n v="203031"/>
    <m/>
    <s v=""/>
    <n v="757349"/>
    <s v="Contratación"/>
    <s v="Significativa"/>
    <s v="SI"/>
    <m/>
    <s v="Continuidad"/>
    <s v="SI"/>
    <m/>
    <m/>
    <s v="Jessica Roxana Camacho Medina"/>
    <s v="987 420 991"/>
  </r>
  <r>
    <x v="1072"/>
    <x v="5"/>
    <x v="5"/>
    <n v="0"/>
    <s v="Gerencia de Tecnologías de Información"/>
    <n v="0"/>
    <n v="0"/>
    <x v="2"/>
    <x v="728"/>
    <s v="Servicio de Supervición administrativa de Fábrica Testing"/>
    <x v="2"/>
    <x v="0"/>
    <m/>
    <m/>
    <m/>
    <s v="Alta"/>
    <s v="NO"/>
    <x v="0"/>
    <n v="0"/>
    <n v="36"/>
    <d v="2023-02-01T00:00:00"/>
    <d v="2026-01-31T00:00:00"/>
    <s v=""/>
    <n v="15000"/>
    <n v="15000"/>
    <n v="15000"/>
    <n v="15000"/>
    <n v="15000"/>
    <n v="15000"/>
    <n v="15000"/>
    <n v="15000"/>
    <n v="15000"/>
    <n v="15000"/>
    <n v="15000"/>
    <m/>
    <n v="165000"/>
    <m/>
    <n v="180000"/>
    <m/>
    <n v="180000"/>
    <m/>
    <n v="15000"/>
    <n v="540000"/>
    <s v="Contratación"/>
    <n v="0"/>
    <s v="SI"/>
    <m/>
    <s v="Nuevo"/>
    <s v="SI"/>
    <m/>
    <m/>
    <s v="Jessica Roxana Camacho Medina"/>
    <s v="988 420 991"/>
  </r>
  <r>
    <x v="1073"/>
    <x v="5"/>
    <x v="5"/>
    <n v="0"/>
    <s v="Gerencia de Tecnologías de Información"/>
    <n v="0"/>
    <n v="0"/>
    <x v="6"/>
    <x v="729"/>
    <s v="Adquisición de una solución de administración de Journal Electrónico para Cajeros Automáticos NCR - Nuevo Contrato"/>
    <x v="2"/>
    <x v="0"/>
    <m/>
    <m/>
    <m/>
    <s v="Muy Alta"/>
    <s v="NO"/>
    <x v="0"/>
    <n v="0"/>
    <n v="36"/>
    <d v="2023-12-01T00:00:00"/>
    <d v="2025-12-31T00:00:00"/>
    <n v="12933"/>
    <n v="12933"/>
    <n v="12933"/>
    <n v="12934"/>
    <n v="12934"/>
    <n v="12934"/>
    <n v="12934"/>
    <n v="12934"/>
    <n v="12934"/>
    <n v="12934"/>
    <n v="12934"/>
    <n v="12934"/>
    <m/>
    <n v="155205"/>
    <m/>
    <n v="155205"/>
    <m/>
    <n v="155205"/>
    <m/>
    <s v=""/>
    <n v="465615"/>
    <s v="Contratación"/>
    <s v="No Significativa"/>
    <s v="SI"/>
    <m/>
    <s v="Nuevo"/>
    <n v="0"/>
    <m/>
    <m/>
    <s v="Jessica Roxana Camacho Medina"/>
    <s v="989 420 991"/>
  </r>
  <r>
    <x v="1074"/>
    <x v="5"/>
    <x v="5"/>
    <n v="0"/>
    <s v="Gerencia de Tecnologías de Información"/>
    <n v="0"/>
    <n v="0"/>
    <x v="6"/>
    <x v="730"/>
    <s v="Adquisición de una solución de administración de Journal Electrónico para Cajeros Automáticos Diebold - Nuevo Contrato"/>
    <x v="2"/>
    <x v="0"/>
    <m/>
    <m/>
    <m/>
    <s v="Muy Alta"/>
    <s v="NO"/>
    <x v="0"/>
    <n v="0"/>
    <n v="36"/>
    <d v="2023-12-01T00:00:00"/>
    <d v="2025-12-31T00:00:00"/>
    <n v="12833"/>
    <n v="12833"/>
    <n v="12833"/>
    <n v="12833"/>
    <n v="12833"/>
    <n v="12833"/>
    <n v="12833"/>
    <n v="12833"/>
    <n v="12834"/>
    <n v="12834"/>
    <n v="12834"/>
    <n v="12834"/>
    <m/>
    <n v="154000"/>
    <m/>
    <n v="154000"/>
    <m/>
    <n v="154000"/>
    <m/>
    <s v=""/>
    <n v="462000"/>
    <s v="Contratación"/>
    <n v="0"/>
    <s v="SI"/>
    <m/>
    <s v="Nuevo"/>
    <n v="0"/>
    <m/>
    <m/>
    <s v="Jessica Roxana Camacho Medina"/>
    <s v="990 420 991"/>
  </r>
  <r>
    <x v="1075"/>
    <x v="5"/>
    <x v="5"/>
    <n v="0"/>
    <s v="Gerencia de Tecnologías de Información"/>
    <n v="0"/>
    <n v="0"/>
    <x v="2"/>
    <x v="686"/>
    <s v="Servicio de Mantenimiento y Soporte de Productos DYNATRACE - Nuevo Contrato"/>
    <x v="2"/>
    <x v="0"/>
    <m/>
    <m/>
    <m/>
    <s v="Muy Alta"/>
    <s v="NO"/>
    <x v="0"/>
    <n v="0"/>
    <n v="36"/>
    <d v="2023-01-01T00:00:00"/>
    <d v="2025-12-30T00:00:00"/>
    <s v=""/>
    <s v=""/>
    <s v=""/>
    <s v=""/>
    <n v="50000"/>
    <s v=""/>
    <s v=""/>
    <n v="50000"/>
    <s v=""/>
    <s v=""/>
    <n v="50000"/>
    <s v=""/>
    <m/>
    <n v="150000"/>
    <m/>
    <n v="200000"/>
    <m/>
    <n v="200000"/>
    <m/>
    <n v="200000"/>
    <n v="750000"/>
    <s v="Contratación"/>
    <n v="0"/>
    <s v="SI"/>
    <m/>
    <s v="Nuevo"/>
    <s v="SI"/>
    <m/>
    <m/>
    <s v="Jessica Roxana Camacho Medina"/>
    <s v="992 420 991"/>
  </r>
  <r>
    <x v="1076"/>
    <x v="5"/>
    <x v="5"/>
    <n v="0"/>
    <s v="Gerencia de Tecnologías de Información"/>
    <n v="0"/>
    <n v="0"/>
    <x v="2"/>
    <x v="731"/>
    <s v="Servicio de suscripción y administración en plataforma Cloud"/>
    <x v="2"/>
    <x v="0"/>
    <m/>
    <m/>
    <m/>
    <s v="Muy Alta"/>
    <s v="NO"/>
    <x v="0"/>
    <n v="0"/>
    <n v="1"/>
    <d v="2023-02-01T00:00:00"/>
    <d v="2023-02-28T00:00:00"/>
    <s v=""/>
    <n v="150000"/>
    <s v=""/>
    <s v=""/>
    <s v=""/>
    <s v=""/>
    <s v=""/>
    <s v=""/>
    <s v=""/>
    <s v=""/>
    <s v=""/>
    <s v=""/>
    <m/>
    <n v="150000"/>
    <m/>
    <s v=""/>
    <m/>
    <s v=""/>
    <m/>
    <s v=""/>
    <n v="150000"/>
    <s v="Contratación"/>
    <s v="No Significativa"/>
    <s v="SI"/>
    <m/>
    <s v="Nuevo"/>
    <s v="SI"/>
    <m/>
    <m/>
    <s v="Jessica Roxana Camacho Medina"/>
    <s v="993 420 991"/>
  </r>
  <r>
    <x v="1077"/>
    <x v="5"/>
    <x v="5"/>
    <n v="0"/>
    <s v="Gerencia de Tecnologías de Información"/>
    <n v="0"/>
    <n v="0"/>
    <x v="2"/>
    <x v="726"/>
    <s v="Adquisición de solución para garantizar la continuidad operativa - Saltos de MIPS programados I, II, III"/>
    <x v="3"/>
    <x v="0"/>
    <m/>
    <m/>
    <m/>
    <s v="Muy Alta"/>
    <s v="NO"/>
    <x v="2"/>
    <n v="0"/>
    <n v="36"/>
    <d v="2022-06-29T00:00:00"/>
    <d v="2025-06-28T00:00:00"/>
    <s v=""/>
    <n v="139072"/>
    <s v=""/>
    <s v=""/>
    <s v=""/>
    <s v=""/>
    <s v=""/>
    <s v=""/>
    <s v=""/>
    <s v=""/>
    <s v=""/>
    <s v=""/>
    <m/>
    <n v="139072"/>
    <m/>
    <s v=""/>
    <m/>
    <s v=""/>
    <m/>
    <s v=""/>
    <n v="139072"/>
    <s v="Contratación"/>
    <s v="Significativa"/>
    <s v="SI"/>
    <m/>
    <s v="Continuidad"/>
    <s v="SI"/>
    <m/>
    <m/>
    <s v="Jessica Roxana Camacho Medina"/>
    <s v="985 420 991"/>
  </r>
  <r>
    <x v="1078"/>
    <x v="5"/>
    <x v="5"/>
    <n v="0"/>
    <s v="Gerencia de Tecnologías de Información"/>
    <n v="0"/>
    <n v="0"/>
    <x v="2"/>
    <x v="732"/>
    <s v="Documentación de aplicaciones críticas"/>
    <x v="2"/>
    <x v="0"/>
    <m/>
    <m/>
    <m/>
    <s v="Muy Alta"/>
    <s v="NO"/>
    <x v="0"/>
    <n v="0"/>
    <n v="12"/>
    <d v="2023-01-01T00:00:00"/>
    <d v="2023-12-30T00:00:00"/>
    <s v=""/>
    <s v=""/>
    <s v=""/>
    <s v=""/>
    <s v=""/>
    <n v="60000"/>
    <s v=""/>
    <s v=""/>
    <s v=""/>
    <s v=""/>
    <s v=""/>
    <n v="60000"/>
    <m/>
    <n v="120000"/>
    <m/>
    <s v=""/>
    <m/>
    <s v=""/>
    <m/>
    <s v=""/>
    <n v="120000"/>
    <n v="0"/>
    <s v="No Significativa"/>
    <s v="SI"/>
    <m/>
    <s v="Nuevo"/>
    <s v="NO"/>
    <m/>
    <m/>
    <s v="Jessica Roxana Camacho Medina"/>
    <s v="995 420 991"/>
  </r>
  <r>
    <x v="1079"/>
    <x v="5"/>
    <x v="5"/>
    <n v="0"/>
    <s v="Gerencia de Tecnologías de Información"/>
    <n v="0"/>
    <n v="0"/>
    <x v="2"/>
    <x v="733"/>
    <s v="Adquisición de sistema de almacenamiento empresarial y fileserver corporativo"/>
    <x v="2"/>
    <x v="0"/>
    <m/>
    <m/>
    <m/>
    <s v="Muy Alta"/>
    <s v="NO"/>
    <x v="2"/>
    <n v="0"/>
    <n v="36"/>
    <d v="2022-06-25T00:00:00"/>
    <d v="2025-06-24T00:00:00"/>
    <s v=""/>
    <s v=""/>
    <s v=""/>
    <s v=""/>
    <s v=""/>
    <n v="54614"/>
    <s v=""/>
    <s v=""/>
    <s v=""/>
    <s v=""/>
    <s v=""/>
    <n v="58381"/>
    <m/>
    <n v="112995"/>
    <m/>
    <n v="112994"/>
    <m/>
    <n v="54614"/>
    <m/>
    <s v=""/>
    <n v="280603"/>
    <s v="Contratación"/>
    <s v="Significativa"/>
    <s v="SI"/>
    <m/>
    <s v="Continuidad"/>
    <s v="SI"/>
    <m/>
    <m/>
    <s v="Jessica Roxana Camacho Medina"/>
    <s v="996 420 991"/>
  </r>
  <r>
    <x v="1080"/>
    <x v="5"/>
    <x v="5"/>
    <n v="0"/>
    <s v="Gerencia de Tecnologías de Información"/>
    <n v="0"/>
    <n v="0"/>
    <x v="2"/>
    <x v="734"/>
    <s v="Fortalecimiento de Herramientas Testing"/>
    <x v="2"/>
    <x v="0"/>
    <m/>
    <m/>
    <m/>
    <s v="Alta"/>
    <s v="NO"/>
    <x v="0"/>
    <n v="0"/>
    <n v="3"/>
    <d v="2023-04-01T00:00:00"/>
    <d v="2023-07-31T00:00:00"/>
    <s v=""/>
    <s v=""/>
    <s v=""/>
    <s v=""/>
    <s v=""/>
    <s v=""/>
    <n v="110000"/>
    <s v=""/>
    <s v=""/>
    <s v=""/>
    <s v=""/>
    <s v=""/>
    <m/>
    <n v="110000"/>
    <m/>
    <s v=""/>
    <m/>
    <s v=""/>
    <m/>
    <s v=""/>
    <n v="110000"/>
    <s v="Contratación"/>
    <n v="0"/>
    <s v="SI"/>
    <m/>
    <s v="Nuevo"/>
    <s v="SI"/>
    <m/>
    <m/>
    <s v="Jessica Roxana Camacho Medina"/>
    <s v="997 420 991"/>
  </r>
  <r>
    <x v="1081"/>
    <x v="5"/>
    <x v="5"/>
    <n v="0"/>
    <s v="Gerencia de Tecnologías de Información"/>
    <n v="0"/>
    <n v="0"/>
    <x v="2"/>
    <x v="14"/>
    <s v="Comisión de Servicios a Nivel Nacional"/>
    <x v="2"/>
    <x v="0"/>
    <m/>
    <m/>
    <m/>
    <s v="Muy Alta"/>
    <s v="NO"/>
    <x v="2"/>
    <n v="0"/>
    <n v="12"/>
    <d v="2023-01-01T00:00:00"/>
    <d v="2023-12-31T00:00:00"/>
    <n v="17500"/>
    <n v="17500"/>
    <n v="17500"/>
    <n v="17500"/>
    <n v="17500"/>
    <n v="17500"/>
    <s v=""/>
    <s v=""/>
    <s v=""/>
    <s v=""/>
    <s v=""/>
    <s v=""/>
    <m/>
    <n v="105000"/>
    <m/>
    <s v=""/>
    <m/>
    <s v=""/>
    <m/>
    <s v=""/>
    <n v="105000"/>
    <n v="0"/>
    <n v="0"/>
    <s v="SI"/>
    <m/>
    <n v="0"/>
    <s v="SI"/>
    <m/>
    <m/>
    <s v="Jessica Roxana Camacho Medina"/>
    <s v="998 420 991"/>
  </r>
  <r>
    <x v="1082"/>
    <x v="5"/>
    <x v="5"/>
    <n v="0"/>
    <s v="Gerencia de Tecnologías de Información"/>
    <n v="0"/>
    <n v="0"/>
    <x v="2"/>
    <x v="735"/>
    <s v="Adquisición de una solución de seguridad para aplicaciones web y administrador de ancho de banda"/>
    <x v="2"/>
    <x v="0"/>
    <m/>
    <m/>
    <m/>
    <s v="Muy Alta"/>
    <s v="NO"/>
    <x v="2"/>
    <n v="0"/>
    <n v="36"/>
    <d v="2021-12-14T00:00:00"/>
    <d v="2024-12-13T00:00:00"/>
    <s v=""/>
    <n v="12224"/>
    <s v=""/>
    <n v="17058"/>
    <s v=""/>
    <n v="17058"/>
    <s v=""/>
    <n v="17058"/>
    <s v=""/>
    <n v="17058"/>
    <s v=""/>
    <n v="21891"/>
    <m/>
    <n v="102347"/>
    <m/>
    <n v="97513"/>
    <m/>
    <s v=""/>
    <m/>
    <s v=""/>
    <n v="199860"/>
    <s v="Contratación"/>
    <s v="No Significativa"/>
    <s v="SI"/>
    <m/>
    <s v="Continuidad"/>
    <s v="SI"/>
    <m/>
    <m/>
    <s v="Jessica Roxana Camacho Medina"/>
    <s v="999 420 991"/>
  </r>
  <r>
    <x v="1083"/>
    <x v="5"/>
    <x v="5"/>
    <n v="0"/>
    <s v="Gerencia de Tecnologías de Información"/>
    <n v="0"/>
    <n v="0"/>
    <x v="2"/>
    <x v="736"/>
    <s v="Servicio de reparación de equipos de aire acondicionado de precisión del Centro de Cómputo del Banco de la Nación- Sede San Borja "/>
    <x v="2"/>
    <x v="0"/>
    <m/>
    <m/>
    <m/>
    <s v="Muy Alta"/>
    <s v="NO"/>
    <x v="0"/>
    <n v="0"/>
    <n v="4"/>
    <d v="2022-12-01T00:00:00"/>
    <d v="2023-03-30T00:00:00"/>
    <s v=""/>
    <n v="59322"/>
    <s v=""/>
    <s v=""/>
    <s v=""/>
    <n v="37571"/>
    <s v=""/>
    <s v=""/>
    <s v=""/>
    <s v=""/>
    <s v=""/>
    <s v=""/>
    <m/>
    <n v="96893"/>
    <m/>
    <s v=""/>
    <m/>
    <s v=""/>
    <m/>
    <s v=""/>
    <n v="96893"/>
    <s v="Contratación"/>
    <n v="0"/>
    <s v="SI"/>
    <m/>
    <s v="Nuevo"/>
    <s v="SI"/>
    <m/>
    <m/>
    <s v="Jessica Roxana Camacho Medina"/>
    <s v="1000 420 991"/>
  </r>
  <r>
    <x v="1084"/>
    <x v="5"/>
    <x v="5"/>
    <n v="0"/>
    <s v="Gerencia de Tecnologías de Información"/>
    <n v="0"/>
    <n v="0"/>
    <x v="2"/>
    <x v="737"/>
    <s v="Servicios complementarios para proyecto de Facturación electrónica"/>
    <x v="2"/>
    <x v="0"/>
    <m/>
    <m/>
    <m/>
    <s v="Muy Alta"/>
    <s v="NO"/>
    <x v="0"/>
    <n v="0"/>
    <n v="12"/>
    <d v="2023-01-01T00:00:00"/>
    <d v="2023-12-30T00:00:00"/>
    <s v=""/>
    <s v=""/>
    <s v=""/>
    <s v=""/>
    <s v=""/>
    <n v="45000"/>
    <s v=""/>
    <s v=""/>
    <s v=""/>
    <s v=""/>
    <s v=""/>
    <n v="45000"/>
    <m/>
    <n v="90000"/>
    <m/>
    <s v=""/>
    <m/>
    <s v=""/>
    <m/>
    <s v=""/>
    <n v="90000"/>
    <s v="Contratación"/>
    <s v="No Significativa"/>
    <s v="SI"/>
    <m/>
    <s v="Nuevo"/>
    <s v="NO"/>
    <m/>
    <m/>
    <s v="Jessica Roxana Camacho Medina"/>
    <s v="1001 420 991"/>
  </r>
  <r>
    <x v="1085"/>
    <x v="5"/>
    <x v="5"/>
    <n v="0"/>
    <s v="Gerencia de Tecnologías de Información"/>
    <n v="0"/>
    <n v="0"/>
    <x v="2"/>
    <x v="738"/>
    <s v="Servicios complementarios para multired empresarial"/>
    <x v="2"/>
    <x v="0"/>
    <m/>
    <m/>
    <m/>
    <s v="Muy Alta"/>
    <s v="NO"/>
    <x v="0"/>
    <n v="0"/>
    <n v="12"/>
    <d v="2023-01-01T00:00:00"/>
    <d v="2023-12-30T00:00:00"/>
    <s v=""/>
    <s v=""/>
    <s v=""/>
    <s v=""/>
    <s v=""/>
    <n v="45000"/>
    <s v=""/>
    <s v=""/>
    <s v=""/>
    <s v=""/>
    <s v=""/>
    <n v="45000"/>
    <m/>
    <n v="90000"/>
    <m/>
    <s v=""/>
    <m/>
    <s v=""/>
    <m/>
    <s v=""/>
    <n v="90000"/>
    <s v="Contratación"/>
    <s v="No Significativa"/>
    <s v="SI"/>
    <m/>
    <s v="Nuevo"/>
    <s v="NO"/>
    <m/>
    <m/>
    <s v="Jessica Roxana Camacho Medina"/>
    <s v="1002 420 991"/>
  </r>
  <r>
    <x v="1086"/>
    <x v="5"/>
    <x v="5"/>
    <n v="0"/>
    <s v="Gerencia de Tecnologías de Información"/>
    <n v="0"/>
    <n v="0"/>
    <x v="2"/>
    <x v="739"/>
    <s v="Servicios Complementarios para Proyectos MEF"/>
    <x v="2"/>
    <x v="0"/>
    <m/>
    <m/>
    <m/>
    <s v="Muy Alta"/>
    <s v="NO"/>
    <x v="2"/>
    <n v="0"/>
    <n v="12"/>
    <d v="2023-01-01T00:00:00"/>
    <d v="2023-12-30T00:00:00"/>
    <s v=""/>
    <s v=""/>
    <s v=""/>
    <s v=""/>
    <s v=""/>
    <n v="40000"/>
    <s v=""/>
    <s v=""/>
    <s v=""/>
    <s v=""/>
    <s v=""/>
    <n v="40000"/>
    <m/>
    <n v="80000"/>
    <m/>
    <s v=""/>
    <m/>
    <s v=""/>
    <m/>
    <s v=""/>
    <n v="80000"/>
    <s v="Contratación"/>
    <s v="No Significativa"/>
    <s v="SI"/>
    <m/>
    <s v="Nuevo"/>
    <s v="NO"/>
    <m/>
    <m/>
    <s v="Jessica Roxana Camacho Medina"/>
    <s v="1004 420 991"/>
  </r>
  <r>
    <x v="1087"/>
    <x v="5"/>
    <x v="5"/>
    <n v="0"/>
    <s v="Gerencia de Tecnologías de Información"/>
    <n v="0"/>
    <n v="0"/>
    <x v="2"/>
    <x v="740"/>
    <s v="ITEM 3 - Servicio de Mtto. Predictivo, Preventivo y Correctivo de la Infraestructura Física del Centro de Cómputo Alterno San Isidro del BN "/>
    <x v="2"/>
    <x v="0"/>
    <m/>
    <m/>
    <m/>
    <s v="Muy Alta"/>
    <s v="NO"/>
    <x v="2"/>
    <n v="0"/>
    <n v="18"/>
    <d v="2022-03-18T00:00:00"/>
    <d v="2023-09-17T00:00:00"/>
    <s v=""/>
    <s v=""/>
    <n v="21447"/>
    <s v=""/>
    <s v=""/>
    <n v="21447"/>
    <s v=""/>
    <s v=""/>
    <n v="21447"/>
    <s v=""/>
    <s v=""/>
    <s v=""/>
    <m/>
    <n v="64341"/>
    <m/>
    <s v=""/>
    <m/>
    <s v=""/>
    <m/>
    <s v=""/>
    <n v="64341"/>
    <n v="0"/>
    <n v="0"/>
    <s v="SI"/>
    <m/>
    <s v="Continuidad"/>
    <s v="SI"/>
    <m/>
    <m/>
    <s v="Jessica Roxana Camacho Medina"/>
    <s v="1005 420 991"/>
  </r>
  <r>
    <x v="1088"/>
    <x v="5"/>
    <x v="5"/>
    <n v="0"/>
    <s v="Gerencia de Tecnologías de Información"/>
    <n v="0"/>
    <n v="0"/>
    <x v="2"/>
    <x v="741"/>
    <s v="Servicios complementarios para proyecto Sentinel"/>
    <x v="2"/>
    <x v="0"/>
    <m/>
    <m/>
    <m/>
    <s v="Muy Alta"/>
    <s v="NO"/>
    <x v="2"/>
    <n v="0"/>
    <n v="12"/>
    <d v="2023-01-01T00:00:00"/>
    <d v="2023-12-30T00:00:00"/>
    <s v=""/>
    <s v=""/>
    <s v=""/>
    <s v=""/>
    <s v=""/>
    <n v="32000"/>
    <s v=""/>
    <s v=""/>
    <s v=""/>
    <s v=""/>
    <s v=""/>
    <n v="32000"/>
    <m/>
    <n v="64000"/>
    <m/>
    <s v=""/>
    <m/>
    <s v=""/>
    <m/>
    <s v=""/>
    <n v="64000"/>
    <s v="Contratación"/>
    <s v="No Significativa"/>
    <s v="SI"/>
    <m/>
    <s v="Continuidad"/>
    <s v="SI"/>
    <m/>
    <m/>
    <s v="Jessica Roxana Camacho Medina"/>
    <s v="1006 420 991"/>
  </r>
  <r>
    <x v="1089"/>
    <x v="5"/>
    <x v="5"/>
    <n v="0"/>
    <s v="Gerencia de Tecnologías de Información"/>
    <n v="0"/>
    <n v="0"/>
    <x v="2"/>
    <x v="14"/>
    <s v="Comisión de Servicios a Nivel Nacional"/>
    <x v="2"/>
    <x v="0"/>
    <m/>
    <m/>
    <m/>
    <s v="Muy Alta"/>
    <s v="NO"/>
    <x v="2"/>
    <n v="0"/>
    <n v="12"/>
    <d v="2023-01-01T00:00:00"/>
    <d v="2023-12-31T00:00:00"/>
    <s v=""/>
    <s v=""/>
    <n v="31680"/>
    <s v=""/>
    <s v=""/>
    <n v="31680"/>
    <s v=""/>
    <s v=""/>
    <s v=""/>
    <s v=""/>
    <s v=""/>
    <s v=""/>
    <m/>
    <n v="63360"/>
    <m/>
    <s v=""/>
    <m/>
    <s v=""/>
    <m/>
    <s v=""/>
    <n v="63360"/>
    <n v="0"/>
    <n v="0"/>
    <s v="SI"/>
    <m/>
    <n v="0"/>
    <s v="SI"/>
    <m/>
    <m/>
    <s v="Jessica Roxana Camacho Medina"/>
    <s v="1007 420 991"/>
  </r>
  <r>
    <x v="1090"/>
    <x v="5"/>
    <x v="5"/>
    <n v="0"/>
    <s v="Gerencia de Tecnologías de Información"/>
    <n v="0"/>
    <n v="0"/>
    <x v="2"/>
    <x v="721"/>
    <s v="Adquisición de la Herramienta de Gestión de Servicios de Tecnologías de Información del Banco de la Nación"/>
    <x v="2"/>
    <x v="0"/>
    <m/>
    <m/>
    <m/>
    <s v="Muy Alta"/>
    <s v="NO"/>
    <x v="2"/>
    <n v="0"/>
    <n v="36"/>
    <d v="2022-08-27T00:00:00"/>
    <d v="2025-08-26T00:00:00"/>
    <s v=""/>
    <s v=""/>
    <s v=""/>
    <s v=""/>
    <s v=""/>
    <s v=""/>
    <s v=""/>
    <s v=""/>
    <s v=""/>
    <s v=""/>
    <s v=""/>
    <n v="63140"/>
    <m/>
    <n v="63140"/>
    <m/>
    <n v="63140"/>
    <m/>
    <n v="3831"/>
    <m/>
    <s v=""/>
    <n v="130111"/>
    <s v="Contratación"/>
    <s v="No Significativa"/>
    <s v="SI"/>
    <m/>
    <s v="Continuidad"/>
    <s v="SI"/>
    <m/>
    <m/>
    <s v="Jessica Roxana Camacho Medina"/>
    <s v="1008 420 991"/>
  </r>
  <r>
    <x v="1091"/>
    <x v="5"/>
    <x v="5"/>
    <n v="0"/>
    <s v="Gerencia de Tecnologías de Información"/>
    <n v="0"/>
    <n v="0"/>
    <x v="2"/>
    <x v="742"/>
    <s v="Suscripción de licencias para MS Project"/>
    <x v="2"/>
    <x v="0"/>
    <m/>
    <m/>
    <m/>
    <s v="Muy Alta"/>
    <s v="NO"/>
    <x v="0"/>
    <n v="0"/>
    <n v="48"/>
    <d v="2023-01-01T00:00:00"/>
    <d v="2026-12-31T00:00:00"/>
    <n v="5099"/>
    <n v="5099"/>
    <n v="5099"/>
    <n v="5099"/>
    <n v="5099"/>
    <n v="5099"/>
    <n v="5099"/>
    <n v="5099"/>
    <n v="5099"/>
    <n v="5099"/>
    <n v="5099"/>
    <n v="5099"/>
    <m/>
    <n v="61188"/>
    <m/>
    <n v="61188"/>
    <m/>
    <n v="61188"/>
    <m/>
    <n v="61188"/>
    <n v="244752"/>
    <s v="Contratación"/>
    <n v="0"/>
    <s v="SI"/>
    <m/>
    <s v="Nuevo"/>
    <s v="SI"/>
    <m/>
    <m/>
    <s v="Jessica Roxana Camacho Medina"/>
    <s v="1009 420 991"/>
  </r>
  <r>
    <x v="1092"/>
    <x v="5"/>
    <x v="5"/>
    <n v="0"/>
    <s v="Gerencia de Tecnologías de Información"/>
    <n v="0"/>
    <n v="0"/>
    <x v="9"/>
    <x v="743"/>
    <s v="Servicio de Mantenimiento y Soporte Técnico del Sistema SIX/SECURITY ADVANCED "/>
    <x v="2"/>
    <x v="0"/>
    <m/>
    <m/>
    <m/>
    <s v="Muy Alta"/>
    <s v="NO"/>
    <x v="2"/>
    <n v="0"/>
    <n v="24"/>
    <d v="2022-12-01T00:00:00"/>
    <d v="2024-11-30T00:00:00"/>
    <s v=""/>
    <s v=""/>
    <n v="15296"/>
    <s v=""/>
    <s v=""/>
    <n v="15296"/>
    <s v=""/>
    <s v=""/>
    <n v="15296"/>
    <s v=""/>
    <s v=""/>
    <n v="15296"/>
    <m/>
    <n v="61184"/>
    <m/>
    <n v="45888"/>
    <m/>
    <s v=""/>
    <m/>
    <s v=""/>
    <n v="107072"/>
    <s v="Contratación"/>
    <s v="No Significativa"/>
    <s v="SI"/>
    <m/>
    <s v="Continuidad"/>
    <s v="SI"/>
    <m/>
    <m/>
    <s v="Jessica Roxana Camacho Medina"/>
    <s v="1010 420 991"/>
  </r>
  <r>
    <x v="1093"/>
    <x v="5"/>
    <x v="5"/>
    <n v="0"/>
    <s v="Gerencia de Tecnologías de Información"/>
    <n v="0"/>
    <n v="0"/>
    <x v="9"/>
    <x v="14"/>
    <s v="Comisión de Servicios a Nivel Nacional"/>
    <x v="2"/>
    <x v="0"/>
    <m/>
    <m/>
    <m/>
    <s v="Muy Alta"/>
    <s v="NO"/>
    <x v="2"/>
    <n v="0"/>
    <n v="12"/>
    <d v="2023-01-01T00:00:00"/>
    <d v="2023-12-31T00:00:00"/>
    <s v=""/>
    <s v=""/>
    <n v="30240"/>
    <s v=""/>
    <s v=""/>
    <n v="30240"/>
    <s v=""/>
    <s v=""/>
    <s v=""/>
    <s v=""/>
    <s v=""/>
    <s v=""/>
    <m/>
    <n v="60480"/>
    <m/>
    <s v=""/>
    <m/>
    <s v=""/>
    <m/>
    <s v=""/>
    <n v="60480"/>
    <n v="0"/>
    <n v="0"/>
    <s v="SI"/>
    <m/>
    <n v="0"/>
    <s v="SI"/>
    <m/>
    <m/>
    <s v="Jessica Roxana Camacho Medina"/>
    <s v="1011 420 991"/>
  </r>
  <r>
    <x v="1094"/>
    <x v="5"/>
    <x v="5"/>
    <n v="0"/>
    <s v="Gerencia de Tecnologías de Información"/>
    <n v="0"/>
    <n v="0"/>
    <x v="2"/>
    <x v="744"/>
    <s v="Servicio de Soporte y Aseguramiento de la Granja de Servidores Empresariales con Sistema Operativo Linux RedHat (Adquisición de Suscripciones Plataforma Linux para Open - contrato anterior)"/>
    <x v="2"/>
    <x v="0"/>
    <m/>
    <m/>
    <m/>
    <s v="Muy Alta"/>
    <s v="NO"/>
    <x v="2"/>
    <n v="0"/>
    <n v="12"/>
    <d v="2021-07-31T00:00:00"/>
    <d v="2023-12-30T00:00:00"/>
    <s v=""/>
    <s v=""/>
    <s v=""/>
    <n v="20000"/>
    <s v=""/>
    <s v=""/>
    <s v=""/>
    <s v=""/>
    <s v=""/>
    <n v="30000"/>
    <s v=""/>
    <n v="10000"/>
    <m/>
    <n v="60000"/>
    <m/>
    <s v=""/>
    <m/>
    <s v=""/>
    <m/>
    <s v=""/>
    <n v="60000"/>
    <s v="Contratación"/>
    <s v="No Significativa"/>
    <s v="SI"/>
    <m/>
    <s v="Continuidad"/>
    <s v="SI"/>
    <m/>
    <m/>
    <s v="Jessica Roxana Camacho Medina"/>
    <s v="1012 420 991"/>
  </r>
  <r>
    <x v="1095"/>
    <x v="5"/>
    <x v="5"/>
    <n v="0"/>
    <s v="Gerencia de Tecnologías de Información"/>
    <n v="0"/>
    <n v="0"/>
    <x v="2"/>
    <x v="745"/>
    <s v="Servicios complementarios para proyecto de Signus RRHH"/>
    <x v="2"/>
    <x v="0"/>
    <m/>
    <m/>
    <m/>
    <s v="Muy Alta"/>
    <s v="NO"/>
    <x v="0"/>
    <n v="0"/>
    <n v="12"/>
    <d v="2023-01-01T00:00:00"/>
    <d v="2023-12-30T00:00:00"/>
    <s v=""/>
    <s v=""/>
    <s v=""/>
    <s v=""/>
    <s v=""/>
    <n v="27000"/>
    <s v=""/>
    <s v=""/>
    <s v=""/>
    <s v=""/>
    <s v=""/>
    <n v="27000"/>
    <m/>
    <n v="54000"/>
    <m/>
    <s v=""/>
    <m/>
    <s v=""/>
    <m/>
    <s v=""/>
    <n v="54000"/>
    <s v="Contratación"/>
    <s v="No Significativa"/>
    <s v="SI"/>
    <m/>
    <s v="Nuevo"/>
    <s v="NO"/>
    <m/>
    <m/>
    <s v="Jessica Roxana Camacho Medina"/>
    <s v="1013 420 991"/>
  </r>
  <r>
    <x v="1096"/>
    <x v="5"/>
    <x v="5"/>
    <n v="0"/>
    <s v="Gerencia de Tecnologías de Información"/>
    <n v="0"/>
    <n v="0"/>
    <x v="2"/>
    <x v="746"/>
    <s v="Servicios complementarios para incidencias del sistema oracle financial"/>
    <x v="2"/>
    <x v="0"/>
    <m/>
    <m/>
    <m/>
    <s v="Muy Alta"/>
    <s v="NO"/>
    <x v="0"/>
    <n v="0"/>
    <n v="12"/>
    <d v="2023-01-01T00:00:00"/>
    <d v="2023-12-30T00:00:00"/>
    <s v=""/>
    <s v=""/>
    <s v=""/>
    <s v=""/>
    <s v=""/>
    <n v="27000"/>
    <s v=""/>
    <s v=""/>
    <s v=""/>
    <s v=""/>
    <s v=""/>
    <n v="27000"/>
    <m/>
    <n v="54000"/>
    <m/>
    <s v=""/>
    <m/>
    <s v=""/>
    <m/>
    <s v=""/>
    <n v="54000"/>
    <s v="Contratación"/>
    <s v="No Significativa"/>
    <s v="SI"/>
    <m/>
    <s v="Nuevo"/>
    <s v="NO"/>
    <m/>
    <m/>
    <s v="Jessica Roxana Camacho Medina"/>
    <s v="1014 420 991"/>
  </r>
  <r>
    <x v="1097"/>
    <x v="5"/>
    <x v="5"/>
    <n v="0"/>
    <s v="Gerencia de Tecnologías de Información"/>
    <n v="0"/>
    <n v="0"/>
    <x v="9"/>
    <x v="747"/>
    <s v="Adquisición de Pin Pads para las Oficinas del Banco de la Nación"/>
    <x v="2"/>
    <x v="0"/>
    <m/>
    <m/>
    <m/>
    <s v="Muy Alta"/>
    <s v="NO"/>
    <x v="2"/>
    <n v="0"/>
    <n v="61"/>
    <d v="2020-02-26T00:00:00"/>
    <d v="2025-03-25T00:00:00"/>
    <s v=""/>
    <n v="8206"/>
    <s v=""/>
    <s v=""/>
    <s v=""/>
    <s v=""/>
    <s v=""/>
    <n v="26855"/>
    <s v=""/>
    <s v=""/>
    <s v=""/>
    <n v="18650"/>
    <m/>
    <n v="53711"/>
    <m/>
    <n v="53711"/>
    <m/>
    <n v="12682"/>
    <m/>
    <s v=""/>
    <n v="120104"/>
    <s v="Contratación"/>
    <s v="No Significativa"/>
    <s v="SI"/>
    <m/>
    <s v="Continuidad"/>
    <s v="SI"/>
    <m/>
    <m/>
    <s v="Jessica Roxana Camacho Medina"/>
    <s v="1015 420 991"/>
  </r>
  <r>
    <x v="1098"/>
    <x v="5"/>
    <x v="5"/>
    <n v="0"/>
    <s v="Gerencia de Tecnologías de Información"/>
    <n v="0"/>
    <n v="0"/>
    <x v="2"/>
    <x v="748"/>
    <s v="Servicio de Operación de Equipos de Energía Eléctrica de los Centros de Cómputo del BN - Nuevo Contrato"/>
    <x v="2"/>
    <x v="0"/>
    <m/>
    <m/>
    <m/>
    <s v="Muy Alta"/>
    <s v="NO"/>
    <x v="0"/>
    <n v="0"/>
    <n v="13"/>
    <d v="2023-01-01T00:00:00"/>
    <d v="2024-01-31T00:00:00"/>
    <n v="4000"/>
    <n v="4000"/>
    <n v="4000"/>
    <n v="4000"/>
    <n v="4000"/>
    <n v="4000"/>
    <n v="4000"/>
    <n v="4000"/>
    <n v="4000"/>
    <n v="4000"/>
    <n v="4000"/>
    <n v="4000"/>
    <m/>
    <n v="48000"/>
    <m/>
    <n v="4000"/>
    <m/>
    <s v=""/>
    <m/>
    <s v=""/>
    <n v="52000"/>
    <s v="Contratación"/>
    <n v="0"/>
    <s v="SI"/>
    <m/>
    <s v="Nuevo"/>
    <s v="SI"/>
    <m/>
    <m/>
    <s v="Jessica Roxana Camacho Medina"/>
    <s v="1016 420 991"/>
  </r>
  <r>
    <x v="1099"/>
    <x v="5"/>
    <x v="5"/>
    <n v="0"/>
    <s v="Gerencia de Tecnologías de Información"/>
    <n v="0"/>
    <n v="0"/>
    <x v="2"/>
    <x v="749"/>
    <s v="Servicio para Optimización de Procesos de Backup con el Software TSM (TIVOLI STORAGE MANAGER) en el ambiente de Base de Datos ORACLE - Nuevo Contrato"/>
    <x v="2"/>
    <x v="0"/>
    <m/>
    <m/>
    <m/>
    <s v="Muy Alta"/>
    <s v="NO"/>
    <x v="2"/>
    <n v="0"/>
    <n v="18"/>
    <d v="2023-01-01T00:00:00"/>
    <d v="2024-06-30T00:00:00"/>
    <n v="4000"/>
    <n v="4000"/>
    <n v="4000"/>
    <n v="4000"/>
    <n v="4000"/>
    <n v="4000"/>
    <n v="4000"/>
    <n v="4000"/>
    <n v="4000"/>
    <n v="4000"/>
    <n v="4000"/>
    <n v="4000"/>
    <m/>
    <n v="48000"/>
    <m/>
    <n v="24000"/>
    <m/>
    <s v=""/>
    <m/>
    <s v=""/>
    <n v="72000"/>
    <s v="Contratación"/>
    <n v="0"/>
    <s v="SI"/>
    <m/>
    <s v="Nuevo"/>
    <s v="SI"/>
    <m/>
    <m/>
    <s v="Jessica Roxana Camacho Medina"/>
    <s v="1017 420 991"/>
  </r>
  <r>
    <x v="1100"/>
    <x v="5"/>
    <x v="5"/>
    <n v="0"/>
    <s v="Gerencia de Tecnologías de Información"/>
    <n v="0"/>
    <n v="0"/>
    <x v="2"/>
    <x v="733"/>
    <s v="Adquisición de sistema de almacenamiento empresarial y fileserver corporativo"/>
    <x v="2"/>
    <x v="0"/>
    <m/>
    <m/>
    <m/>
    <s v="Muy Alta"/>
    <s v="NO"/>
    <x v="2"/>
    <n v="0"/>
    <n v="36"/>
    <d v="2022-06-25T00:00:00"/>
    <d v="2025-06-24T00:00:00"/>
    <s v=""/>
    <s v=""/>
    <s v=""/>
    <s v=""/>
    <s v=""/>
    <n v="21539"/>
    <s v=""/>
    <s v=""/>
    <s v=""/>
    <s v=""/>
    <s v=""/>
    <n v="23024"/>
    <m/>
    <n v="44563"/>
    <m/>
    <n v="44562"/>
    <m/>
    <n v="21538"/>
    <m/>
    <s v=""/>
    <n v="110663"/>
    <s v="Contratación"/>
    <s v="Significativa"/>
    <s v="SI"/>
    <m/>
    <s v="Continuidad"/>
    <s v="SI"/>
    <m/>
    <m/>
    <s v="Jessica Roxana Camacho Medina"/>
    <s v="1018 420 991"/>
  </r>
  <r>
    <x v="1101"/>
    <x v="5"/>
    <x v="5"/>
    <n v="0"/>
    <s v="Gerencia de Tecnologías de Información"/>
    <n v="0"/>
    <n v="0"/>
    <x v="9"/>
    <x v="14"/>
    <s v="Comisión de Servicios a Nivel Nacional"/>
    <x v="2"/>
    <x v="0"/>
    <m/>
    <m/>
    <m/>
    <s v="Muy Alta"/>
    <s v="NO"/>
    <x v="2"/>
    <n v="0"/>
    <n v="12"/>
    <d v="2023-01-01T00:00:00"/>
    <d v="2023-12-31T00:00:00"/>
    <n v="7333"/>
    <n v="7333"/>
    <n v="7333"/>
    <n v="7333"/>
    <n v="7333"/>
    <n v="7335"/>
    <s v=""/>
    <s v=""/>
    <s v=""/>
    <s v=""/>
    <s v=""/>
    <s v=""/>
    <m/>
    <n v="44000"/>
    <m/>
    <s v=""/>
    <m/>
    <s v=""/>
    <m/>
    <s v=""/>
    <n v="44000"/>
    <n v="0"/>
    <n v="0"/>
    <s v="SI"/>
    <m/>
    <n v="0"/>
    <s v="SI"/>
    <m/>
    <m/>
    <s v="Jessica Roxana Camacho Medina"/>
    <s v="1019 420 991"/>
  </r>
  <r>
    <x v="1102"/>
    <x v="5"/>
    <x v="5"/>
    <n v="0"/>
    <s v="Gerencia de Tecnologías de Información"/>
    <n v="0"/>
    <n v="0"/>
    <x v="9"/>
    <x v="750"/>
    <s v="Adquisición de software para diseño y edición de videos"/>
    <x v="2"/>
    <x v="0"/>
    <m/>
    <m/>
    <m/>
    <s v="Muy Alta"/>
    <s v="NO"/>
    <x v="2"/>
    <n v="0"/>
    <n v="36"/>
    <d v="2023-01-01T00:00:00"/>
    <d v="2025-12-31T00:00:00"/>
    <s v=""/>
    <s v=""/>
    <n v="10593"/>
    <s v=""/>
    <s v=""/>
    <n v="10593"/>
    <s v=""/>
    <s v=""/>
    <n v="10593"/>
    <s v=""/>
    <s v=""/>
    <n v="10594"/>
    <m/>
    <n v="42373"/>
    <m/>
    <n v="42373"/>
    <m/>
    <n v="42373"/>
    <m/>
    <s v=""/>
    <n v="127119"/>
    <s v="Contratación"/>
    <s v="No Significativa"/>
    <s v="SI"/>
    <m/>
    <s v="Nuevo"/>
    <s v="SI"/>
    <m/>
    <m/>
    <s v="Jessica Roxana Camacho Medina"/>
    <s v="1020 420 991"/>
  </r>
  <r>
    <x v="1103"/>
    <x v="5"/>
    <x v="5"/>
    <n v="0"/>
    <s v="Gerencia de Tecnologías de Información"/>
    <n v="0"/>
    <n v="0"/>
    <x v="2"/>
    <x v="751"/>
    <s v="Upgrade y servicio de mantenimiento y soporte del software de gestión de fallas CICS"/>
    <x v="2"/>
    <x v="0"/>
    <m/>
    <m/>
    <m/>
    <s v="Muy Alta"/>
    <s v="NO"/>
    <x v="2"/>
    <n v="0"/>
    <n v="36"/>
    <d v="2020-08-01T00:00:00"/>
    <d v="2023-07-31T00:00:00"/>
    <n v="3500"/>
    <n v="3500"/>
    <n v="3500"/>
    <n v="3500"/>
    <n v="3500"/>
    <n v="3500"/>
    <n v="3500"/>
    <n v="3500"/>
    <n v="3500"/>
    <n v="3500"/>
    <n v="3500"/>
    <n v="3500"/>
    <m/>
    <n v="42000"/>
    <m/>
    <s v=""/>
    <m/>
    <s v=""/>
    <m/>
    <s v=""/>
    <n v="42000"/>
    <s v="Contratación"/>
    <s v="No Significativa"/>
    <s v="SI"/>
    <m/>
    <s v="Continuidad"/>
    <s v="NO"/>
    <m/>
    <m/>
    <s v="Jessica Roxana Camacho Medina"/>
    <s v="1021 420 991"/>
  </r>
  <r>
    <x v="1104"/>
    <x v="5"/>
    <x v="5"/>
    <n v="0"/>
    <s v="Gerencia de Tecnologías de Información"/>
    <n v="0"/>
    <n v="0"/>
    <x v="2"/>
    <x v="752"/>
    <s v="Servicio de Operación de Sistemas de Aire Acondicionado y Grupos Electrógenos de los Centros de Cómputo del BN - Nuevo Contrato"/>
    <x v="2"/>
    <x v="0"/>
    <m/>
    <m/>
    <m/>
    <s v="Muy Alta"/>
    <s v="NO"/>
    <x v="2"/>
    <n v="0"/>
    <n v="14"/>
    <d v="2022-10-07T00:00:00"/>
    <d v="2023-12-30T00:00:00"/>
    <n v="3440"/>
    <n v="3440"/>
    <n v="3440"/>
    <n v="3440"/>
    <n v="3440"/>
    <n v="3440"/>
    <n v="3440"/>
    <n v="3440"/>
    <n v="3440"/>
    <n v="3440"/>
    <n v="3440"/>
    <n v="3440"/>
    <m/>
    <n v="41280"/>
    <m/>
    <s v=""/>
    <m/>
    <s v=""/>
    <m/>
    <s v=""/>
    <n v="41280"/>
    <s v="Contratación"/>
    <n v="0"/>
    <s v="SI"/>
    <m/>
    <s v="Continuidad"/>
    <s v="SI"/>
    <m/>
    <m/>
    <s v="Jessica Roxana Camacho Medina"/>
    <s v="1022 420 991"/>
  </r>
  <r>
    <x v="1105"/>
    <x v="5"/>
    <x v="5"/>
    <n v="0"/>
    <s v="Gerencia de Tecnologías de Información"/>
    <n v="0"/>
    <n v="0"/>
    <x v="9"/>
    <x v="753"/>
    <s v="Adquisición de Lectoras de Cheques"/>
    <x v="2"/>
    <x v="0"/>
    <m/>
    <m/>
    <m/>
    <s v="Muy Alta"/>
    <s v="NO"/>
    <x v="2"/>
    <n v="0"/>
    <n v="60"/>
    <d v="2021-03-20T00:00:00"/>
    <d v="2026-04-19T00:00:00"/>
    <s v=""/>
    <s v=""/>
    <n v="9044"/>
    <s v=""/>
    <s v=""/>
    <s v=""/>
    <s v=""/>
    <s v=""/>
    <s v=""/>
    <s v=""/>
    <s v=""/>
    <n v="32168"/>
    <m/>
    <n v="41212"/>
    <m/>
    <n v="41212"/>
    <m/>
    <n v="41212"/>
    <m/>
    <n v="12478"/>
    <n v="136114"/>
    <s v="Contratación"/>
    <s v="No Significativa"/>
    <s v="SI"/>
    <m/>
    <s v="Continuidad"/>
    <s v="SI"/>
    <m/>
    <m/>
    <s v="Jessica Roxana Camacho Medina"/>
    <s v="1023 420 991"/>
  </r>
  <r>
    <x v="1106"/>
    <x v="5"/>
    <x v="5"/>
    <n v="0"/>
    <s v="Gerencia de Tecnologías de Información"/>
    <n v="0"/>
    <n v="0"/>
    <x v="2"/>
    <x v="754"/>
    <s v="Servicio Especializado para Implementaciones de Alertas en la Suite BMC TRUESIGHT - Nuevo Contrato"/>
    <x v="2"/>
    <x v="0"/>
    <m/>
    <m/>
    <m/>
    <s v="Muy Alta"/>
    <s v="NO"/>
    <x v="2"/>
    <n v="0"/>
    <n v="18"/>
    <d v="2023-01-01T00:00:00"/>
    <d v="2024-06-30T00:00:00"/>
    <n v="3300"/>
    <n v="3300"/>
    <n v="3300"/>
    <n v="3300"/>
    <n v="3300"/>
    <n v="3300"/>
    <n v="3300"/>
    <n v="3300"/>
    <n v="3300"/>
    <n v="3300"/>
    <n v="3300"/>
    <n v="3300"/>
    <m/>
    <n v="39600"/>
    <m/>
    <n v="19800"/>
    <m/>
    <s v=""/>
    <m/>
    <s v=""/>
    <n v="59400"/>
    <s v="Contratación"/>
    <n v="0"/>
    <s v="SI"/>
    <m/>
    <s v="Nuevo"/>
    <s v="SI"/>
    <m/>
    <m/>
    <s v="Jessica Roxana Camacho Medina"/>
    <s v="1024 420 991"/>
  </r>
  <r>
    <x v="1107"/>
    <x v="5"/>
    <x v="5"/>
    <n v="0"/>
    <s v="Gerencia de Tecnologías de Información"/>
    <n v="0"/>
    <n v="0"/>
    <x v="9"/>
    <x v="755"/>
    <s v="Adquisición de Impresoras Híbridas para las Oficinas del Banco de la Nación - Provincias"/>
    <x v="2"/>
    <x v="0"/>
    <m/>
    <m/>
    <m/>
    <s v="Muy Alta"/>
    <s v="NO"/>
    <x v="2"/>
    <n v="0"/>
    <n v="61"/>
    <d v="2020-04-30T00:00:00"/>
    <d v="2025-05-29T00:00:00"/>
    <s v=""/>
    <s v=""/>
    <s v=""/>
    <n v="10746"/>
    <s v=""/>
    <s v=""/>
    <s v=""/>
    <s v=""/>
    <s v=""/>
    <n v="16255"/>
    <s v=""/>
    <n v="5509"/>
    <m/>
    <n v="32510"/>
    <m/>
    <n v="32510"/>
    <m/>
    <n v="13455"/>
    <m/>
    <s v=""/>
    <n v="78475"/>
    <s v="Contratación"/>
    <s v="No Significativa"/>
    <s v="SI"/>
    <m/>
    <s v="Continuidad"/>
    <s v="SI"/>
    <m/>
    <m/>
    <s v="Jessica Roxana Camacho Medina"/>
    <s v="1026 420 991"/>
  </r>
  <r>
    <x v="1108"/>
    <x v="5"/>
    <x v="5"/>
    <n v="0"/>
    <s v="Gerencia de Tecnologías de Información"/>
    <n v="0"/>
    <n v="0"/>
    <x v="9"/>
    <x v="756"/>
    <s v="Servicio de Soporte y Mantenimiento al Sistema de Trámite Documentario (STD) - 1"/>
    <x v="2"/>
    <x v="0"/>
    <m/>
    <m/>
    <m/>
    <s v="Alta"/>
    <s v="NO"/>
    <x v="2"/>
    <n v="0"/>
    <n v="12"/>
    <d v="2023-01-01T00:00:00"/>
    <d v="2023-12-31T00:00:00"/>
    <s v=""/>
    <s v=""/>
    <s v=""/>
    <s v=""/>
    <s v=""/>
    <s v=""/>
    <s v=""/>
    <n v="31187"/>
    <s v=""/>
    <s v=""/>
    <s v=""/>
    <s v=""/>
    <m/>
    <n v="31187"/>
    <m/>
    <s v=""/>
    <m/>
    <s v=""/>
    <m/>
    <s v=""/>
    <n v="31187"/>
    <s v="Contratación"/>
    <s v="No Significativa"/>
    <s v="SI"/>
    <m/>
    <s v="Nuevo"/>
    <s v="SI"/>
    <m/>
    <m/>
    <s v="Jessica Roxana Camacho Medina"/>
    <s v="1027 420 991"/>
  </r>
  <r>
    <x v="1109"/>
    <x v="5"/>
    <x v="5"/>
    <n v="0"/>
    <s v="Gerencia de Tecnologías de Información"/>
    <n v="0"/>
    <n v="0"/>
    <x v="2"/>
    <x v="757"/>
    <s v="Servicio de soporte técnico para storage MIDRANGE y FILESERVER HNAS del ambiente distribuido - Nuevo Contrato"/>
    <x v="2"/>
    <x v="0"/>
    <m/>
    <m/>
    <m/>
    <s v="Muy Alta"/>
    <s v="NO"/>
    <x v="2"/>
    <n v="0"/>
    <n v="12"/>
    <d v="2022-11-24T00:00:00"/>
    <d v="2023-08-21T00:00:00"/>
    <s v=""/>
    <s v=""/>
    <s v=""/>
    <s v=""/>
    <s v=""/>
    <s v=""/>
    <s v=""/>
    <n v="30509"/>
    <s v=""/>
    <s v=""/>
    <s v=""/>
    <s v=""/>
    <m/>
    <n v="30509"/>
    <m/>
    <s v=""/>
    <m/>
    <s v=""/>
    <m/>
    <s v=""/>
    <n v="30509"/>
    <s v="Contratación"/>
    <s v="No Significativa"/>
    <s v="SI"/>
    <m/>
    <s v="Continuidad"/>
    <s v="SI"/>
    <m/>
    <m/>
    <s v="Jessica Roxana Camacho Medina"/>
    <s v="1028 420 991"/>
  </r>
  <r>
    <x v="1110"/>
    <x v="5"/>
    <x v="5"/>
    <n v="0"/>
    <s v="Gerencia de Tecnologías de Información"/>
    <n v="0"/>
    <n v="0"/>
    <x v="2"/>
    <x v="758"/>
    <s v="Adquisición del Servicio de Comunicación de Datos mediante línea Celular 3G (Menor 8UITs)"/>
    <x v="2"/>
    <x v="0"/>
    <m/>
    <m/>
    <m/>
    <s v="Muy Alta"/>
    <s v="NO"/>
    <x v="2"/>
    <n v="0"/>
    <n v="12"/>
    <d v="2023-01-01T00:00:00"/>
    <d v="2023-12-30T00:00:00"/>
    <n v="2500"/>
    <n v="2500"/>
    <n v="2500"/>
    <n v="2500"/>
    <n v="2500"/>
    <n v="2500"/>
    <n v="2500"/>
    <n v="2500"/>
    <n v="2500"/>
    <n v="2500"/>
    <n v="2500"/>
    <n v="2500"/>
    <m/>
    <n v="30000"/>
    <m/>
    <s v=""/>
    <m/>
    <s v=""/>
    <m/>
    <s v=""/>
    <n v="30000"/>
    <s v="Contratación"/>
    <n v="0"/>
    <s v="SI"/>
    <m/>
    <s v="Nuevo"/>
    <s v="SI"/>
    <m/>
    <m/>
    <s v="Jessica Roxana Camacho Medina"/>
    <s v="1029 420 991"/>
  </r>
  <r>
    <x v="1111"/>
    <x v="5"/>
    <x v="5"/>
    <n v="0"/>
    <s v="Gerencia de Tecnologías de Información"/>
    <n v="0"/>
    <n v="0"/>
    <x v="2"/>
    <x v="759"/>
    <s v="Suscripción del software HCL XWORK SERVER."/>
    <x v="2"/>
    <x v="0"/>
    <m/>
    <m/>
    <m/>
    <s v="Muy Alta"/>
    <s v="NO"/>
    <x v="2"/>
    <n v="0"/>
    <n v="12"/>
    <d v="2023-08-01T00:00:00"/>
    <d v="2024-07-31T00:00:00"/>
    <s v=""/>
    <s v=""/>
    <s v=""/>
    <s v=""/>
    <s v=""/>
    <s v=""/>
    <s v=""/>
    <n v="30000"/>
    <s v=""/>
    <s v=""/>
    <s v=""/>
    <s v=""/>
    <m/>
    <n v="30000"/>
    <m/>
    <s v=""/>
    <m/>
    <s v=""/>
    <m/>
    <s v=""/>
    <n v="30000"/>
    <s v="Contratación"/>
    <s v="No Significativa"/>
    <s v="SI"/>
    <m/>
    <s v="Nuevo"/>
    <s v="SI"/>
    <m/>
    <m/>
    <s v="Jessica Roxana Camacho Medina"/>
    <s v="1030 420 991"/>
  </r>
  <r>
    <x v="1112"/>
    <x v="5"/>
    <x v="5"/>
    <n v="0"/>
    <s v="Gerencia de Tecnologías de Información"/>
    <n v="0"/>
    <n v="0"/>
    <x v="9"/>
    <x v="442"/>
    <s v="Soporte y Mantenimiento On Site del Sistema de Cambios, Inversiones y Tesorería"/>
    <x v="2"/>
    <x v="0"/>
    <m/>
    <m/>
    <m/>
    <s v="Muy Alta"/>
    <s v="NO"/>
    <x v="2"/>
    <n v="0"/>
    <n v="36"/>
    <d v="2020-02-15T00:00:00"/>
    <d v="2023-02-14T00:00:00"/>
    <s v=""/>
    <n v="28070"/>
    <s v=""/>
    <s v=""/>
    <s v=""/>
    <s v=""/>
    <s v=""/>
    <s v=""/>
    <s v=""/>
    <s v=""/>
    <s v=""/>
    <s v=""/>
    <m/>
    <n v="28070"/>
    <m/>
    <s v=""/>
    <m/>
    <s v=""/>
    <m/>
    <s v=""/>
    <n v="28070"/>
    <s v="Contratación"/>
    <s v="No Significativa"/>
    <s v="SI"/>
    <m/>
    <s v="Continuidad"/>
    <s v="SI"/>
    <m/>
    <m/>
    <s v="Jessica Roxana Camacho Medina"/>
    <s v="1032 420 991"/>
  </r>
  <r>
    <x v="1113"/>
    <x v="5"/>
    <x v="5"/>
    <n v="0"/>
    <s v="Gerencia de Tecnologías de Información"/>
    <n v="0"/>
    <n v="0"/>
    <x v="2"/>
    <x v="760"/>
    <s v="Actualización de la plataforma central que soporta la red de ATMs - Demanda de Incidencias no previstas"/>
    <x v="2"/>
    <x v="0"/>
    <m/>
    <m/>
    <m/>
    <s v="Muy Alta"/>
    <s v="NO"/>
    <x v="2"/>
    <n v="0"/>
    <n v="36"/>
    <d v="2022-03-24T00:00:00"/>
    <d v="2025-03-23T00:00:00"/>
    <n v="2295"/>
    <n v="2295"/>
    <n v="2295"/>
    <n v="2295"/>
    <n v="2295"/>
    <n v="2295"/>
    <n v="2295"/>
    <n v="2295"/>
    <n v="2295"/>
    <n v="2296"/>
    <n v="2296"/>
    <n v="2296"/>
    <m/>
    <n v="27543"/>
    <m/>
    <n v="27542"/>
    <m/>
    <n v="6886"/>
    <m/>
    <s v=""/>
    <n v="61971"/>
    <s v="Contratación"/>
    <s v="No Significativa"/>
    <s v="SI"/>
    <m/>
    <s v="Continuidad"/>
    <s v="SI"/>
    <m/>
    <m/>
    <s v="Jessica Roxana Camacho Medina"/>
    <s v="1033 420 991"/>
  </r>
  <r>
    <x v="1114"/>
    <x v="5"/>
    <x v="5"/>
    <n v="0"/>
    <s v="Gerencia de Tecnologías de Información"/>
    <n v="0"/>
    <n v="0"/>
    <x v="6"/>
    <x v="761"/>
    <s v="Servicio de comunicación mediante red celular para ventanillas itinerantes del BN - Nuevo Contrato"/>
    <x v="2"/>
    <x v="0"/>
    <m/>
    <m/>
    <m/>
    <s v="Muy Alta"/>
    <s v="NO"/>
    <x v="2"/>
    <n v="0"/>
    <n v="12"/>
    <d v="2023-01-01T00:00:00"/>
    <d v="2023-12-31T00:00:00"/>
    <n v="1800"/>
    <n v="1800"/>
    <n v="1800"/>
    <n v="1800"/>
    <n v="1800"/>
    <n v="1800"/>
    <n v="1800"/>
    <n v="1800"/>
    <n v="1800"/>
    <n v="1800"/>
    <n v="1800"/>
    <n v="1800"/>
    <m/>
    <n v="21600"/>
    <m/>
    <s v=""/>
    <m/>
    <s v=""/>
    <m/>
    <s v=""/>
    <n v="21600"/>
    <s v="Contratación"/>
    <s v="No Significativa"/>
    <s v="SI"/>
    <m/>
    <s v="Nuevo"/>
    <s v="SI"/>
    <m/>
    <m/>
    <s v="Jessica Roxana Camacho Medina"/>
    <s v="1034 420 991"/>
  </r>
  <r>
    <x v="1115"/>
    <x v="5"/>
    <x v="5"/>
    <n v="0"/>
    <s v="Gerencia de Tecnologías de Información"/>
    <n v="0"/>
    <n v="0"/>
    <x v="9"/>
    <x v="762"/>
    <s v="Servicio de Monitoreo y Registro de los Usuarios que Acceden a los Equipos de Comunicaciones y Seguridad con la Plataforma IDENTITY SERVICES ENGINE (ISE) - Nuevo Contrato"/>
    <x v="2"/>
    <x v="0"/>
    <m/>
    <m/>
    <m/>
    <s v="Muy Alta"/>
    <s v="NO"/>
    <x v="2"/>
    <n v="0"/>
    <n v="12"/>
    <d v="2022-09-20T00:00:00"/>
    <d v="2023-09-19T00:00:00"/>
    <n v="3850"/>
    <n v="3850"/>
    <n v="3850"/>
    <n v="3850"/>
    <n v="3850"/>
    <s v=""/>
    <s v=""/>
    <s v=""/>
    <s v=""/>
    <s v=""/>
    <s v=""/>
    <s v=""/>
    <m/>
    <n v="19250"/>
    <m/>
    <s v=""/>
    <m/>
    <s v=""/>
    <m/>
    <s v=""/>
    <n v="19250"/>
    <s v="Contratación"/>
    <s v="No Significativa"/>
    <s v="SI"/>
    <m/>
    <s v="Continuidad"/>
    <s v="SI"/>
    <m/>
    <m/>
    <s v="Jessica Roxana Camacho Medina"/>
    <s v="1035 420 991"/>
  </r>
  <r>
    <x v="1116"/>
    <x v="5"/>
    <x v="5"/>
    <n v="0"/>
    <s v="Gerencia de Tecnologías de Información"/>
    <n v="0"/>
    <n v="0"/>
    <x v="12"/>
    <x v="763"/>
    <s v="Consulta de Supervivencia ante la RENIEC"/>
    <x v="2"/>
    <x v="0"/>
    <m/>
    <m/>
    <m/>
    <s v="Muy Alta"/>
    <s v="NO"/>
    <x v="2"/>
    <n v="0"/>
    <n v="48"/>
    <d v="2023-01-01T00:00:00"/>
    <d v="2026-12-31T00:00:00"/>
    <n v="1416"/>
    <n v="1416"/>
    <n v="1416"/>
    <n v="1416"/>
    <n v="1417"/>
    <n v="1417"/>
    <n v="1417"/>
    <n v="1417"/>
    <n v="1417"/>
    <n v="1417"/>
    <n v="1417"/>
    <n v="1417"/>
    <m/>
    <n v="17000"/>
    <m/>
    <n v="16999.999999999996"/>
    <m/>
    <n v="16999.999999999996"/>
    <m/>
    <n v="16999.999999999996"/>
    <n v="68000"/>
    <s v="Contratación"/>
    <s v="No Significativa"/>
    <s v="SI"/>
    <m/>
    <s v="Continuidad"/>
    <s v="SI"/>
    <m/>
    <m/>
    <s v="Jessica Roxana Camacho Medina"/>
    <s v="1036 420 991"/>
  </r>
  <r>
    <x v="1117"/>
    <x v="5"/>
    <x v="5"/>
    <n v="0"/>
    <s v="Gerencia de Tecnologías de Información"/>
    <n v="0"/>
    <n v="0"/>
    <x v="12"/>
    <x v="763"/>
    <s v="Consulta de Supervivencia ante la RENIEC"/>
    <x v="2"/>
    <x v="0"/>
    <m/>
    <m/>
    <m/>
    <s v="Muy Alta"/>
    <s v="NO"/>
    <x v="2"/>
    <n v="0"/>
    <n v="48"/>
    <d v="2023-01-01T00:00:00"/>
    <d v="2026-12-31T00:00:00"/>
    <n v="1416"/>
    <n v="1416"/>
    <n v="1416"/>
    <n v="1416"/>
    <n v="1417"/>
    <n v="1417"/>
    <n v="1417"/>
    <n v="1417"/>
    <n v="1417"/>
    <n v="1417"/>
    <n v="1417"/>
    <n v="1417"/>
    <m/>
    <n v="17000"/>
    <m/>
    <n v="16999.999999999996"/>
    <m/>
    <n v="16999.999999999996"/>
    <m/>
    <n v="16999.999999999996"/>
    <n v="68000"/>
    <s v="Contratación"/>
    <s v="No Significativa"/>
    <s v="SI"/>
    <m/>
    <s v="Continuidad"/>
    <s v="SI"/>
    <m/>
    <m/>
    <s v="Jessica Roxana Camacho Medina"/>
    <s v="1037 420 991"/>
  </r>
  <r>
    <x v="1118"/>
    <x v="5"/>
    <x v="5"/>
    <n v="0"/>
    <s v="Gerencia de Tecnologías de Información"/>
    <n v="0"/>
    <n v="0"/>
    <x v="2"/>
    <x v="14"/>
    <s v="Comisión de Servicios a Nivel Nacional"/>
    <x v="2"/>
    <x v="0"/>
    <m/>
    <m/>
    <m/>
    <s v="Muy Alta"/>
    <s v="NO"/>
    <x v="2"/>
    <n v="0"/>
    <n v="12"/>
    <d v="2023-01-01T00:00:00"/>
    <d v="2023-12-31T00:00:00"/>
    <s v=""/>
    <n v="5280"/>
    <s v=""/>
    <n v="5280"/>
    <s v=""/>
    <n v="5280"/>
    <s v=""/>
    <s v=""/>
    <s v=""/>
    <s v=""/>
    <s v=""/>
    <s v=""/>
    <m/>
    <n v="15840"/>
    <m/>
    <s v=""/>
    <m/>
    <s v=""/>
    <m/>
    <s v=""/>
    <n v="15840"/>
    <n v="0"/>
    <n v="0"/>
    <s v="SI"/>
    <m/>
    <n v="0"/>
    <s v="SI"/>
    <m/>
    <m/>
    <s v="Jessica Roxana Camacho Medina"/>
    <s v="1038 420 991"/>
  </r>
  <r>
    <x v="1119"/>
    <x v="5"/>
    <x v="5"/>
    <n v="0"/>
    <s v="Gerencia de Tecnologías de Información"/>
    <n v="0"/>
    <n v="0"/>
    <x v="2"/>
    <x v="764"/>
    <s v="Adquisición de la Licencia y Servicio de Mantenimiento y Soporte de software de Depuración para el Ambiente de la LPAR de Certificación (xpediter calidad) (PA)"/>
    <x v="2"/>
    <x v="0"/>
    <m/>
    <m/>
    <m/>
    <s v="Muy Alta"/>
    <s v="NO"/>
    <x v="2"/>
    <n v="0"/>
    <n v="24"/>
    <d v="2023-01-02T00:00:00"/>
    <d v="2025-01-01T00:00:00"/>
    <n v="1271"/>
    <n v="1271"/>
    <n v="1271"/>
    <n v="1271"/>
    <n v="1271"/>
    <n v="1271"/>
    <n v="1271"/>
    <n v="1271"/>
    <n v="1271"/>
    <n v="1272"/>
    <n v="1272"/>
    <n v="1272"/>
    <m/>
    <n v="15255"/>
    <m/>
    <n v="15254"/>
    <m/>
    <s v=""/>
    <m/>
    <s v=""/>
    <n v="30509"/>
    <s v="Contratación"/>
    <s v="No Significativa"/>
    <s v="SI"/>
    <m/>
    <s v="Nuevo"/>
    <s v="NO"/>
    <m/>
    <m/>
    <s v="Jessica Roxana Camacho Medina"/>
    <s v="1039 420 991"/>
  </r>
  <r>
    <x v="1120"/>
    <x v="5"/>
    <x v="5"/>
    <n v="0"/>
    <s v="Gerencia de Tecnologías de Información"/>
    <n v="0"/>
    <n v="0"/>
    <x v="2"/>
    <x v="765"/>
    <s v="Servicio de Enlaces de Datos Principal y Respaldo de la Oficina Especial Manantay"/>
    <x v="2"/>
    <x v="0"/>
    <m/>
    <m/>
    <m/>
    <s v="Muy Alta"/>
    <s v="NO"/>
    <x v="2"/>
    <n v="0"/>
    <n v="12"/>
    <d v="2022-07-01T00:00:00"/>
    <d v="2023-06-30T00:00:00"/>
    <n v="2485"/>
    <n v="2485"/>
    <n v="2486"/>
    <n v="2486"/>
    <n v="2486"/>
    <n v="2486"/>
    <s v=""/>
    <s v=""/>
    <s v=""/>
    <s v=""/>
    <s v=""/>
    <s v=""/>
    <m/>
    <n v="14914"/>
    <m/>
    <s v=""/>
    <m/>
    <s v=""/>
    <m/>
    <s v=""/>
    <n v="14914"/>
    <s v="Contratación"/>
    <s v="No Significativa"/>
    <s v="SI"/>
    <m/>
    <s v="Continuidad"/>
    <s v="SI"/>
    <m/>
    <m/>
    <s v="Jessica Roxana Camacho Medina"/>
    <s v="1040 420 991"/>
  </r>
  <r>
    <x v="1121"/>
    <x v="5"/>
    <x v="5"/>
    <n v="0"/>
    <s v="Gerencia de Tecnologías de Información"/>
    <n v="0"/>
    <n v="0"/>
    <x v="9"/>
    <x v="766"/>
    <s v="Servicio de Actualización del Licenciamiento y Soporte Correctivo/Preventivo del Software del Portal Interno"/>
    <x v="2"/>
    <x v="0"/>
    <m/>
    <m/>
    <m/>
    <s v="Muy Alta"/>
    <s v="NO"/>
    <x v="2"/>
    <n v="0"/>
    <n v="36"/>
    <d v="2021-11-23T00:00:00"/>
    <d v="2024-11-22T00:00:00"/>
    <s v=""/>
    <s v=""/>
    <s v=""/>
    <s v=""/>
    <n v="5117"/>
    <s v=""/>
    <s v=""/>
    <s v=""/>
    <s v=""/>
    <s v=""/>
    <n v="6487"/>
    <n v="1370"/>
    <m/>
    <n v="12974"/>
    <m/>
    <n v="11604"/>
    <m/>
    <s v=""/>
    <m/>
    <s v=""/>
    <n v="24578"/>
    <s v="Contratación"/>
    <s v="No Significativa"/>
    <s v="SI"/>
    <m/>
    <s v="Continuidad"/>
    <s v="SI"/>
    <m/>
    <m/>
    <s v="Jessica Roxana Camacho Medina"/>
    <s v="1041 420 991"/>
  </r>
  <r>
    <x v="1122"/>
    <x v="5"/>
    <x v="5"/>
    <n v="0"/>
    <s v="Gerencia de Tecnologías de Información"/>
    <n v="0"/>
    <n v="0"/>
    <x v="2"/>
    <x v="767"/>
    <s v="Servicio de comunicación para 15 puntos, mediante red celular, en el marco del proyecto de instalación de 150 cajeros automáticos del  BN"/>
    <x v="2"/>
    <x v="0"/>
    <m/>
    <m/>
    <m/>
    <s v="Muy Alta"/>
    <s v="NO"/>
    <x v="2"/>
    <n v="0"/>
    <n v="12"/>
    <d v="2022-06-15T00:00:00"/>
    <d v="2023-06-15T00:00:00"/>
    <n v="1105"/>
    <n v="2366"/>
    <n v="2366"/>
    <n v="2366"/>
    <n v="2366"/>
    <n v="2366"/>
    <s v=""/>
    <s v=""/>
    <s v=""/>
    <s v=""/>
    <s v=""/>
    <s v=""/>
    <m/>
    <n v="12935"/>
    <m/>
    <s v=""/>
    <m/>
    <s v=""/>
    <m/>
    <s v=""/>
    <n v="12935"/>
    <s v="Contratación"/>
    <n v="0"/>
    <s v="SI"/>
    <m/>
    <s v="Continuidad"/>
    <s v="SI"/>
    <m/>
    <m/>
    <s v="Jessica Roxana Camacho Medina"/>
    <s v="1042 420 991"/>
  </r>
  <r>
    <x v="1123"/>
    <x v="5"/>
    <x v="5"/>
    <n v="0"/>
    <s v="Gerencia de Tecnologías de Información"/>
    <n v="0"/>
    <n v="0"/>
    <x v="2"/>
    <x v="768"/>
    <s v="Adquisición de Licenciamiento para Plataforma de Virtualización VMWARE"/>
    <x v="2"/>
    <x v="0"/>
    <m/>
    <m/>
    <m/>
    <s v="Muy Alta"/>
    <s v="NO"/>
    <x v="2"/>
    <n v="0"/>
    <n v="18"/>
    <d v="2022-01-01T00:00:00"/>
    <d v="2023-06-30T00:00:00"/>
    <s v=""/>
    <s v=""/>
    <s v=""/>
    <s v=""/>
    <s v=""/>
    <n v="11865"/>
    <s v=""/>
    <s v=""/>
    <s v=""/>
    <s v=""/>
    <s v=""/>
    <s v=""/>
    <m/>
    <n v="11865"/>
    <m/>
    <s v=""/>
    <m/>
    <s v=""/>
    <m/>
    <s v=""/>
    <n v="11865"/>
    <s v="Contratación"/>
    <s v="Significativa"/>
    <s v="SI"/>
    <m/>
    <s v="Continuidad"/>
    <s v="SI"/>
    <m/>
    <m/>
    <s v="Jessica Roxana Camacho Medina"/>
    <s v="1043 420 991"/>
  </r>
  <r>
    <x v="1124"/>
    <x v="5"/>
    <x v="5"/>
    <n v="0"/>
    <s v="Gerencia de Tecnologías de Información"/>
    <n v="0"/>
    <n v="0"/>
    <x v="11"/>
    <x v="769"/>
    <s v="Suscripción de Licencias Power BI por Convenio de Cooperación Interinstitucional de Licenciamiento Microsoft – FONAFE"/>
    <x v="2"/>
    <x v="0"/>
    <m/>
    <m/>
    <m/>
    <s v="Muy Alta"/>
    <s v="NO"/>
    <x v="2"/>
    <n v="0"/>
    <n v="23"/>
    <d v="2022-08-10T00:00:00"/>
    <d v="2024-06-30T00:00:00"/>
    <s v=""/>
    <s v=""/>
    <s v=""/>
    <s v=""/>
    <s v=""/>
    <s v=""/>
    <s v=""/>
    <n v="11688"/>
    <s v=""/>
    <s v=""/>
    <s v=""/>
    <s v=""/>
    <m/>
    <n v="11688"/>
    <m/>
    <s v=""/>
    <m/>
    <s v=""/>
    <m/>
    <s v=""/>
    <n v="11688"/>
    <s v="Contratación"/>
    <s v="No Significativa"/>
    <s v="SI"/>
    <m/>
    <s v="Continuidad"/>
    <s v="SI"/>
    <m/>
    <m/>
    <s v="Jessica Roxana Camacho Medina"/>
    <s v="1044 420 991"/>
  </r>
  <r>
    <x v="1125"/>
    <x v="5"/>
    <x v="5"/>
    <n v="0"/>
    <s v="Gerencia de Tecnologías de Información"/>
    <n v="0"/>
    <n v="0"/>
    <x v="2"/>
    <x v="14"/>
    <s v="Comisión de Servicios a Nivel Nacional"/>
    <x v="2"/>
    <x v="0"/>
    <m/>
    <m/>
    <m/>
    <s v="Muy Alta"/>
    <s v="NO"/>
    <x v="2"/>
    <n v="0"/>
    <n v="12"/>
    <d v="2023-01-01T00:00:00"/>
    <d v="2023-12-31T00:00:00"/>
    <s v=""/>
    <n v="3780"/>
    <s v=""/>
    <n v="3780"/>
    <s v=""/>
    <n v="3780"/>
    <s v=""/>
    <s v=""/>
    <s v=""/>
    <s v=""/>
    <s v=""/>
    <s v=""/>
    <m/>
    <n v="11340"/>
    <m/>
    <s v=""/>
    <m/>
    <s v=""/>
    <m/>
    <s v=""/>
    <n v="11340"/>
    <n v="0"/>
    <n v="0"/>
    <s v="SI"/>
    <m/>
    <n v="0"/>
    <s v="SI"/>
    <m/>
    <m/>
    <s v="Jessica Roxana Camacho Medina"/>
    <s v="1045 420 991"/>
  </r>
  <r>
    <x v="1126"/>
    <x v="5"/>
    <x v="5"/>
    <n v="0"/>
    <s v="Gerencia de Tecnologías de Información"/>
    <n v="0"/>
    <n v="0"/>
    <x v="2"/>
    <x v="768"/>
    <s v="Adquisición de Licenciamiento para Plataforma de Virtualización VMWARE"/>
    <x v="2"/>
    <x v="0"/>
    <m/>
    <m/>
    <m/>
    <s v="Muy Alta"/>
    <s v="NO"/>
    <x v="2"/>
    <n v="0"/>
    <n v="36"/>
    <d v="2022-01-01T00:00:00"/>
    <d v="2024-12-31T00:00:00"/>
    <s v=""/>
    <s v=""/>
    <s v=""/>
    <s v=""/>
    <s v=""/>
    <n v="5226"/>
    <s v=""/>
    <s v=""/>
    <s v=""/>
    <s v=""/>
    <s v=""/>
    <n v="5226"/>
    <m/>
    <n v="10452"/>
    <m/>
    <n v="10452"/>
    <m/>
    <s v=""/>
    <m/>
    <s v=""/>
    <n v="20904"/>
    <s v="Contratación"/>
    <s v="Significativa"/>
    <s v="SI"/>
    <m/>
    <s v="Continuidad"/>
    <s v="SI"/>
    <m/>
    <m/>
    <s v="Jessica Roxana Camacho Medina"/>
    <s v="1046 420 991"/>
  </r>
  <r>
    <x v="1127"/>
    <x v="5"/>
    <x v="5"/>
    <n v="0"/>
    <s v="Gerencia de Tecnologías de Información"/>
    <n v="0"/>
    <n v="0"/>
    <x v="2"/>
    <x v="770"/>
    <s v="Upgrade y Servicio de Mantenimiento y Soporte de Software de Depuración"/>
    <x v="2"/>
    <x v="0"/>
    <m/>
    <m/>
    <m/>
    <s v="Muy Alta"/>
    <s v="NO"/>
    <x v="2"/>
    <n v="0"/>
    <n v="36"/>
    <d v="2021-11-27T00:00:00"/>
    <d v="2024-11-26T00:00:00"/>
    <n v="735"/>
    <n v="847"/>
    <n v="847"/>
    <n v="847"/>
    <n v="847"/>
    <n v="847"/>
    <n v="847"/>
    <n v="847"/>
    <n v="847"/>
    <n v="847"/>
    <n v="847"/>
    <n v="965"/>
    <m/>
    <n v="10170"/>
    <m/>
    <n v="9209"/>
    <m/>
    <s v=""/>
    <m/>
    <s v=""/>
    <n v="19379"/>
    <s v="Contratación"/>
    <s v="No Significativa"/>
    <s v="SI"/>
    <m/>
    <s v="Continuidad"/>
    <s v="SI"/>
    <m/>
    <m/>
    <s v="Jessica Roxana Camacho Medina"/>
    <s v="1047 420 991"/>
  </r>
  <r>
    <x v="1128"/>
    <x v="5"/>
    <x v="5"/>
    <n v="0"/>
    <s v="Gerencia de Tecnologías de Información"/>
    <n v="0"/>
    <n v="0"/>
    <x v="2"/>
    <x v="771"/>
    <s v="Implementación de una Solución de Gestión Centralizada para Parches de Seguridad, Logs de Auditoría y Usuarios para Servidores con LINUX REDHAT"/>
    <x v="2"/>
    <x v="0"/>
    <m/>
    <m/>
    <m/>
    <s v="Muy Alta"/>
    <s v="NO"/>
    <x v="2"/>
    <n v="0"/>
    <n v="24"/>
    <d v="2021-10-01T00:00:00"/>
    <d v="2023-09-30T00:00:00"/>
    <s v=""/>
    <s v=""/>
    <n v="4968"/>
    <s v=""/>
    <s v=""/>
    <s v=""/>
    <s v=""/>
    <s v=""/>
    <n v="4969"/>
    <s v=""/>
    <s v=""/>
    <s v=""/>
    <m/>
    <n v="9937"/>
    <m/>
    <s v=""/>
    <m/>
    <s v=""/>
    <m/>
    <s v=""/>
    <n v="9937"/>
    <s v="Contratación"/>
    <s v="No Significativa"/>
    <s v="SI"/>
    <m/>
    <s v="Continuidad"/>
    <s v="SI"/>
    <m/>
    <m/>
    <s v="Jessica Roxana Camacho Medina"/>
    <s v="1048 420 991"/>
  </r>
  <r>
    <x v="1129"/>
    <x v="5"/>
    <x v="5"/>
    <n v="0"/>
    <s v="Gerencia de Tecnologías de Información"/>
    <n v="0"/>
    <n v="0"/>
    <x v="2"/>
    <x v="324"/>
    <s v="Servicio de Soporte y mantenimiento del RISK-LAB"/>
    <x v="2"/>
    <x v="0"/>
    <m/>
    <m/>
    <m/>
    <s v="Muy Alta"/>
    <s v="NO"/>
    <x v="2"/>
    <n v="0"/>
    <n v="24"/>
    <d v="2023-01-01T00:00:00"/>
    <d v="2024-12-31T00:00:00"/>
    <n v="467"/>
    <s v=""/>
    <s v=""/>
    <s v=""/>
    <s v=""/>
    <s v=""/>
    <n v="4661"/>
    <s v=""/>
    <s v=""/>
    <s v=""/>
    <s v=""/>
    <n v="4195"/>
    <m/>
    <n v="9323"/>
    <m/>
    <n v="5127"/>
    <m/>
    <s v=""/>
    <m/>
    <s v=""/>
    <n v="14450"/>
    <s v="Contratación"/>
    <n v="0"/>
    <s v="SI"/>
    <m/>
    <s v="Nuevo"/>
    <n v="0"/>
    <m/>
    <m/>
    <s v="Jessica Roxana Camacho Medina"/>
    <s v="1049 420 991"/>
  </r>
  <r>
    <x v="1130"/>
    <x v="5"/>
    <x v="5"/>
    <n v="0"/>
    <s v="Gerencia de Tecnologías de Información"/>
    <n v="0"/>
    <n v="0"/>
    <x v="9"/>
    <x v="772"/>
    <s v="Adquisición de equipos UPS para las oficinas del Banco de la Nación a nivel nacional"/>
    <x v="2"/>
    <x v="0"/>
    <m/>
    <m/>
    <m/>
    <s v="Muy Alta"/>
    <s v="NO"/>
    <x v="2"/>
    <n v="0"/>
    <n v="72"/>
    <d v="2019-01-16T00:00:00"/>
    <d v="2025-01-15T00:00:00"/>
    <n v="383"/>
    <s v=""/>
    <s v=""/>
    <n v="870"/>
    <s v=""/>
    <s v=""/>
    <n v="3725"/>
    <s v=""/>
    <s v=""/>
    <n v="870"/>
    <s v=""/>
    <n v="3342"/>
    <m/>
    <n v="9190"/>
    <m/>
    <n v="9189"/>
    <m/>
    <n v="383"/>
    <m/>
    <s v=""/>
    <n v="18762"/>
    <s v="Contratación"/>
    <s v="No Significativa"/>
    <s v="SI"/>
    <m/>
    <s v="Continuidad"/>
    <n v="0"/>
    <m/>
    <m/>
    <s v="Jessica Roxana Camacho Medina"/>
    <s v="1050 420 991"/>
  </r>
  <r>
    <x v="1131"/>
    <x v="5"/>
    <x v="5"/>
    <n v="0"/>
    <s v="Gerencia de Tecnologías de Información"/>
    <n v="0"/>
    <n v="0"/>
    <x v="2"/>
    <x v="14"/>
    <s v="Comisión de Servicios a Nivel Nacional"/>
    <x v="2"/>
    <x v="0"/>
    <m/>
    <m/>
    <m/>
    <s v="Muy Alta"/>
    <s v="NO"/>
    <x v="2"/>
    <n v="0"/>
    <n v="12"/>
    <d v="2023-01-01T00:00:00"/>
    <d v="2023-12-31T00:00:00"/>
    <s v=""/>
    <s v=""/>
    <n v="4320"/>
    <s v=""/>
    <s v=""/>
    <n v="4320"/>
    <s v=""/>
    <s v=""/>
    <s v=""/>
    <s v=""/>
    <s v=""/>
    <s v=""/>
    <m/>
    <n v="8640"/>
    <m/>
    <s v=""/>
    <m/>
    <s v=""/>
    <m/>
    <s v=""/>
    <n v="8640"/>
    <n v="0"/>
    <n v="0"/>
    <s v="SI"/>
    <m/>
    <n v="0"/>
    <s v="SI"/>
    <m/>
    <m/>
    <s v="Jessica Roxana Camacho Medina"/>
    <s v="1051 420 991"/>
  </r>
  <r>
    <x v="1132"/>
    <x v="5"/>
    <x v="5"/>
    <n v="0"/>
    <s v="Gerencia de Tecnologías de Información"/>
    <n v="0"/>
    <n v="0"/>
    <x v="2"/>
    <x v="773"/>
    <s v="Implementación de una Solución de Gestión Centralizada para Parches de Seguridad, Logs de Auditoría y Usuarios para Servidores con LINUX REDHAT - Nuevo Contrato"/>
    <x v="2"/>
    <x v="0"/>
    <m/>
    <m/>
    <m/>
    <s v="Muy Alta"/>
    <s v="NO"/>
    <x v="2"/>
    <n v="0"/>
    <n v="24"/>
    <d v="2023-10-01T00:00:00"/>
    <d v="2025-09-30T00:00:00"/>
    <s v=""/>
    <s v=""/>
    <s v=""/>
    <s v=""/>
    <s v=""/>
    <s v=""/>
    <s v=""/>
    <s v=""/>
    <s v=""/>
    <s v=""/>
    <s v=""/>
    <n v="8475"/>
    <m/>
    <n v="8475"/>
    <m/>
    <n v="33898"/>
    <m/>
    <n v="25424"/>
    <m/>
    <s v=""/>
    <n v="67797"/>
    <s v="Contratación"/>
    <s v="No Significativa"/>
    <s v="SI"/>
    <m/>
    <s v="Nuevo"/>
    <s v="NO"/>
    <m/>
    <m/>
    <s v="Jessica Roxana Camacho Medina"/>
    <s v="1052 420 991"/>
  </r>
  <r>
    <x v="1133"/>
    <x v="5"/>
    <x v="5"/>
    <n v="0"/>
    <s v="Gerencia de Tecnologías de Información"/>
    <n v="0"/>
    <n v="0"/>
    <x v="9"/>
    <x v="774"/>
    <s v="Adquisición de Impresoras multifuncionales para oficinas del Banco de la Nación en provincia - ITEM 2"/>
    <x v="2"/>
    <x v="0"/>
    <m/>
    <m/>
    <m/>
    <s v="Muy Alta"/>
    <s v="NO"/>
    <x v="2"/>
    <n v="0"/>
    <n v="61"/>
    <d v="2020-02-18T00:00:00"/>
    <d v="2025-03-17T00:00:00"/>
    <s v=""/>
    <n v="936"/>
    <s v=""/>
    <s v=""/>
    <s v=""/>
    <s v=""/>
    <s v=""/>
    <n v="3508"/>
    <s v=""/>
    <s v=""/>
    <s v=""/>
    <n v="2573"/>
    <m/>
    <n v="7017"/>
    <m/>
    <n v="7017"/>
    <m/>
    <n v="1520"/>
    <m/>
    <s v=""/>
    <n v="15554"/>
    <s v="Contratación"/>
    <s v="No Significativa"/>
    <s v="SI"/>
    <m/>
    <s v="Continuidad"/>
    <s v="NO"/>
    <m/>
    <m/>
    <s v="Jessica Roxana Camacho Medina"/>
    <s v="1053 420 991"/>
  </r>
  <r>
    <x v="1134"/>
    <x v="5"/>
    <x v="5"/>
    <n v="0"/>
    <s v="Gerencia de Tecnologías de Información"/>
    <n v="0"/>
    <n v="0"/>
    <x v="2"/>
    <x v="775"/>
    <s v="Adquisición de Solución de Filtro de Seguridad para Navegación Web en Internet "/>
    <x v="2"/>
    <x v="0"/>
    <m/>
    <m/>
    <m/>
    <s v="Muy Alta"/>
    <s v="NO"/>
    <x v="2"/>
    <n v="0"/>
    <n v="36"/>
    <d v="2023-08-25T00:00:00"/>
    <d v="2026-08-24T00:00:00"/>
    <s v=""/>
    <n v="1473"/>
    <s v=""/>
    <s v=""/>
    <s v=""/>
    <s v=""/>
    <s v=""/>
    <n v="4911"/>
    <s v=""/>
    <s v=""/>
    <s v=""/>
    <s v=""/>
    <m/>
    <n v="6384"/>
    <m/>
    <n v="9820"/>
    <m/>
    <n v="9820"/>
    <m/>
    <n v="6383"/>
    <n v="32407"/>
    <s v="Contratación"/>
    <s v="No Significativa"/>
    <s v="SI"/>
    <m/>
    <s v="Continuidad"/>
    <s v="SI"/>
    <m/>
    <m/>
    <s v="Jessica Roxana Camacho Medina"/>
    <s v="1054 420 991"/>
  </r>
  <r>
    <x v="1135"/>
    <x v="5"/>
    <x v="5"/>
    <n v="0"/>
    <s v="Gerencia de Tecnologías de Información"/>
    <n v="0"/>
    <n v="0"/>
    <x v="2"/>
    <x v="776"/>
    <s v="Mantenimiento y Soporte de Servidores corporativos"/>
    <x v="2"/>
    <x v="0"/>
    <m/>
    <m/>
    <m/>
    <s v="Muy Alta"/>
    <s v="NO"/>
    <x v="2"/>
    <n v="0"/>
    <n v="60"/>
    <d v="2018-01-27T00:00:00"/>
    <d v="2023-07-26T00:00:00"/>
    <n v="771"/>
    <s v=""/>
    <s v=""/>
    <s v=""/>
    <s v=""/>
    <s v=""/>
    <n v="5340"/>
    <s v=""/>
    <s v=""/>
    <s v=""/>
    <s v=""/>
    <s v=""/>
    <m/>
    <n v="6111"/>
    <m/>
    <s v=""/>
    <m/>
    <s v=""/>
    <m/>
    <s v=""/>
    <n v="6111"/>
    <s v="Contratación"/>
    <s v="Significativa"/>
    <s v="SI"/>
    <m/>
    <s v="Continuidad"/>
    <s v="SI"/>
    <m/>
    <m/>
    <s v="Jessica Roxana Camacho Medina"/>
    <s v="1055 420 991"/>
  </r>
  <r>
    <x v="1136"/>
    <x v="5"/>
    <x v="5"/>
    <n v="0"/>
    <s v="Gerencia de Tecnologías de Información"/>
    <n v="0"/>
    <n v="0"/>
    <x v="9"/>
    <x v="14"/>
    <s v="Comisión de Servicios a Nivel Nacional"/>
    <x v="2"/>
    <x v="0"/>
    <m/>
    <m/>
    <m/>
    <s v="Muy Alta"/>
    <s v="NO"/>
    <x v="2"/>
    <n v="0"/>
    <n v="12"/>
    <d v="2023-01-01T00:00:00"/>
    <d v="2023-12-31T00:00:00"/>
    <n v="1000"/>
    <n v="1000"/>
    <n v="1000"/>
    <n v="1000"/>
    <n v="1000"/>
    <n v="1000"/>
    <s v=""/>
    <s v=""/>
    <s v=""/>
    <s v=""/>
    <s v=""/>
    <s v=""/>
    <m/>
    <n v="6000"/>
    <m/>
    <s v=""/>
    <m/>
    <s v=""/>
    <m/>
    <s v=""/>
    <n v="6000"/>
    <n v="0"/>
    <n v="0"/>
    <s v="SI"/>
    <m/>
    <n v="0"/>
    <s v="SI"/>
    <m/>
    <m/>
    <s v="Jessica Roxana Camacho Medina"/>
    <s v="1056 420 991"/>
  </r>
  <r>
    <x v="1137"/>
    <x v="5"/>
    <x v="5"/>
    <n v="0"/>
    <s v="Gerencia de Tecnologías de Información"/>
    <n v="0"/>
    <n v="0"/>
    <x v="2"/>
    <x v="777"/>
    <s v="Renovación de dominios de Internet"/>
    <x v="2"/>
    <x v="0"/>
    <m/>
    <m/>
    <m/>
    <s v="Muy Alta"/>
    <s v="NO"/>
    <x v="2"/>
    <n v="0"/>
    <n v="6"/>
    <d v="2022-09-15T00:00:00"/>
    <d v="2022-12-30T00:00:00"/>
    <s v=""/>
    <s v=""/>
    <s v=""/>
    <s v=""/>
    <s v=""/>
    <n v="4238"/>
    <s v=""/>
    <s v=""/>
    <s v=""/>
    <s v=""/>
    <s v=""/>
    <s v=""/>
    <m/>
    <n v="4238"/>
    <m/>
    <s v=""/>
    <m/>
    <s v=""/>
    <m/>
    <s v=""/>
    <n v="4238"/>
    <s v="Contratación"/>
    <s v="No Significativa"/>
    <s v="SI"/>
    <m/>
    <s v="Continuidad"/>
    <s v="SI"/>
    <m/>
    <m/>
    <s v="Jessica Roxana Camacho Medina"/>
    <s v="1057 420 991"/>
  </r>
  <r>
    <x v="1138"/>
    <x v="5"/>
    <x v="5"/>
    <n v="0"/>
    <s v="Gerencia de Tecnologías de Información"/>
    <n v="0"/>
    <n v="0"/>
    <x v="2"/>
    <x v="778"/>
    <s v="Adquisición de Solución de Filtro de Seguridad para Navegación Web en Internet  - Nuevo Contrato"/>
    <x v="2"/>
    <x v="0"/>
    <m/>
    <m/>
    <m/>
    <s v="Muy Alta"/>
    <s v="NO"/>
    <x v="2"/>
    <n v="0"/>
    <n v="36"/>
    <d v="2023-08-25T00:00:00"/>
    <d v="2026-08-24T00:00:00"/>
    <s v=""/>
    <s v=""/>
    <s v=""/>
    <s v=""/>
    <s v=""/>
    <s v=""/>
    <s v=""/>
    <s v=""/>
    <s v=""/>
    <s v=""/>
    <s v=""/>
    <n v="3438"/>
    <m/>
    <n v="3438"/>
    <m/>
    <n v="9820"/>
    <m/>
    <n v="9820"/>
    <m/>
    <n v="6383"/>
    <n v="29461"/>
    <s v="Contratación"/>
    <s v="No Significativa"/>
    <s v="SI"/>
    <m/>
    <s v="Nuevo"/>
    <s v="SI"/>
    <m/>
    <m/>
    <s v="Jessica Roxana Camacho Medina"/>
    <s v="1058 420 991"/>
  </r>
  <r>
    <x v="1139"/>
    <x v="5"/>
    <x v="5"/>
    <n v="0"/>
    <s v="Gerencia de Tecnologías de Información"/>
    <n v="0"/>
    <n v="0"/>
    <x v="9"/>
    <x v="774"/>
    <s v="Adquisición de Impresoras multifuncionales para oficinas del Banco de la Nación en provincia - ITEM 2"/>
    <x v="2"/>
    <x v="0"/>
    <m/>
    <m/>
    <m/>
    <s v="Muy Alta"/>
    <s v="NO"/>
    <x v="2"/>
    <n v="0"/>
    <n v="61"/>
    <d v="2020-02-26T00:00:00"/>
    <d v="2025-03-25T00:00:00"/>
    <s v=""/>
    <n v="379"/>
    <s v=""/>
    <s v=""/>
    <s v=""/>
    <s v=""/>
    <s v=""/>
    <n v="1515"/>
    <s v=""/>
    <s v=""/>
    <s v=""/>
    <n v="1136"/>
    <m/>
    <n v="3030"/>
    <m/>
    <n v="3030"/>
    <m/>
    <n v="631"/>
    <m/>
    <s v=""/>
    <n v="6691"/>
    <n v="0"/>
    <s v="No Significativa"/>
    <s v="SI"/>
    <m/>
    <s v="Continuidad"/>
    <s v="SI"/>
    <m/>
    <m/>
    <s v="Jessica Roxana Camacho Medina"/>
    <s v="1059 420 991"/>
  </r>
  <r>
    <x v="1140"/>
    <x v="5"/>
    <x v="5"/>
    <n v="0"/>
    <s v="Gerencia de Tecnologías de Información"/>
    <n v="0"/>
    <n v="0"/>
    <x v="2"/>
    <x v="779"/>
    <s v="Adquisición de Servicio de instalacion de software detector de Loops SNA e inventario automatico de equipos de comunicaciones (Menor a (UITs)"/>
    <x v="2"/>
    <x v="0"/>
    <m/>
    <m/>
    <m/>
    <s v="Alta"/>
    <s v="NO"/>
    <x v="2"/>
    <n v="0"/>
    <n v="3"/>
    <d v="2023-03-15T00:00:00"/>
    <d v="2023-06-14T00:00:00"/>
    <s v=""/>
    <s v=""/>
    <s v=""/>
    <n v="1000"/>
    <n v="1000"/>
    <n v="1000"/>
    <s v=""/>
    <s v=""/>
    <s v=""/>
    <s v=""/>
    <s v=""/>
    <s v=""/>
    <m/>
    <n v="3000"/>
    <m/>
    <s v=""/>
    <m/>
    <s v=""/>
    <m/>
    <s v=""/>
    <n v="3000"/>
    <s v="Contratación"/>
    <s v="No Significativa"/>
    <s v="SI"/>
    <m/>
    <s v="Nuevo"/>
    <s v="NO"/>
    <m/>
    <m/>
    <s v="Jessica Roxana Camacho Medina"/>
    <s v="1060 420 991"/>
  </r>
  <r>
    <x v="1141"/>
    <x v="5"/>
    <x v="5"/>
    <n v="0"/>
    <s v="Gerencia de Tecnologías de Información"/>
    <n v="0"/>
    <n v="0"/>
    <x v="2"/>
    <x v="14"/>
    <s v="Comisión de Servicios a Nivel Nacional"/>
    <x v="2"/>
    <x v="0"/>
    <m/>
    <m/>
    <m/>
    <s v="Muy Alta"/>
    <s v="NO"/>
    <x v="2"/>
    <n v="0"/>
    <n v="12"/>
    <d v="2023-01-01T00:00:00"/>
    <d v="2023-12-31T00:00:00"/>
    <s v=""/>
    <n v="720"/>
    <s v=""/>
    <n v="720"/>
    <s v=""/>
    <n v="720"/>
    <s v=""/>
    <s v=""/>
    <s v=""/>
    <s v=""/>
    <s v=""/>
    <s v=""/>
    <m/>
    <n v="2160"/>
    <m/>
    <s v=""/>
    <m/>
    <s v=""/>
    <m/>
    <s v=""/>
    <n v="2160"/>
    <n v="0"/>
    <n v="0"/>
    <s v="SI"/>
    <m/>
    <n v="0"/>
    <s v="SI"/>
    <m/>
    <m/>
    <s v="Jessica Roxana Camacho Medina"/>
    <s v="1061 420 991"/>
  </r>
  <r>
    <x v="1142"/>
    <x v="5"/>
    <x v="5"/>
    <n v="0"/>
    <s v="Gerencia de Tecnologías de Información"/>
    <n v="0"/>
    <n v="0"/>
    <x v="2"/>
    <x v="14"/>
    <s v="Comisión de Servicios a Nivel Nacional"/>
    <x v="2"/>
    <x v="0"/>
    <m/>
    <m/>
    <m/>
    <s v="Muy Alta"/>
    <s v="NO"/>
    <x v="2"/>
    <n v="0"/>
    <n v="12"/>
    <d v="2023-01-01T00:00:00"/>
    <d v="2023-12-31T00:00:00"/>
    <s v=""/>
    <s v=""/>
    <s v=""/>
    <s v=""/>
    <s v=""/>
    <n v="960"/>
    <s v=""/>
    <s v=""/>
    <s v=""/>
    <s v=""/>
    <s v=""/>
    <s v=""/>
    <m/>
    <n v="960"/>
    <m/>
    <s v=""/>
    <m/>
    <s v=""/>
    <m/>
    <s v=""/>
    <n v="960"/>
    <n v="0"/>
    <n v="0"/>
    <s v="SI"/>
    <m/>
    <n v="0"/>
    <s v="SI"/>
    <m/>
    <m/>
    <s v="Jessica Roxana Camacho Medina"/>
    <s v="1062 420 991"/>
  </r>
  <r>
    <x v="1143"/>
    <x v="5"/>
    <x v="5"/>
    <n v="0"/>
    <s v="Gerencia de Tecnologías de Información"/>
    <n v="0"/>
    <n v="0"/>
    <x v="9"/>
    <x v="14"/>
    <s v="Comisión de Servicios a Nivel Nacional"/>
    <x v="2"/>
    <x v="0"/>
    <m/>
    <m/>
    <m/>
    <s v="Muy Alta"/>
    <s v="NO"/>
    <x v="2"/>
    <n v="0"/>
    <n v="12"/>
    <d v="2023-01-01T00:00:00"/>
    <d v="2023-12-31T00:00:00"/>
    <s v=""/>
    <s v=""/>
    <s v=""/>
    <s v=""/>
    <s v=""/>
    <n v="880"/>
    <s v=""/>
    <s v=""/>
    <s v=""/>
    <s v=""/>
    <s v=""/>
    <s v=""/>
    <m/>
    <n v="880"/>
    <m/>
    <s v=""/>
    <m/>
    <s v=""/>
    <m/>
    <s v=""/>
    <n v="880"/>
    <n v="0"/>
    <n v="0"/>
    <s v="SI"/>
    <m/>
    <n v="0"/>
    <s v="SI"/>
    <m/>
    <m/>
    <s v="Jessica Roxana Camacho Medina"/>
    <s v="1063 420 991"/>
  </r>
  <r>
    <x v="1144"/>
    <x v="5"/>
    <x v="5"/>
    <n v="0"/>
    <s v="Gerencia de Tecnologías de Información"/>
    <n v="0"/>
    <n v="0"/>
    <x v="2"/>
    <x v="14"/>
    <s v="Comisión de Servicios a Nivel Nacional"/>
    <x v="2"/>
    <x v="0"/>
    <m/>
    <m/>
    <m/>
    <s v="Muy Alta"/>
    <s v="NO"/>
    <x v="2"/>
    <n v="0"/>
    <n v="12"/>
    <d v="2023-01-01T00:00:00"/>
    <d v="2023-12-31T00:00:00"/>
    <s v=""/>
    <s v=""/>
    <s v=""/>
    <s v=""/>
    <s v=""/>
    <n v="880"/>
    <s v=""/>
    <s v=""/>
    <s v=""/>
    <s v=""/>
    <s v=""/>
    <s v=""/>
    <m/>
    <n v="880"/>
    <m/>
    <s v=""/>
    <m/>
    <s v=""/>
    <m/>
    <s v=""/>
    <n v="880"/>
    <n v="0"/>
    <n v="0"/>
    <s v="SI"/>
    <m/>
    <n v="0"/>
    <s v="SI"/>
    <m/>
    <m/>
    <s v="Jessica Roxana Camacho Medina"/>
    <s v="1064 420 991"/>
  </r>
  <r>
    <x v="1145"/>
    <x v="5"/>
    <x v="5"/>
    <n v="0"/>
    <s v="Gerencia de Tecnologías de Información"/>
    <n v="0"/>
    <n v="0"/>
    <x v="2"/>
    <x v="780"/>
    <s v="Adquisición de Switches lan para red de agencias del Banco de la Nación"/>
    <x v="2"/>
    <x v="0"/>
    <m/>
    <m/>
    <m/>
    <s v="Muy Alta"/>
    <s v="NO"/>
    <x v="2"/>
    <n v="0"/>
    <n v="36"/>
    <d v="2020-04-12T00:00:00"/>
    <d v="2023-04-12T00:00:00"/>
    <s v=""/>
    <s v=""/>
    <s v=""/>
    <n v="848"/>
    <s v=""/>
    <s v=""/>
    <s v=""/>
    <s v=""/>
    <s v=""/>
    <s v=""/>
    <s v=""/>
    <s v=""/>
    <m/>
    <n v="848"/>
    <m/>
    <s v=""/>
    <m/>
    <s v=""/>
    <m/>
    <s v=""/>
    <n v="848"/>
    <s v="Contratación"/>
    <s v="Significativa"/>
    <s v="SI"/>
    <m/>
    <s v="Continuidad"/>
    <s v="SI"/>
    <m/>
    <m/>
    <s v="Jessica Roxana Camacho Medina"/>
    <s v="1065 420 991"/>
  </r>
  <r>
    <x v="1146"/>
    <x v="5"/>
    <x v="5"/>
    <n v="0"/>
    <s v="Gerencia de Tecnologías de Información"/>
    <n v="0"/>
    <n v="0"/>
    <x v="9"/>
    <x v="781"/>
    <s v="Adquisición de Impresoras multifuncionales para oficinas del Banco de la Nación en provincia - ITEM 1"/>
    <x v="2"/>
    <x v="0"/>
    <m/>
    <m/>
    <m/>
    <s v="Muy Alta"/>
    <s v="NO"/>
    <x v="2"/>
    <n v="0"/>
    <n v="61"/>
    <d v="2020-02-25T00:00:00"/>
    <d v="2025-03-24T00:00:00"/>
    <s v=""/>
    <n v="125"/>
    <s v=""/>
    <s v=""/>
    <s v=""/>
    <s v=""/>
    <s v=""/>
    <n v="417"/>
    <s v=""/>
    <s v=""/>
    <s v=""/>
    <n v="292"/>
    <m/>
    <n v="834"/>
    <m/>
    <n v="834"/>
    <m/>
    <n v="195"/>
    <m/>
    <s v=""/>
    <n v="1863"/>
    <s v="Contratación"/>
    <s v="No Significativa"/>
    <s v="SI"/>
    <m/>
    <s v="Continuidad"/>
    <s v="SI"/>
    <m/>
    <m/>
    <s v="Jessica Roxana Camacho Medina"/>
    <s v="1066 420 991"/>
  </r>
  <r>
    <x v="1147"/>
    <x v="5"/>
    <x v="5"/>
    <n v="0"/>
    <s v="Gerencia de Tecnologías de Información"/>
    <n v="0"/>
    <n v="0"/>
    <x v="2"/>
    <x v="14"/>
    <s v="Comisión de Servicios a Nivel Nacional"/>
    <x v="2"/>
    <x v="0"/>
    <m/>
    <m/>
    <m/>
    <s v="Muy Alta"/>
    <s v="NO"/>
    <x v="2"/>
    <n v="0"/>
    <n v="12"/>
    <d v="2023-01-01T00:00:00"/>
    <d v="2023-12-31T00:00:00"/>
    <s v=""/>
    <s v=""/>
    <s v=""/>
    <s v=""/>
    <s v=""/>
    <n v="780"/>
    <s v=""/>
    <s v=""/>
    <s v=""/>
    <s v=""/>
    <s v=""/>
    <s v=""/>
    <m/>
    <n v="780"/>
    <m/>
    <s v=""/>
    <m/>
    <s v=""/>
    <m/>
    <s v=""/>
    <n v="780"/>
    <n v="0"/>
    <n v="0"/>
    <s v="SI"/>
    <m/>
    <n v="0"/>
    <s v="SI"/>
    <m/>
    <m/>
    <s v="Jessica Roxana Camacho Medina"/>
    <s v="1067 420 991"/>
  </r>
  <r>
    <x v="1148"/>
    <x v="5"/>
    <x v="5"/>
    <n v="0"/>
    <s v="Gerencia de Tecnologías de Información"/>
    <n v="0"/>
    <n v="0"/>
    <x v="9"/>
    <x v="781"/>
    <s v="Adquisición de Impresoras multifuncionales para oficinas del Banco de la Nación en provincia - ITEM 1"/>
    <x v="2"/>
    <x v="0"/>
    <m/>
    <m/>
    <m/>
    <s v="Muy Alta"/>
    <s v="NO"/>
    <x v="2"/>
    <n v="0"/>
    <n v="60"/>
    <d v="2020-02-18T00:00:00"/>
    <d v="2025-03-17T00:00:00"/>
    <s v=""/>
    <n v="96"/>
    <s v=""/>
    <s v=""/>
    <s v=""/>
    <s v=""/>
    <s v=""/>
    <n v="367"/>
    <s v=""/>
    <s v=""/>
    <s v=""/>
    <n v="271"/>
    <m/>
    <n v="734"/>
    <m/>
    <n v="734"/>
    <m/>
    <n v="157"/>
    <m/>
    <s v=""/>
    <n v="1625"/>
    <s v="Contratación"/>
    <s v="No Significativa"/>
    <s v="SI"/>
    <m/>
    <s v="Continuidad"/>
    <s v="SI"/>
    <m/>
    <m/>
    <s v="Jessica Roxana Camacho Medina"/>
    <s v="1068 420 991"/>
  </r>
  <r>
    <x v="1149"/>
    <x v="5"/>
    <x v="5"/>
    <n v="0"/>
    <s v="Gerencia de Tecnologías de Información"/>
    <n v="0"/>
    <n v="0"/>
    <x v="9"/>
    <x v="14"/>
    <s v="Comisión de Servicios a Nivel Nacional"/>
    <x v="2"/>
    <x v="0"/>
    <m/>
    <m/>
    <m/>
    <s v="Muy Alta"/>
    <s v="NO"/>
    <x v="2"/>
    <n v="0"/>
    <n v="12"/>
    <d v="2023-01-01T00:00:00"/>
    <d v="2023-12-31T00:00:00"/>
    <s v=""/>
    <s v=""/>
    <s v=""/>
    <s v=""/>
    <s v=""/>
    <n v="120"/>
    <s v=""/>
    <s v=""/>
    <s v=""/>
    <s v=""/>
    <s v=""/>
    <s v=""/>
    <m/>
    <n v="120"/>
    <m/>
    <s v=""/>
    <m/>
    <s v=""/>
    <m/>
    <s v=""/>
    <n v="120"/>
    <n v="0"/>
    <n v="0"/>
    <s v="SI"/>
    <m/>
    <n v="0"/>
    <s v="SI"/>
    <m/>
    <m/>
    <s v="Jessica Roxana Camacho Medina"/>
    <s v="1069 420 991"/>
  </r>
  <r>
    <x v="1150"/>
    <x v="5"/>
    <x v="5"/>
    <n v="0"/>
    <s v="Gerencia de Tecnologías de Información"/>
    <n v="0"/>
    <n v="0"/>
    <x v="2"/>
    <x v="14"/>
    <s v="Comisión de Servicios a Nivel Nacional"/>
    <x v="2"/>
    <x v="0"/>
    <m/>
    <m/>
    <m/>
    <s v="Muy Alta"/>
    <s v="NO"/>
    <x v="2"/>
    <n v="0"/>
    <n v="12"/>
    <d v="2023-01-01T00:00:00"/>
    <d v="2023-12-31T00:00:00"/>
    <s v=""/>
    <s v=""/>
    <s v=""/>
    <s v=""/>
    <s v=""/>
    <n v="120"/>
    <s v=""/>
    <s v=""/>
    <s v=""/>
    <s v=""/>
    <s v=""/>
    <s v=""/>
    <m/>
    <n v="120"/>
    <m/>
    <s v=""/>
    <m/>
    <s v=""/>
    <m/>
    <s v=""/>
    <n v="120"/>
    <n v="0"/>
    <n v="0"/>
    <s v="SI"/>
    <m/>
    <n v="0"/>
    <s v="SI"/>
    <m/>
    <m/>
    <s v="Jessica Roxana Camacho Medina"/>
    <s v="1070 420 991"/>
  </r>
  <r>
    <x v="1151"/>
    <x v="5"/>
    <x v="5"/>
    <n v="0"/>
    <s v="Gerencia de Tecnologías de Información"/>
    <n v="0"/>
    <n v="0"/>
    <x v="1"/>
    <x v="782"/>
    <s v="Diseño de APIS"/>
    <x v="2"/>
    <x v="0"/>
    <m/>
    <m/>
    <m/>
    <n v="0"/>
    <n v="0"/>
    <x v="1"/>
    <n v="0"/>
    <n v="0"/>
    <d v="1899-12-30T00:00:00"/>
    <d v="1899-12-30T00:00:00"/>
    <s v=""/>
    <s v=""/>
    <s v=""/>
    <s v=""/>
    <s v=""/>
    <n v="300000"/>
    <s v=""/>
    <s v=""/>
    <n v="300000"/>
    <s v=""/>
    <s v=""/>
    <n v="300000"/>
    <m/>
    <n v="900000"/>
    <m/>
    <s v=""/>
    <m/>
    <s v=""/>
    <m/>
    <s v=""/>
    <n v="900000"/>
    <n v="0"/>
    <n v="0"/>
    <s v="SI"/>
    <m/>
    <n v="0"/>
    <n v="0"/>
    <m/>
    <m/>
    <s v="Jessica Roxana Camacho Medina"/>
    <s v="1107 420 991"/>
  </r>
  <r>
    <x v="1152"/>
    <x v="5"/>
    <x v="5"/>
    <n v="0"/>
    <s v="Gerencia de Tecnologías de Información"/>
    <n v="0"/>
    <n v="0"/>
    <x v="1"/>
    <x v="783"/>
    <s v="Migración de SNA a TCP"/>
    <x v="2"/>
    <x v="0"/>
    <m/>
    <m/>
    <m/>
    <n v="0"/>
    <n v="0"/>
    <x v="1"/>
    <n v="0"/>
    <n v="0"/>
    <d v="1899-12-30T00:00:00"/>
    <d v="1899-12-30T00:00:00"/>
    <s v=""/>
    <s v=""/>
    <s v=""/>
    <s v=""/>
    <s v=""/>
    <n v="1000000"/>
    <s v=""/>
    <s v=""/>
    <s v=""/>
    <s v=""/>
    <s v=""/>
    <s v=""/>
    <m/>
    <n v="1000000"/>
    <m/>
    <s v=""/>
    <m/>
    <s v=""/>
    <m/>
    <s v=""/>
    <n v="1000000"/>
    <n v="0"/>
    <n v="0"/>
    <s v="SI"/>
    <m/>
    <n v="0"/>
    <n v="0"/>
    <m/>
    <m/>
    <s v="Jessica Roxana Camacho Medina"/>
    <s v="1108 420 991"/>
  </r>
  <r>
    <x v="1153"/>
    <x v="5"/>
    <x v="40"/>
    <s v="Soporte de la Infraestructura Tecnológica"/>
    <s v="Gerencia de Tecnologías de Información"/>
    <s v="Producción"/>
    <s v="Soporte de la Infraestructura Tecnológica"/>
    <x v="4"/>
    <x v="784"/>
    <s v="CAPACITACIÓN "/>
    <x v="2"/>
    <x v="0"/>
    <m/>
    <m/>
    <m/>
    <s v="Alta"/>
    <s v="NO"/>
    <x v="0"/>
    <s v="diciembre"/>
    <s v="1"/>
    <d v="2023-12-01T00:00:00"/>
    <d v="2023-12-31T00:00:00"/>
    <s v=""/>
    <s v=""/>
    <s v=""/>
    <s v=""/>
    <s v=""/>
    <s v=""/>
    <s v=""/>
    <s v=""/>
    <s v=""/>
    <s v=""/>
    <s v=""/>
    <n v="60000"/>
    <m/>
    <n v="60000"/>
    <m/>
    <s v=""/>
    <m/>
    <s v=""/>
    <m/>
    <s v=""/>
    <n v="60000"/>
    <s v="Contratación"/>
    <s v="No Significativa"/>
    <s v="SI"/>
    <m/>
    <s v="Continuidad"/>
    <s v="SI"/>
    <m/>
    <m/>
    <s v="Jessica Roxana Camacho Medina"/>
    <s v="920 420 991"/>
  </r>
  <r>
    <x v="1154"/>
    <x v="5"/>
    <x v="40"/>
    <s v="Soporte de la Infraestructura Tecnológica"/>
    <s v="Gerencia de Tecnologías de Información"/>
    <s v="Producción"/>
    <s v="Soporte de la Infraestructura Tecnológica"/>
    <x v="4"/>
    <x v="785"/>
    <s v="capacitaciòn"/>
    <x v="2"/>
    <x v="0"/>
    <m/>
    <m/>
    <m/>
    <s v="Alta"/>
    <s v="NO"/>
    <x v="0"/>
    <s v="Marzo"/>
    <s v="2"/>
    <d v="2023-03-01T00:00:00"/>
    <d v="2023-06-30T00:00:00"/>
    <s v=""/>
    <s v=""/>
    <n v="29310"/>
    <s v=""/>
    <s v=""/>
    <n v="29309"/>
    <s v=""/>
    <s v=""/>
    <s v=""/>
    <s v=""/>
    <s v=""/>
    <s v=""/>
    <m/>
    <n v="58619"/>
    <m/>
    <s v=""/>
    <m/>
    <s v=""/>
    <m/>
    <s v=""/>
    <n v="58619"/>
    <s v="Contratación"/>
    <s v="No Significativa"/>
    <s v="SI"/>
    <m/>
    <s v="Continuidad"/>
    <s v="SI"/>
    <m/>
    <m/>
    <s v="Jessica Roxana Camacho Medina"/>
    <s v="920 420 991"/>
  </r>
  <r>
    <x v="1155"/>
    <x v="5"/>
    <x v="40"/>
    <s v="Soporte de la Infraestructura Tecnológica"/>
    <s v="Gerencia de Tecnologías de Información"/>
    <s v="Producción"/>
    <s v="Soporte de la Infraestructura Tecnológica"/>
    <x v="4"/>
    <x v="295"/>
    <s v="CAPACITACIÓN "/>
    <x v="2"/>
    <x v="0"/>
    <m/>
    <m/>
    <m/>
    <s v="Alta"/>
    <s v="NO"/>
    <x v="0"/>
    <s v="Noviembre"/>
    <s v="1"/>
    <d v="2023-11-01T00:00:00"/>
    <d v="2023-11-30T00:00:00"/>
    <s v=""/>
    <s v=""/>
    <s v=""/>
    <s v=""/>
    <s v=""/>
    <s v=""/>
    <s v=""/>
    <s v=""/>
    <s v=""/>
    <s v=""/>
    <n v="284746"/>
    <s v=""/>
    <m/>
    <n v="284746"/>
    <m/>
    <s v=""/>
    <m/>
    <s v=""/>
    <m/>
    <s v=""/>
    <n v="284746"/>
    <s v="Contratación"/>
    <s v="No Significativa"/>
    <s v="SI"/>
    <m/>
    <s v="Nuevo"/>
    <s v="SI"/>
    <m/>
    <m/>
    <s v="Jessica Roxana Camacho Medina"/>
    <s v="920 420 991"/>
  </r>
  <r>
    <x v="1156"/>
    <x v="5"/>
    <x v="40"/>
    <s v="Soporte de la Infraestructura Tecnológica"/>
    <s v="Gerencia de Tecnologías de Información"/>
    <s v="Producción"/>
    <s v="Soporte de la Infraestructura Tecnológica"/>
    <x v="4"/>
    <x v="786"/>
    <s v="Servicio de Suscripción para el Acceso de Licencias ACL "/>
    <x v="2"/>
    <x v="0"/>
    <m/>
    <m/>
    <m/>
    <s v="Alta"/>
    <s v="NO"/>
    <x v="0"/>
    <s v="Febrero"/>
    <s v="1"/>
    <d v="2023-02-01T00:00:00"/>
    <d v="2023-02-28T00:00:00"/>
    <s v=""/>
    <n v="297458"/>
    <s v=""/>
    <s v=""/>
    <s v=""/>
    <s v=""/>
    <s v=""/>
    <s v=""/>
    <s v=""/>
    <s v=""/>
    <s v=""/>
    <s v=""/>
    <m/>
    <n v="297458"/>
    <m/>
    <s v=""/>
    <m/>
    <s v=""/>
    <m/>
    <s v=""/>
    <n v="297458"/>
    <s v="Contratación"/>
    <s v="No Significativa"/>
    <s v="SI"/>
    <m/>
    <s v="Nuevo"/>
    <s v="SI"/>
    <m/>
    <m/>
    <s v="Jessica Roxana Camacho Medina"/>
    <s v="920 420 991"/>
  </r>
  <r>
    <x v="1157"/>
    <x v="5"/>
    <x v="40"/>
    <s v="Soporte de la Infraestructura Tecnológica"/>
    <s v="Gerencia de Tecnologías de Información"/>
    <s v="Producción"/>
    <s v="Soporte de la Infraestructura Tecnológica"/>
    <x v="4"/>
    <x v="787"/>
    <s v="CAPACITACIÓN "/>
    <x v="2"/>
    <x v="0"/>
    <m/>
    <m/>
    <m/>
    <s v="Alta"/>
    <s v="NO"/>
    <x v="0"/>
    <s v="Agosto"/>
    <s v="2"/>
    <d v="2023-08-01T00:00:00"/>
    <d v="2023-10-31T00:00:00"/>
    <s v=""/>
    <s v=""/>
    <s v=""/>
    <s v=""/>
    <s v=""/>
    <s v=""/>
    <s v=""/>
    <n v="80000"/>
    <s v=""/>
    <n v="80000"/>
    <s v=""/>
    <s v=""/>
    <m/>
    <n v="160000"/>
    <m/>
    <s v=""/>
    <m/>
    <s v=""/>
    <m/>
    <s v=""/>
    <n v="160000"/>
    <s v="Contratación"/>
    <s v="No Significativa"/>
    <s v="SI"/>
    <m/>
    <s v="Nuevo"/>
    <s v="SI"/>
    <m/>
    <m/>
    <s v="Jessica Roxana Camacho Medina"/>
    <s v="920 420 991"/>
  </r>
  <r>
    <x v="1158"/>
    <x v="5"/>
    <x v="40"/>
    <s v="Soporte de la Infraestructura Tecnológica"/>
    <s v="Gerencia de Tecnologías de Información"/>
    <s v="Producción"/>
    <s v="Soporte de la Infraestructura Tecnológica"/>
    <x v="4"/>
    <x v="788"/>
    <s v="CAPACITACIÓN "/>
    <x v="2"/>
    <x v="0"/>
    <m/>
    <m/>
    <m/>
    <s v="Alta"/>
    <s v="NO"/>
    <x v="0"/>
    <s v="Agosto"/>
    <s v="2"/>
    <d v="2023-08-01T00:00:00"/>
    <d v="2023-10-31T00:00:00"/>
    <s v=""/>
    <s v=""/>
    <s v=""/>
    <s v=""/>
    <s v=""/>
    <s v=""/>
    <s v=""/>
    <n v="80000"/>
    <s v=""/>
    <n v="80000"/>
    <s v=""/>
    <s v=""/>
    <m/>
    <n v="160000"/>
    <m/>
    <s v=""/>
    <m/>
    <s v=""/>
    <m/>
    <s v=""/>
    <n v="160000"/>
    <s v="Contratación"/>
    <s v="No Significativa"/>
    <s v="SI"/>
    <m/>
    <s v="Nuevo"/>
    <s v="SI"/>
    <m/>
    <m/>
    <s v="Jessica Roxana Camacho Medina"/>
    <s v="920 420 991"/>
  </r>
  <r>
    <x v="1159"/>
    <x v="5"/>
    <x v="40"/>
    <s v="Soporte de la Infraestructura Tecnológica"/>
    <s v="Gerencia de Tecnologías de Información"/>
    <s v="Producción"/>
    <s v="Soporte de la Infraestructura Tecnológica"/>
    <x v="4"/>
    <x v="768"/>
    <s v="CAPACITACIÓN "/>
    <x v="2"/>
    <x v="0"/>
    <m/>
    <m/>
    <m/>
    <s v="Alta"/>
    <s v="NO"/>
    <x v="2"/>
    <s v="Junio"/>
    <s v="1"/>
    <d v="2023-06-01T00:00:00"/>
    <d v="2023-06-30T00:00:00"/>
    <s v=""/>
    <s v=""/>
    <s v=""/>
    <s v=""/>
    <s v=""/>
    <n v="11865"/>
    <s v=""/>
    <s v=""/>
    <s v=""/>
    <s v=""/>
    <s v=""/>
    <s v=""/>
    <m/>
    <n v="11865"/>
    <m/>
    <s v=""/>
    <m/>
    <s v=""/>
    <m/>
    <s v=""/>
    <n v="11865"/>
    <s v="Contratación"/>
    <s v="No Significativa"/>
    <s v="SI"/>
    <m/>
    <s v="Nuevo"/>
    <s v="SI"/>
    <m/>
    <m/>
    <s v="Jessica Roxana Camacho Medina"/>
    <s v="920 420 991"/>
  </r>
  <r>
    <x v="1160"/>
    <x v="5"/>
    <x v="40"/>
    <s v="Soporte de la Infraestructura Tecnológica"/>
    <s v="Gerencia de Tecnologías de Información"/>
    <s v="Producción"/>
    <s v="Soporte de la Infraestructura Tecnológica"/>
    <x v="4"/>
    <x v="733"/>
    <s v="CAPACITACIÓN "/>
    <x v="2"/>
    <x v="0"/>
    <m/>
    <m/>
    <m/>
    <s v="Alta"/>
    <s v="NO"/>
    <x v="0"/>
    <s v="Febrero"/>
    <s v="1"/>
    <d v="2023-02-01T00:00:00"/>
    <d v="2023-02-28T00:00:00"/>
    <s v=""/>
    <n v="139813"/>
    <s v=""/>
    <s v=""/>
    <s v=""/>
    <s v=""/>
    <s v=""/>
    <s v=""/>
    <s v=""/>
    <s v=""/>
    <s v=""/>
    <s v=""/>
    <m/>
    <n v="139813"/>
    <m/>
    <s v=""/>
    <m/>
    <s v=""/>
    <m/>
    <s v=""/>
    <n v="139813"/>
    <s v="Contratación"/>
    <s v="No Significativa"/>
    <s v="SI"/>
    <m/>
    <s v="Nuevo"/>
    <s v="SI"/>
    <m/>
    <m/>
    <s v="Jessica Roxana Camacho Medina"/>
    <s v="920 420 991"/>
  </r>
  <r>
    <x v="1161"/>
    <x v="5"/>
    <x v="40"/>
    <s v="Soporte de la Infraestructura Tecnológica"/>
    <s v="Gerencia de Tecnologías de Información"/>
    <s v="Producción"/>
    <s v="Soporte de la Infraestructura Tecnológica"/>
    <x v="4"/>
    <x v="673"/>
    <s v="CAPACITACIÓN "/>
    <x v="2"/>
    <x v="0"/>
    <m/>
    <m/>
    <m/>
    <s v="Alta"/>
    <s v="NO"/>
    <x v="0"/>
    <s v="Junio"/>
    <s v="1"/>
    <d v="2023-06-01T00:00:00"/>
    <d v="2023-06-30T00:00:00"/>
    <s v=""/>
    <s v=""/>
    <s v=""/>
    <n v="769751"/>
    <s v=""/>
    <s v=""/>
    <s v=""/>
    <s v=""/>
    <s v=""/>
    <s v=""/>
    <s v=""/>
    <s v=""/>
    <m/>
    <n v="769751"/>
    <m/>
    <s v=""/>
    <m/>
    <s v=""/>
    <m/>
    <s v=""/>
    <n v="769751"/>
    <s v="Contratación"/>
    <s v="No Significativa"/>
    <s v="SI"/>
    <m/>
    <s v="Nuevo"/>
    <s v="SI"/>
    <m/>
    <m/>
    <s v="Jessica Roxana Camacho Medina"/>
    <s v="920 420 991"/>
  </r>
  <r>
    <x v="1162"/>
    <x v="5"/>
    <x v="40"/>
    <s v="Soporte de la Infraestructura Tecnológica"/>
    <s v="Gerencia de Tecnologías de Información"/>
    <s v="Producción"/>
    <s v="Soporte de la Infraestructura Tecnológica"/>
    <x v="4"/>
    <x v="789"/>
    <s v="CAPACITACIÓN "/>
    <x v="2"/>
    <x v="0"/>
    <m/>
    <m/>
    <m/>
    <s v="Alta"/>
    <s v="NO"/>
    <x v="2"/>
    <s v="Febrero"/>
    <s v="1"/>
    <d v="2023-02-01T00:00:00"/>
    <d v="2023-02-28T00:00:00"/>
    <s v=""/>
    <n v="38136"/>
    <s v=""/>
    <s v=""/>
    <s v=""/>
    <s v=""/>
    <s v=""/>
    <s v=""/>
    <s v=""/>
    <s v=""/>
    <s v=""/>
    <s v=""/>
    <m/>
    <n v="38136"/>
    <m/>
    <s v=""/>
    <m/>
    <s v=""/>
    <m/>
    <s v=""/>
    <n v="38136"/>
    <s v="Contratación"/>
    <s v="No Significativa"/>
    <s v="SI"/>
    <m/>
    <s v="Nuevo"/>
    <s v="SI"/>
    <m/>
    <m/>
    <s v="Jessica Roxana Camacho Medina"/>
    <s v="920 420 991"/>
  </r>
  <r>
    <x v="1163"/>
    <x v="7"/>
    <x v="3"/>
    <s v=""/>
    <s v="Oficialía de Prevención de Lavado de Activos y Financiamiento del Terrorismo"/>
    <s v=""/>
    <s v=""/>
    <x v="2"/>
    <x v="790"/>
    <s v="Servicio de Diseño de una Metodología para conocimiento del Mercado y Formación de Segmentos con base en la GHestión de Riesgos LA/FT en el BN"/>
    <x v="2"/>
    <x v="0"/>
    <m/>
    <m/>
    <m/>
    <s v="Alta"/>
    <s v="NO"/>
    <x v="2"/>
    <s v="Sin convocatoria"/>
    <s v="3"/>
    <d v="2022-11-15T00:00:00"/>
    <d v="2023-02-28T00:00:00"/>
    <n v="5966"/>
    <s v=""/>
    <s v=""/>
    <n v="20882"/>
    <s v=""/>
    <s v=""/>
    <s v=""/>
    <s v=""/>
    <s v=""/>
    <s v=""/>
    <s v=""/>
    <s v=""/>
    <m/>
    <n v="26848"/>
    <m/>
    <s v=""/>
    <m/>
    <s v=""/>
    <m/>
    <s v=""/>
    <n v="26848"/>
    <s v="Contratación"/>
    <s v="No Significativa"/>
    <s v="SI"/>
    <m/>
    <s v="Continuidad"/>
    <s v="NO"/>
    <m/>
    <m/>
    <s v="Gilda Cecilia Consiglieri Francia"/>
    <s v="977 918 950"/>
  </r>
  <r>
    <x v="1164"/>
    <x v="7"/>
    <x v="3"/>
    <s v=""/>
    <s v=""/>
    <s v=""/>
    <s v=""/>
    <x v="2"/>
    <x v="791"/>
    <s v="Servioo PEP's"/>
    <x v="2"/>
    <x v="0"/>
    <m/>
    <m/>
    <m/>
    <s v="Alta"/>
    <s v="NO"/>
    <x v="2"/>
    <s v="Noviembre"/>
    <s v="36"/>
    <d v="2021-11-16T00:00:00"/>
    <d v="2024-11-15T00:00:00"/>
    <s v=""/>
    <s v=""/>
    <s v=""/>
    <s v=""/>
    <s v=""/>
    <s v=""/>
    <s v=""/>
    <s v=""/>
    <s v=""/>
    <s v=""/>
    <n v="9915"/>
    <s v=""/>
    <m/>
    <n v="9915"/>
    <m/>
    <n v="9915"/>
    <m/>
    <s v=""/>
    <m/>
    <s v=""/>
    <n v="19830"/>
    <s v="Contratación"/>
    <s v="No Significativa"/>
    <s v="SI"/>
    <m/>
    <s v="Continuidad"/>
    <s v="SI"/>
    <m/>
    <m/>
    <s v="Gilda Cecilia Consiglieri Francia"/>
    <s v="977 918 950"/>
  </r>
  <r>
    <x v="1165"/>
    <x v="7"/>
    <x v="3"/>
    <s v=""/>
    <s v=""/>
    <s v=""/>
    <s v=""/>
    <x v="2"/>
    <x v="792"/>
    <s v="SERVICIO PEP's"/>
    <x v="2"/>
    <x v="0"/>
    <m/>
    <m/>
    <m/>
    <s v="Alta"/>
    <s v="NO"/>
    <x v="2"/>
    <s v="Noviembre"/>
    <s v="36"/>
    <d v="2024-11-16T00:00:00"/>
    <d v="2027-11-15T00:00:00"/>
    <s v=""/>
    <s v=""/>
    <s v=""/>
    <s v=""/>
    <s v=""/>
    <s v=""/>
    <s v=""/>
    <s v=""/>
    <s v=""/>
    <s v=""/>
    <s v=""/>
    <s v=""/>
    <m/>
    <s v=""/>
    <m/>
    <s v=""/>
    <m/>
    <n v="10000"/>
    <m/>
    <n v="10000"/>
    <n v="20000"/>
    <s v="Contratación"/>
    <s v="No Significativa"/>
    <s v="SI"/>
    <m/>
    <s v="Renovación"/>
    <s v="SI"/>
    <m/>
    <m/>
    <s v="Gilda Cecilia Consiglieri Francia"/>
    <s v="977 918 950"/>
  </r>
  <r>
    <x v="1166"/>
    <x v="7"/>
    <x v="3"/>
    <s v=""/>
    <s v=""/>
    <s v=""/>
    <s v=""/>
    <x v="2"/>
    <x v="793"/>
    <s v="SERVICIO DE MONITOREO DE MEDIOS DE NOTICIAS NEGATIVAS RELACIONADAS A LA/FT Y/O DELITOS PRECEDENTES"/>
    <x v="2"/>
    <x v="0"/>
    <m/>
    <m/>
    <m/>
    <s v="Alta"/>
    <s v="NO"/>
    <x v="2"/>
    <s v="diciembre"/>
    <s v="36"/>
    <d v="2021-12-08T00:00:00"/>
    <d v="2024-12-07T00:00:00"/>
    <s v=""/>
    <s v=""/>
    <s v=""/>
    <s v=""/>
    <s v=""/>
    <s v=""/>
    <s v=""/>
    <s v=""/>
    <s v=""/>
    <s v=""/>
    <s v=""/>
    <n v="7000"/>
    <m/>
    <n v="7000"/>
    <m/>
    <n v="7000"/>
    <m/>
    <n v="7000"/>
    <m/>
    <s v=""/>
    <n v="21000"/>
    <s v="Contratación"/>
    <s v="No Significativa"/>
    <s v="SI"/>
    <m/>
    <s v="Continuidad"/>
    <s v="SI"/>
    <m/>
    <m/>
    <s v="Gilda Cecilia Consiglieri Francia"/>
    <s v="977 918 950"/>
  </r>
  <r>
    <x v="1167"/>
    <x v="7"/>
    <x v="3"/>
    <s v=""/>
    <s v=""/>
    <s v=""/>
    <s v=""/>
    <x v="2"/>
    <x v="793"/>
    <s v="SERVICIO DE MONITOREO DE MEDIOS DE NOTICIAS NEGATIVAS RELACIONADAS A LA/FT Y/O DELITOS PRECEDENTES"/>
    <x v="2"/>
    <x v="0"/>
    <m/>
    <m/>
    <m/>
    <s v="Alta"/>
    <s v="NO"/>
    <x v="2"/>
    <s v="diciembre"/>
    <s v="36"/>
    <d v="2024-12-08T00:00:00"/>
    <d v="2027-12-07T00:00:00"/>
    <s v=""/>
    <s v=""/>
    <s v=""/>
    <s v=""/>
    <s v=""/>
    <s v=""/>
    <s v=""/>
    <s v=""/>
    <s v=""/>
    <s v=""/>
    <s v=""/>
    <s v=""/>
    <m/>
    <s v=""/>
    <m/>
    <s v=""/>
    <m/>
    <s v=""/>
    <m/>
    <n v="7500"/>
    <n v="7500"/>
    <s v="Contratación"/>
    <s v="No Significativa"/>
    <s v="SI"/>
    <m/>
    <s v="Continuidad"/>
    <s v="SI"/>
    <m/>
    <m/>
    <s v="Gilda Cecilia Consiglieri Francia"/>
    <s v="977 918 950"/>
  </r>
  <r>
    <x v="1168"/>
    <x v="7"/>
    <x v="3"/>
    <s v=""/>
    <s v=""/>
    <s v=""/>
    <s v=""/>
    <x v="2"/>
    <x v="794"/>
    <s v="LOCADORES DE SERVICIO"/>
    <x v="2"/>
    <x v="0"/>
    <m/>
    <m/>
    <m/>
    <s v="Moderada"/>
    <s v="NO"/>
    <x v="2"/>
    <s v="Enero"/>
    <s v="12"/>
    <d v="2023-01-02T00:00:00"/>
    <d v="2023-12-12T00:00:00"/>
    <n v="14500"/>
    <n v="14500"/>
    <n v="14500"/>
    <n v="14500"/>
    <n v="14500"/>
    <n v="14500"/>
    <n v="14500"/>
    <n v="14500"/>
    <n v="14500"/>
    <n v="14500"/>
    <n v="14500"/>
    <n v="14500"/>
    <m/>
    <n v="174000"/>
    <m/>
    <s v=""/>
    <m/>
    <s v=""/>
    <m/>
    <s v=""/>
    <n v="174000"/>
    <s v="Contratación"/>
    <s v="No Significativa"/>
    <s v="SI"/>
    <m/>
    <s v="Nuevo"/>
    <s v="NO"/>
    <m/>
    <m/>
    <s v="Gilda Cecilia Consiglieri Francia"/>
    <s v="977 918 950"/>
  </r>
  <r>
    <x v="1169"/>
    <x v="7"/>
    <x v="5"/>
    <n v="0"/>
    <n v="0"/>
    <n v="0"/>
    <n v="0"/>
    <x v="1"/>
    <x v="326"/>
    <s v="Comisión de Servicio a Nivel Nacional         "/>
    <x v="4"/>
    <x v="0"/>
    <m/>
    <m/>
    <m/>
    <n v="0"/>
    <s v="NO"/>
    <x v="1"/>
    <n v="0"/>
    <n v="0"/>
    <d v="1899-12-30T00:00:00"/>
    <d v="1899-12-30T00:00:00"/>
    <s v=""/>
    <n v="880"/>
    <n v="1760"/>
    <n v="880"/>
    <n v="880"/>
    <n v="1760"/>
    <s v=""/>
    <s v=""/>
    <s v=""/>
    <s v=""/>
    <s v=""/>
    <s v=""/>
    <m/>
    <n v="6160"/>
    <m/>
    <s v=""/>
    <m/>
    <s v=""/>
    <m/>
    <s v=""/>
    <n v="6160"/>
    <n v="0"/>
    <n v="0"/>
    <s v="SI"/>
    <m/>
    <n v="0"/>
    <s v="SI"/>
    <m/>
    <m/>
    <s v="Gilda Cecilia Consiglieri Francia"/>
    <s v="978 918 950"/>
  </r>
  <r>
    <x v="1170"/>
    <x v="7"/>
    <x v="5"/>
    <n v="0"/>
    <n v="0"/>
    <n v="0"/>
    <n v="0"/>
    <x v="1"/>
    <x v="304"/>
    <s v="Comisión de Servicios a Nivel Nacional "/>
    <x v="4"/>
    <x v="0"/>
    <m/>
    <m/>
    <m/>
    <n v="0"/>
    <s v="NO"/>
    <x v="1"/>
    <n v="0"/>
    <n v="0"/>
    <d v="1899-12-30T00:00:00"/>
    <d v="1899-12-30T00:00:00"/>
    <s v=""/>
    <n v="840"/>
    <n v="1800"/>
    <n v="840"/>
    <n v="840"/>
    <n v="1800"/>
    <s v=""/>
    <s v=""/>
    <s v=""/>
    <s v=""/>
    <s v=""/>
    <s v=""/>
    <m/>
    <n v="6120"/>
    <m/>
    <s v=""/>
    <m/>
    <s v=""/>
    <m/>
    <s v=""/>
    <n v="6120"/>
    <n v="0"/>
    <n v="0"/>
    <s v="SI"/>
    <m/>
    <n v="0"/>
    <s v="SI"/>
    <m/>
    <m/>
    <s v="Gilda Cecilia Consiglieri Francia"/>
    <s v="979 918 950"/>
  </r>
  <r>
    <x v="1171"/>
    <x v="7"/>
    <x v="5"/>
    <n v="0"/>
    <n v="0"/>
    <n v="0"/>
    <n v="0"/>
    <x v="1"/>
    <x v="14"/>
    <s v="Comisión de Servicios a Nivel Nacional"/>
    <x v="4"/>
    <x v="0"/>
    <m/>
    <m/>
    <m/>
    <n v="0"/>
    <s v="NO"/>
    <x v="1"/>
    <n v="0"/>
    <n v="0"/>
    <d v="1899-12-30T00:00:00"/>
    <d v="1899-12-30T00:00:00"/>
    <s v=""/>
    <n v="120"/>
    <n v="240"/>
    <n v="120"/>
    <n v="120"/>
    <n v="240"/>
    <s v=""/>
    <s v=""/>
    <s v=""/>
    <s v=""/>
    <s v=""/>
    <s v=""/>
    <m/>
    <n v="840"/>
    <m/>
    <s v=""/>
    <m/>
    <s v=""/>
    <m/>
    <s v=""/>
    <n v="840"/>
    <n v="0"/>
    <n v="0"/>
    <s v="SI"/>
    <m/>
    <n v="0"/>
    <s v="SI"/>
    <m/>
    <m/>
    <s v="Gilda Cecilia Consiglieri Francia"/>
    <s v="980 918 950"/>
  </r>
  <r>
    <x v="1172"/>
    <x v="20"/>
    <x v="43"/>
    <n v="0"/>
    <n v="0"/>
    <n v="0"/>
    <n v="0"/>
    <x v="1"/>
    <x v="300"/>
    <s v="Contratación de locadores de servicio"/>
    <x v="2"/>
    <x v="0"/>
    <m/>
    <m/>
    <m/>
    <s v="Muy Alta"/>
    <s v="NO"/>
    <x v="2"/>
    <n v="0"/>
    <n v="0"/>
    <d v="1899-12-30T00:00:00"/>
    <d v="1899-12-30T00:00:00"/>
    <s v=""/>
    <s v=""/>
    <s v=""/>
    <s v=""/>
    <s v=""/>
    <s v=""/>
    <n v="8000"/>
    <n v="8000"/>
    <n v="8000"/>
    <n v="8000"/>
    <n v="8000"/>
    <n v="8000"/>
    <m/>
    <n v="48000"/>
    <m/>
    <s v=""/>
    <m/>
    <s v=""/>
    <m/>
    <s v=""/>
    <n v="48000"/>
    <n v="0"/>
    <n v="0"/>
    <s v="SI"/>
    <m/>
    <n v="0"/>
    <s v="SI"/>
    <m/>
    <m/>
    <s v="Marcelino Nicanor Lipa Hancco"/>
    <n v="0"/>
  </r>
  <r>
    <x v="1173"/>
    <x v="20"/>
    <x v="43"/>
    <n v="0"/>
    <n v="0"/>
    <n v="0"/>
    <n v="0"/>
    <x v="1"/>
    <x v="300"/>
    <s v="Contratación de locadores de servicio"/>
    <x v="2"/>
    <x v="0"/>
    <m/>
    <m/>
    <m/>
    <s v="Muy Alta"/>
    <s v="NO"/>
    <x v="2"/>
    <n v="0"/>
    <n v="0"/>
    <d v="1899-12-30T00:00:00"/>
    <d v="1899-12-30T00:00:00"/>
    <s v=""/>
    <n v="8000"/>
    <n v="8000"/>
    <n v="8000"/>
    <n v="8000"/>
    <n v="8000"/>
    <n v="8000"/>
    <s v=""/>
    <s v=""/>
    <s v=""/>
    <s v=""/>
    <s v=""/>
    <m/>
    <n v="48000"/>
    <m/>
    <s v=""/>
    <m/>
    <s v=""/>
    <m/>
    <s v=""/>
    <n v="48000"/>
    <n v="0"/>
    <n v="0"/>
    <s v="SI"/>
    <m/>
    <n v="0"/>
    <s v="SI"/>
    <m/>
    <m/>
    <s v="Marcelino Nicanor Lipa Hancco"/>
    <n v="0"/>
  </r>
  <r>
    <x v="1174"/>
    <x v="20"/>
    <x v="43"/>
    <n v="0"/>
    <n v="0"/>
    <n v="0"/>
    <n v="0"/>
    <x v="1"/>
    <x v="795"/>
    <s v="Honorarios Profesionales - Persona Natural                ( Especialistas según la naturaleza de los servicios de control)"/>
    <x v="2"/>
    <x v="0"/>
    <m/>
    <m/>
    <m/>
    <s v="Muy Alta"/>
    <s v="NO"/>
    <x v="2"/>
    <n v="0"/>
    <n v="0"/>
    <d v="1899-12-30T00:00:00"/>
    <d v="1899-12-30T00:00:00"/>
    <s v=""/>
    <n v="8000"/>
    <n v="8000"/>
    <n v="8000"/>
    <n v="8000"/>
    <s v=""/>
    <n v="8000"/>
    <n v="3200"/>
    <s v=""/>
    <s v=""/>
    <s v=""/>
    <s v=""/>
    <m/>
    <n v="43200"/>
    <m/>
    <s v=""/>
    <m/>
    <s v=""/>
    <m/>
    <s v=""/>
    <n v="43200"/>
    <n v="0"/>
    <n v="0"/>
    <s v="SI"/>
    <m/>
    <n v="0"/>
    <s v="SI"/>
    <m/>
    <m/>
    <s v="Marcelino Nicanor Lipa Hancco"/>
    <n v="0"/>
  </r>
  <r>
    <x v="1175"/>
    <x v="20"/>
    <x v="43"/>
    <n v="0"/>
    <n v="0"/>
    <n v="0"/>
    <n v="0"/>
    <x v="1"/>
    <x v="796"/>
    <s v="Servicio Relacionado Recopilación de Información “Proyecto Cuenta DNI”."/>
    <x v="2"/>
    <x v="0"/>
    <m/>
    <m/>
    <m/>
    <s v="Muy Alta"/>
    <s v="NO"/>
    <x v="2"/>
    <n v="0"/>
    <n v="0"/>
    <d v="1899-12-30T00:00:00"/>
    <d v="1899-12-30T00:00:00"/>
    <s v=""/>
    <s v=""/>
    <n v="8000"/>
    <n v="8000"/>
    <n v="8000"/>
    <s v=""/>
    <s v=""/>
    <s v=""/>
    <s v=""/>
    <s v=""/>
    <s v=""/>
    <s v=""/>
    <m/>
    <n v="24000"/>
    <m/>
    <s v=""/>
    <m/>
    <s v=""/>
    <m/>
    <s v=""/>
    <n v="24000"/>
    <n v="0"/>
    <n v="0"/>
    <s v="SI"/>
    <m/>
    <n v="0"/>
    <s v="SI"/>
    <m/>
    <m/>
    <s v="Marcelino Nicanor Lipa Hancco"/>
    <n v="0"/>
  </r>
  <r>
    <x v="1176"/>
    <x v="20"/>
    <x v="43"/>
    <n v="0"/>
    <n v="0"/>
    <n v="0"/>
    <n v="0"/>
    <x v="1"/>
    <x v="797"/>
    <s v="Asesoramiento a la Jefatura de OCI en la Formulación y Revisión de los Informes de Control"/>
    <x v="2"/>
    <x v="0"/>
    <m/>
    <m/>
    <m/>
    <s v="Muy Alta"/>
    <s v="NO"/>
    <x v="2"/>
    <n v="0"/>
    <n v="0"/>
    <d v="1899-12-30T00:00:00"/>
    <d v="1899-12-30T00:00:00"/>
    <s v=""/>
    <n v="5400"/>
    <n v="5400"/>
    <n v="5400"/>
    <n v="5400"/>
    <s v=""/>
    <s v=""/>
    <s v=""/>
    <s v=""/>
    <s v=""/>
    <s v=""/>
    <s v=""/>
    <m/>
    <n v="21600"/>
    <m/>
    <s v=""/>
    <m/>
    <s v=""/>
    <m/>
    <s v=""/>
    <n v="21600"/>
    <n v="0"/>
    <n v="0"/>
    <s v="SI"/>
    <m/>
    <n v="0"/>
    <s v="SI"/>
    <m/>
    <m/>
    <s v="Marcelino Nicanor Lipa Hancco"/>
    <n v="0"/>
  </r>
  <r>
    <x v="1177"/>
    <x v="20"/>
    <x v="43"/>
    <n v="0"/>
    <n v="0"/>
    <n v="0"/>
    <n v="0"/>
    <x v="1"/>
    <x v="798"/>
    <s v="VIATICOS REPUBLICA"/>
    <x v="4"/>
    <x v="0"/>
    <m/>
    <m/>
    <m/>
    <s v="Muy Alta"/>
    <s v="NO"/>
    <x v="2"/>
    <n v="0"/>
    <n v="0"/>
    <d v="1899-12-30T00:00:00"/>
    <d v="1899-12-30T00:00:00"/>
    <s v=""/>
    <s v=""/>
    <s v=""/>
    <s v=""/>
    <s v=""/>
    <s v=""/>
    <s v=""/>
    <n v="3780"/>
    <n v="3780"/>
    <n v="3780"/>
    <s v=""/>
    <s v=""/>
    <m/>
    <n v="11340"/>
    <m/>
    <s v=""/>
    <m/>
    <s v=""/>
    <m/>
    <s v=""/>
    <n v="11340"/>
    <n v="0"/>
    <n v="0"/>
    <s v="SI"/>
    <m/>
    <n v="0"/>
    <s v="SI"/>
    <m/>
    <m/>
    <s v="Marcelino Nicanor Lipa Hancco"/>
    <n v="0"/>
  </r>
  <r>
    <x v="1178"/>
    <x v="20"/>
    <x v="43"/>
    <n v="0"/>
    <n v="0"/>
    <n v="0"/>
    <n v="0"/>
    <x v="1"/>
    <x v="304"/>
    <s v="Comisión de Servicios a Nivel Nacional "/>
    <x v="4"/>
    <x v="0"/>
    <m/>
    <m/>
    <m/>
    <s v="Muy Alta"/>
    <s v="NO"/>
    <x v="2"/>
    <n v="0"/>
    <n v="0"/>
    <d v="1899-12-30T00:00:00"/>
    <d v="1899-12-30T00:00:00"/>
    <s v=""/>
    <n v="3780"/>
    <n v="3780"/>
    <n v="3780"/>
    <s v=""/>
    <s v=""/>
    <s v=""/>
    <s v=""/>
    <s v=""/>
    <s v=""/>
    <s v=""/>
    <s v=""/>
    <m/>
    <n v="11340"/>
    <m/>
    <s v=""/>
    <m/>
    <s v=""/>
    <m/>
    <s v=""/>
    <n v="11340"/>
    <n v="0"/>
    <n v="0"/>
    <s v="SI"/>
    <m/>
    <n v="0"/>
    <s v="SI"/>
    <m/>
    <m/>
    <s v="Marcelino Nicanor Lipa Hancco"/>
    <n v="0"/>
  </r>
  <r>
    <x v="1179"/>
    <x v="20"/>
    <x v="43"/>
    <n v="0"/>
    <n v="0"/>
    <n v="0"/>
    <n v="0"/>
    <x v="1"/>
    <x v="799"/>
    <s v="Consultoría en grafotecnia o prueba de ensayo en estructuras de agencias u otros"/>
    <x v="2"/>
    <x v="0"/>
    <m/>
    <m/>
    <m/>
    <s v="Muy Alta"/>
    <s v="NO"/>
    <x v="2"/>
    <n v="0"/>
    <n v="0"/>
    <d v="1899-12-30T00:00:00"/>
    <d v="1899-12-30T00:00:00"/>
    <s v=""/>
    <s v=""/>
    <n v="8000"/>
    <s v=""/>
    <s v=""/>
    <s v=""/>
    <s v=""/>
    <s v=""/>
    <s v=""/>
    <s v=""/>
    <s v=""/>
    <s v=""/>
    <m/>
    <n v="8000"/>
    <m/>
    <s v=""/>
    <m/>
    <s v=""/>
    <m/>
    <s v=""/>
    <n v="8000"/>
    <n v="0"/>
    <n v="0"/>
    <s v="SI"/>
    <m/>
    <n v="0"/>
    <s v="SI"/>
    <m/>
    <m/>
    <s v="Marcelino Nicanor Lipa Hancco"/>
    <n v="0"/>
  </r>
  <r>
    <x v="1180"/>
    <x v="20"/>
    <x v="43"/>
    <n v="0"/>
    <n v="0"/>
    <n v="0"/>
    <n v="0"/>
    <x v="1"/>
    <x v="800"/>
    <s v="Consultorías Otras"/>
    <x v="2"/>
    <x v="0"/>
    <m/>
    <m/>
    <m/>
    <s v="Muy Alta"/>
    <s v="NO"/>
    <x v="2"/>
    <n v="0"/>
    <n v="0"/>
    <d v="1899-12-30T00:00:00"/>
    <d v="1899-12-30T00:00:00"/>
    <s v=""/>
    <s v=""/>
    <s v=""/>
    <s v=""/>
    <n v="7500"/>
    <s v=""/>
    <s v=""/>
    <s v=""/>
    <s v=""/>
    <s v=""/>
    <s v=""/>
    <s v=""/>
    <m/>
    <n v="7500"/>
    <m/>
    <s v=""/>
    <m/>
    <s v=""/>
    <m/>
    <s v=""/>
    <n v="7500"/>
    <n v="0"/>
    <n v="0"/>
    <s v="SI"/>
    <m/>
    <n v="0"/>
    <s v="SI"/>
    <m/>
    <m/>
    <s v="Marcelino Nicanor Lipa Hancco"/>
    <n v="0"/>
  </r>
  <r>
    <x v="1181"/>
    <x v="20"/>
    <x v="43"/>
    <n v="0"/>
    <n v="0"/>
    <n v="0"/>
    <n v="0"/>
    <x v="1"/>
    <x v="801"/>
    <s v="Dictamen Pericial Grafotécnico "/>
    <x v="2"/>
    <x v="0"/>
    <m/>
    <m/>
    <m/>
    <s v="Muy Alta"/>
    <s v="NO"/>
    <x v="2"/>
    <n v="0"/>
    <n v="0"/>
    <d v="1899-12-30T00:00:00"/>
    <d v="1899-12-30T00:00:00"/>
    <s v=""/>
    <s v=""/>
    <n v="5000"/>
    <s v=""/>
    <s v=""/>
    <s v=""/>
    <s v=""/>
    <s v=""/>
    <s v=""/>
    <s v=""/>
    <s v=""/>
    <s v=""/>
    <m/>
    <n v="5000"/>
    <m/>
    <s v=""/>
    <m/>
    <s v=""/>
    <m/>
    <s v=""/>
    <n v="5000"/>
    <n v="0"/>
    <n v="0"/>
    <s v="SI"/>
    <m/>
    <n v="0"/>
    <s v="SI"/>
    <m/>
    <m/>
    <s v="Marcelino Nicanor Lipa Hancco"/>
    <n v="0"/>
  </r>
  <r>
    <x v="1182"/>
    <x v="20"/>
    <x v="43"/>
    <n v="0"/>
    <n v="0"/>
    <n v="0"/>
    <n v="0"/>
    <x v="1"/>
    <x v="326"/>
    <s v="Comisión de Servicio a Nivel Nacional         "/>
    <x v="4"/>
    <x v="0"/>
    <m/>
    <m/>
    <m/>
    <s v="Muy Alta"/>
    <s v="NO"/>
    <x v="2"/>
    <n v="0"/>
    <n v="0"/>
    <d v="1899-12-30T00:00:00"/>
    <d v="1899-12-30T00:00:00"/>
    <s v=""/>
    <s v=""/>
    <s v=""/>
    <s v=""/>
    <s v=""/>
    <s v=""/>
    <n v="600"/>
    <n v="800"/>
    <n v="800"/>
    <n v="800"/>
    <n v="800"/>
    <n v="800"/>
    <m/>
    <n v="4600"/>
    <m/>
    <s v=""/>
    <m/>
    <s v=""/>
    <m/>
    <s v=""/>
    <n v="4600"/>
    <n v="0"/>
    <n v="0"/>
    <s v="SI"/>
    <m/>
    <n v="0"/>
    <s v="SI"/>
    <m/>
    <m/>
    <s v="Marcelino Nicanor Lipa Hancco"/>
    <n v="0"/>
  </r>
  <r>
    <x v="1183"/>
    <x v="20"/>
    <x v="43"/>
    <n v="0"/>
    <n v="0"/>
    <n v="0"/>
    <n v="0"/>
    <x v="1"/>
    <x v="326"/>
    <s v="Comisión de Servicio a Nivel Nacional         "/>
    <x v="4"/>
    <x v="0"/>
    <m/>
    <m/>
    <m/>
    <s v="Muy Alta"/>
    <s v="NO"/>
    <x v="2"/>
    <n v="0"/>
    <n v="0"/>
    <d v="1899-12-30T00:00:00"/>
    <d v="1899-12-30T00:00:00"/>
    <n v="600"/>
    <n v="800"/>
    <n v="800"/>
    <n v="800"/>
    <n v="800"/>
    <n v="800"/>
    <s v=""/>
    <s v=""/>
    <s v=""/>
    <s v=""/>
    <s v=""/>
    <s v=""/>
    <m/>
    <n v="4600"/>
    <m/>
    <s v=""/>
    <m/>
    <s v=""/>
    <m/>
    <s v=""/>
    <n v="4600"/>
    <n v="0"/>
    <n v="0"/>
    <s v="SI"/>
    <m/>
    <n v="0"/>
    <s v="SI"/>
    <m/>
    <m/>
    <s v="Marcelino Nicanor Lipa Hancco"/>
    <n v="0"/>
  </r>
  <r>
    <x v="1184"/>
    <x v="20"/>
    <x v="43"/>
    <n v="0"/>
    <n v="0"/>
    <n v="0"/>
    <n v="0"/>
    <x v="1"/>
    <x v="326"/>
    <s v="Comisión de Servicio a Nivel Nacional         "/>
    <x v="4"/>
    <x v="0"/>
    <m/>
    <m/>
    <m/>
    <s v="Muy Alta"/>
    <s v="NO"/>
    <x v="2"/>
    <n v="0"/>
    <n v="0"/>
    <d v="1899-12-30T00:00:00"/>
    <d v="1899-12-30T00:00:00"/>
    <s v=""/>
    <s v=""/>
    <s v=""/>
    <s v=""/>
    <s v=""/>
    <s v=""/>
    <n v="600"/>
    <n v="700"/>
    <n v="700"/>
    <n v="700"/>
    <n v="700"/>
    <n v="700"/>
    <m/>
    <n v="4100"/>
    <m/>
    <s v=""/>
    <m/>
    <s v=""/>
    <m/>
    <s v=""/>
    <n v="4100"/>
    <n v="0"/>
    <n v="0"/>
    <s v="SI"/>
    <m/>
    <n v="0"/>
    <s v="SI"/>
    <m/>
    <m/>
    <s v="Marcelino Nicanor Lipa Hancco"/>
    <n v="0"/>
  </r>
  <r>
    <x v="1185"/>
    <x v="20"/>
    <x v="43"/>
    <n v="0"/>
    <n v="0"/>
    <n v="0"/>
    <n v="0"/>
    <x v="1"/>
    <x v="326"/>
    <s v="Comisión de Servicio a Nivel Nacional         "/>
    <x v="4"/>
    <x v="0"/>
    <m/>
    <m/>
    <m/>
    <s v="Muy Alta"/>
    <s v="NO"/>
    <x v="2"/>
    <n v="0"/>
    <n v="0"/>
    <d v="1899-12-30T00:00:00"/>
    <d v="1899-12-30T00:00:00"/>
    <n v="600"/>
    <n v="700"/>
    <n v="700"/>
    <n v="700"/>
    <n v="700"/>
    <n v="700"/>
    <s v=""/>
    <s v=""/>
    <s v=""/>
    <s v=""/>
    <s v=""/>
    <s v=""/>
    <m/>
    <n v="4100"/>
    <m/>
    <s v=""/>
    <m/>
    <s v=""/>
    <m/>
    <s v=""/>
    <n v="4100"/>
    <n v="0"/>
    <n v="0"/>
    <s v="SI"/>
    <m/>
    <n v="0"/>
    <s v="SI"/>
    <m/>
    <m/>
    <s v="Marcelino Nicanor Lipa Hancco"/>
    <n v="0"/>
  </r>
  <r>
    <x v="1186"/>
    <x v="20"/>
    <x v="43"/>
    <n v="0"/>
    <n v="0"/>
    <n v="0"/>
    <n v="0"/>
    <x v="1"/>
    <x v="14"/>
    <s v="Comisión de Servicios a Nivel Nacional"/>
    <x v="4"/>
    <x v="0"/>
    <m/>
    <m/>
    <m/>
    <s v="Muy Alta"/>
    <s v="NO"/>
    <x v="2"/>
    <n v="0"/>
    <n v="0"/>
    <d v="1899-12-30T00:00:00"/>
    <d v="1899-12-30T00:00:00"/>
    <s v=""/>
    <n v="1260"/>
    <n v="1260"/>
    <n v="1260"/>
    <s v=""/>
    <s v=""/>
    <s v=""/>
    <s v=""/>
    <s v=""/>
    <s v=""/>
    <s v=""/>
    <s v=""/>
    <m/>
    <n v="3780"/>
    <m/>
    <s v=""/>
    <m/>
    <s v=""/>
    <m/>
    <s v=""/>
    <n v="3780"/>
    <n v="0"/>
    <n v="0"/>
    <s v="SI"/>
    <m/>
    <n v="0"/>
    <s v="SI"/>
    <m/>
    <m/>
    <s v="Marcelino Nicanor Lipa Hancco"/>
    <n v="0"/>
  </r>
  <r>
    <x v="1187"/>
    <x v="20"/>
    <x v="43"/>
    <n v="0"/>
    <n v="0"/>
    <n v="0"/>
    <n v="0"/>
    <x v="1"/>
    <x v="14"/>
    <s v="Comisión de Servicios a Nivel Nacional"/>
    <x v="4"/>
    <x v="0"/>
    <m/>
    <m/>
    <m/>
    <s v="Muy Alta"/>
    <s v="NO"/>
    <x v="2"/>
    <n v="0"/>
    <n v="0"/>
    <d v="1899-12-30T00:00:00"/>
    <d v="1899-12-30T00:00:00"/>
    <s v=""/>
    <s v=""/>
    <s v=""/>
    <s v=""/>
    <s v=""/>
    <s v=""/>
    <s v=""/>
    <n v="1260"/>
    <n v="1260"/>
    <n v="1260"/>
    <s v=""/>
    <s v=""/>
    <m/>
    <n v="3780"/>
    <m/>
    <s v=""/>
    <m/>
    <s v=""/>
    <m/>
    <s v=""/>
    <n v="3780"/>
    <n v="0"/>
    <n v="0"/>
    <s v="SI"/>
    <m/>
    <n v="0"/>
    <s v="SI"/>
    <m/>
    <m/>
    <s v="Marcelino Nicanor Lipa Hancco"/>
    <n v="0"/>
  </r>
  <r>
    <x v="1188"/>
    <x v="20"/>
    <x v="5"/>
    <n v="0"/>
    <n v="0"/>
    <n v="0"/>
    <n v="0"/>
    <x v="1"/>
    <x v="304"/>
    <s v="Comisión de Servicios a Nivel Nacional "/>
    <x v="4"/>
    <x v="0"/>
    <m/>
    <m/>
    <m/>
    <s v="Muy Alta"/>
    <s v="NO"/>
    <x v="2"/>
    <n v="0"/>
    <n v="0"/>
    <d v="1899-12-30T00:00:00"/>
    <d v="1899-12-30T00:00:00"/>
    <s v=""/>
    <s v=""/>
    <n v="960"/>
    <n v="960"/>
    <n v="960"/>
    <s v=""/>
    <s v=""/>
    <s v=""/>
    <s v=""/>
    <s v=""/>
    <s v=""/>
    <s v=""/>
    <m/>
    <n v="2880"/>
    <m/>
    <s v=""/>
    <m/>
    <s v=""/>
    <m/>
    <s v=""/>
    <n v="2880"/>
    <n v="0"/>
    <n v="0"/>
    <s v="SI"/>
    <m/>
    <n v="0"/>
    <s v="SI"/>
    <m/>
    <m/>
    <s v="Marcelino Nicanor Lipa Hancco"/>
    <n v="0"/>
  </r>
  <r>
    <x v="1189"/>
    <x v="20"/>
    <x v="5"/>
    <n v="0"/>
    <n v="0"/>
    <n v="0"/>
    <n v="0"/>
    <x v="1"/>
    <x v="798"/>
    <s v="VIATICOS REPUBLICA"/>
    <x v="4"/>
    <x v="0"/>
    <m/>
    <m/>
    <m/>
    <s v="Muy Alta"/>
    <s v="NO"/>
    <x v="2"/>
    <n v="0"/>
    <n v="0"/>
    <d v="1899-12-30T00:00:00"/>
    <d v="1899-12-30T00:00:00"/>
    <s v=""/>
    <s v=""/>
    <s v=""/>
    <s v=""/>
    <s v=""/>
    <s v=""/>
    <s v=""/>
    <n v="960"/>
    <n v="960"/>
    <n v="960"/>
    <s v=""/>
    <s v=""/>
    <m/>
    <n v="2880"/>
    <m/>
    <s v=""/>
    <m/>
    <s v=""/>
    <m/>
    <s v=""/>
    <n v="2880"/>
    <n v="0"/>
    <n v="0"/>
    <s v="SI"/>
    <m/>
    <n v="0"/>
    <s v="SI"/>
    <m/>
    <m/>
    <s v="Marcelino Nicanor Lipa Hancco"/>
    <n v="0"/>
  </r>
  <r>
    <x v="1190"/>
    <x v="20"/>
    <x v="43"/>
    <n v="0"/>
    <n v="0"/>
    <n v="0"/>
    <n v="0"/>
    <x v="1"/>
    <x v="14"/>
    <s v="Comisión de Servicios a Nivel Nacional"/>
    <x v="2"/>
    <x v="0"/>
    <m/>
    <m/>
    <m/>
    <s v="Muy Alta"/>
    <s v="NO"/>
    <x v="2"/>
    <n v="0"/>
    <n v="0"/>
    <d v="1899-12-30T00:00:00"/>
    <d v="1899-12-30T00:00:00"/>
    <s v=""/>
    <s v=""/>
    <s v=""/>
    <s v=""/>
    <s v=""/>
    <s v=""/>
    <s v=""/>
    <n v="880"/>
    <n v="880"/>
    <n v="880"/>
    <s v=""/>
    <s v=""/>
    <m/>
    <n v="2640"/>
    <m/>
    <s v=""/>
    <m/>
    <s v=""/>
    <m/>
    <s v=""/>
    <n v="2640"/>
    <n v="0"/>
    <n v="0"/>
    <s v="SI"/>
    <m/>
    <n v="0"/>
    <s v="SI"/>
    <m/>
    <m/>
    <s v="Marcelino Nicanor Lipa Hancco"/>
    <n v="0"/>
  </r>
  <r>
    <x v="1191"/>
    <x v="20"/>
    <x v="43"/>
    <n v="0"/>
    <n v="0"/>
    <n v="0"/>
    <n v="0"/>
    <x v="1"/>
    <x v="14"/>
    <s v="Comisión de Servicios a Nivel Nacional"/>
    <x v="2"/>
    <x v="0"/>
    <m/>
    <m/>
    <m/>
    <s v="Muy Alta"/>
    <s v="NO"/>
    <x v="2"/>
    <n v="0"/>
    <n v="0"/>
    <d v="1899-12-30T00:00:00"/>
    <d v="1899-12-30T00:00:00"/>
    <s v=""/>
    <n v="880"/>
    <n v="880"/>
    <n v="880"/>
    <s v=""/>
    <s v=""/>
    <s v=""/>
    <s v=""/>
    <s v=""/>
    <s v=""/>
    <s v=""/>
    <s v=""/>
    <m/>
    <n v="2640"/>
    <m/>
    <s v=""/>
    <m/>
    <s v=""/>
    <m/>
    <s v=""/>
    <n v="2640"/>
    <n v="0"/>
    <n v="0"/>
    <s v="SI"/>
    <m/>
    <n v="0"/>
    <s v="SI"/>
    <m/>
    <m/>
    <s v="Marcelino Nicanor Lipa Hancco"/>
    <n v="0"/>
  </r>
  <r>
    <x v="1192"/>
    <x v="20"/>
    <x v="5"/>
    <n v="0"/>
    <n v="0"/>
    <n v="0"/>
    <n v="0"/>
    <x v="1"/>
    <x v="326"/>
    <s v="Comisión de Servicio a Nivel Nacional         "/>
    <x v="4"/>
    <x v="0"/>
    <m/>
    <m/>
    <m/>
    <s v="Muy Alta"/>
    <s v="NO"/>
    <x v="2"/>
    <n v="0"/>
    <n v="0"/>
    <d v="1899-12-30T00:00:00"/>
    <d v="1899-12-30T00:00:00"/>
    <s v=""/>
    <s v=""/>
    <s v=""/>
    <s v=""/>
    <s v=""/>
    <s v=""/>
    <n v="400"/>
    <n v="400"/>
    <n v="400"/>
    <n v="400"/>
    <n v="400"/>
    <n v="400"/>
    <m/>
    <n v="2400"/>
    <m/>
    <s v=""/>
    <m/>
    <s v=""/>
    <m/>
    <s v=""/>
    <n v="2400"/>
    <n v="0"/>
    <n v="0"/>
    <s v="SI"/>
    <m/>
    <n v="0"/>
    <s v="SI"/>
    <m/>
    <m/>
    <s v="Marcelino Nicanor Lipa Hancco"/>
    <n v="0"/>
  </r>
  <r>
    <x v="1193"/>
    <x v="20"/>
    <x v="5"/>
    <n v="0"/>
    <n v="0"/>
    <n v="0"/>
    <n v="0"/>
    <x v="1"/>
    <x v="326"/>
    <s v="Comisión de Servicio a Nivel Nacional         "/>
    <x v="4"/>
    <x v="0"/>
    <m/>
    <m/>
    <m/>
    <s v="Muy Alta"/>
    <s v="NO"/>
    <x v="2"/>
    <n v="0"/>
    <n v="0"/>
    <d v="1899-12-30T00:00:00"/>
    <d v="1899-12-30T00:00:00"/>
    <s v=""/>
    <n v="400"/>
    <n v="400"/>
    <n v="400"/>
    <n v="400"/>
    <n v="400"/>
    <s v=""/>
    <s v=""/>
    <s v=""/>
    <s v=""/>
    <s v=""/>
    <s v=""/>
    <m/>
    <n v="2000"/>
    <m/>
    <s v=""/>
    <m/>
    <s v=""/>
    <m/>
    <s v=""/>
    <n v="2000"/>
    <n v="0"/>
    <n v="0"/>
    <s v="SI"/>
    <m/>
    <n v="0"/>
    <s v="SI"/>
    <m/>
    <m/>
    <s v="Marcelino Nicanor Lipa Hancco"/>
    <n v="0"/>
  </r>
  <r>
    <x v="1194"/>
    <x v="20"/>
    <x v="43"/>
    <n v="0"/>
    <n v="0"/>
    <n v="0"/>
    <n v="0"/>
    <x v="1"/>
    <x v="326"/>
    <s v="Comisión de Servicio a Nivel Nacional         "/>
    <x v="2"/>
    <x v="0"/>
    <m/>
    <m/>
    <m/>
    <s v="Muy Alta"/>
    <s v="NO"/>
    <x v="2"/>
    <n v="0"/>
    <n v="0"/>
    <d v="1899-12-30T00:00:00"/>
    <d v="1899-12-30T00:00:00"/>
    <s v=""/>
    <s v=""/>
    <s v=""/>
    <s v=""/>
    <s v=""/>
    <s v=""/>
    <s v=""/>
    <n v="360"/>
    <n v="360"/>
    <n v="360"/>
    <s v=""/>
    <s v=""/>
    <m/>
    <n v="1080"/>
    <m/>
    <s v=""/>
    <m/>
    <s v=""/>
    <m/>
    <s v=""/>
    <n v="1080"/>
    <n v="0"/>
    <n v="0"/>
    <s v="SI"/>
    <m/>
    <n v="0"/>
    <s v="SI"/>
    <m/>
    <m/>
    <s v="Marcelino Nicanor Lipa Hancco"/>
    <n v="0"/>
  </r>
  <r>
    <x v="1195"/>
    <x v="20"/>
    <x v="43"/>
    <n v="0"/>
    <n v="0"/>
    <n v="0"/>
    <n v="0"/>
    <x v="1"/>
    <x v="14"/>
    <s v="Comisión de Servicios a Nivel Nacional"/>
    <x v="2"/>
    <x v="0"/>
    <m/>
    <m/>
    <m/>
    <s v="Muy Alta"/>
    <s v="NO"/>
    <x v="2"/>
    <n v="0"/>
    <n v="0"/>
    <d v="1899-12-30T00:00:00"/>
    <d v="1899-12-30T00:00:00"/>
    <s v=""/>
    <n v="360"/>
    <n v="360"/>
    <n v="360"/>
    <s v=""/>
    <s v=""/>
    <s v=""/>
    <s v=""/>
    <s v=""/>
    <s v=""/>
    <s v=""/>
    <s v=""/>
    <m/>
    <n v="1080"/>
    <m/>
    <s v=""/>
    <m/>
    <s v=""/>
    <m/>
    <s v=""/>
    <n v="1080"/>
    <n v="0"/>
    <n v="0"/>
    <s v="SI"/>
    <m/>
    <n v="0"/>
    <s v="SI"/>
    <m/>
    <m/>
    <s v="Marcelino Nicanor Lipa Hancco"/>
    <n v="0"/>
  </r>
  <r>
    <x v="1196"/>
    <x v="20"/>
    <x v="43"/>
    <n v="0"/>
    <n v="0"/>
    <n v="0"/>
    <n v="0"/>
    <x v="1"/>
    <x v="14"/>
    <s v="Comisión de Servicios a Nivel Nacional"/>
    <x v="2"/>
    <x v="0"/>
    <m/>
    <m/>
    <m/>
    <s v="Muy Alta"/>
    <s v="NO"/>
    <x v="2"/>
    <n v="0"/>
    <n v="0"/>
    <d v="1899-12-30T00:00:00"/>
    <d v="1899-12-30T00:00:00"/>
    <s v=""/>
    <s v=""/>
    <s v=""/>
    <s v=""/>
    <s v=""/>
    <s v=""/>
    <s v=""/>
    <n v="120"/>
    <n v="120"/>
    <n v="120"/>
    <s v=""/>
    <s v=""/>
    <m/>
    <n v="360"/>
    <m/>
    <s v=""/>
    <m/>
    <s v=""/>
    <m/>
    <s v=""/>
    <n v="360"/>
    <n v="0"/>
    <n v="0"/>
    <s v="SI"/>
    <m/>
    <n v="0"/>
    <s v="SI"/>
    <m/>
    <m/>
    <s v="Marcelino Nicanor Lipa Hancco"/>
    <n v="0"/>
  </r>
  <r>
    <x v="1197"/>
    <x v="20"/>
    <x v="43"/>
    <n v="0"/>
    <n v="0"/>
    <n v="0"/>
    <n v="0"/>
    <x v="1"/>
    <x v="14"/>
    <s v="Comisión de Servicios a Nivel Nacional"/>
    <x v="2"/>
    <x v="0"/>
    <m/>
    <m/>
    <m/>
    <s v="Muy Alta"/>
    <s v="NO"/>
    <x v="2"/>
    <n v="0"/>
    <n v="0"/>
    <d v="1899-12-30T00:00:00"/>
    <d v="1899-12-30T00:00:00"/>
    <s v=""/>
    <n v="120"/>
    <n v="120"/>
    <n v="120"/>
    <s v=""/>
    <s v=""/>
    <s v=""/>
    <s v=""/>
    <s v=""/>
    <s v=""/>
    <s v=""/>
    <s v=""/>
    <m/>
    <n v="360"/>
    <m/>
    <s v=""/>
    <m/>
    <s v=""/>
    <m/>
    <s v=""/>
    <n v="360"/>
    <n v="0"/>
    <n v="0"/>
    <s v="SI"/>
    <m/>
    <n v="0"/>
    <s v="SI"/>
    <m/>
    <m/>
    <s v="Marcelino Nicanor Lipa Hancco"/>
    <n v="0"/>
  </r>
  <r>
    <x v="1198"/>
    <x v="20"/>
    <x v="5"/>
    <n v="0"/>
    <n v="0"/>
    <n v="0"/>
    <n v="0"/>
    <x v="1"/>
    <x v="315"/>
    <s v="MOVILIDAD SERVICIO LOCAL"/>
    <x v="2"/>
    <x v="0"/>
    <m/>
    <m/>
    <m/>
    <s v="Muy Alta"/>
    <s v="NO"/>
    <x v="2"/>
    <n v="0"/>
    <n v="0"/>
    <d v="1899-12-30T00:00:00"/>
    <d v="1899-12-30T00:00:00"/>
    <s v=""/>
    <s v=""/>
    <s v=""/>
    <s v=""/>
    <s v=""/>
    <s v=""/>
    <s v=""/>
    <n v="120"/>
    <n v="120"/>
    <n v="120"/>
    <s v=""/>
    <s v=""/>
    <m/>
    <n v="360"/>
    <m/>
    <s v=""/>
    <m/>
    <s v=""/>
    <m/>
    <s v=""/>
    <n v="360"/>
    <n v="0"/>
    <n v="0"/>
    <s v="SI"/>
    <m/>
    <n v="0"/>
    <s v="SI"/>
    <m/>
    <m/>
    <s v="Marcelino Nicanor Lipa Hancco"/>
    <n v="0"/>
  </r>
  <r>
    <x v="1199"/>
    <x v="20"/>
    <x v="5"/>
    <n v="0"/>
    <n v="0"/>
    <n v="0"/>
    <n v="0"/>
    <x v="1"/>
    <x v="14"/>
    <s v="Comisión de Servicios a Nivel Nacional"/>
    <x v="2"/>
    <x v="0"/>
    <m/>
    <m/>
    <m/>
    <s v="Muy Alta"/>
    <s v="NO"/>
    <x v="2"/>
    <n v="0"/>
    <n v="0"/>
    <d v="1899-12-30T00:00:00"/>
    <d v="1899-12-30T00:00:00"/>
    <s v=""/>
    <n v="120"/>
    <n v="120"/>
    <n v="120"/>
    <s v=""/>
    <s v=""/>
    <s v=""/>
    <s v=""/>
    <s v=""/>
    <s v=""/>
    <s v=""/>
    <s v=""/>
    <m/>
    <n v="360"/>
    <m/>
    <s v=""/>
    <m/>
    <s v=""/>
    <m/>
    <s v=""/>
    <n v="360"/>
    <n v="0"/>
    <n v="0"/>
    <s v="SI"/>
    <m/>
    <n v="0"/>
    <s v="SI"/>
    <m/>
    <m/>
    <s v="Marcelino Nicanor Lipa Hancco"/>
    <n v="0"/>
  </r>
  <r>
    <x v="1200"/>
    <x v="13"/>
    <x v="5"/>
    <n v="0"/>
    <n v="0"/>
    <n v="0"/>
    <n v="0"/>
    <x v="1"/>
    <x v="53"/>
    <s v=""/>
    <x v="4"/>
    <x v="0"/>
    <m/>
    <m/>
    <m/>
    <n v="0"/>
    <n v="0"/>
    <x v="1"/>
    <n v="0"/>
    <n v="0"/>
    <d v="1899-12-30T00:00:00"/>
    <d v="1899-12-30T00:00:00"/>
    <n v="16168225"/>
    <n v="14504095"/>
    <n v="16027718"/>
    <n v="15696061"/>
    <n v="16345041"/>
    <n v="15986813"/>
    <n v="16607662"/>
    <n v="15012004"/>
    <n v="14586997"/>
    <n v="15159056"/>
    <n v="14393147"/>
    <n v="14982893"/>
    <m/>
    <n v="185469712"/>
    <m/>
    <s v=""/>
    <m/>
    <s v=""/>
    <m/>
    <s v=""/>
    <n v="185469712"/>
    <n v="0"/>
    <n v="0"/>
    <s v="SI"/>
    <m/>
    <n v="0"/>
    <n v="0"/>
    <m/>
    <m/>
    <n v="0"/>
    <n v="0"/>
  </r>
  <r>
    <x v="1201"/>
    <x v="13"/>
    <x v="5"/>
    <n v="0"/>
    <n v="0"/>
    <n v="0"/>
    <n v="0"/>
    <x v="1"/>
    <x v="53"/>
    <s v=""/>
    <x v="4"/>
    <x v="0"/>
    <m/>
    <m/>
    <m/>
    <n v="0"/>
    <n v="0"/>
    <x v="1"/>
    <n v="0"/>
    <n v="0"/>
    <d v="1899-12-30T00:00:00"/>
    <d v="1899-12-30T00:00:00"/>
    <n v="1666667"/>
    <n v="1666667"/>
    <n v="1666667"/>
    <n v="1666667"/>
    <n v="1666667"/>
    <n v="1666667"/>
    <n v="1666667"/>
    <n v="1666667"/>
    <n v="1666667"/>
    <n v="1666667"/>
    <n v="1666667"/>
    <n v="1666667"/>
    <m/>
    <n v="20000004"/>
    <m/>
    <s v=""/>
    <m/>
    <s v=""/>
    <m/>
    <s v=""/>
    <n v="20000004"/>
    <n v="0"/>
    <n v="0"/>
    <s v="SI"/>
    <m/>
    <n v="0"/>
    <n v="0"/>
    <m/>
    <m/>
    <n v="0"/>
    <n v="0"/>
  </r>
  <r>
    <x v="1202"/>
    <x v="13"/>
    <x v="5"/>
    <n v="0"/>
    <n v="0"/>
    <n v="0"/>
    <n v="0"/>
    <x v="1"/>
    <x v="53"/>
    <s v=""/>
    <x v="4"/>
    <x v="0"/>
    <m/>
    <m/>
    <m/>
    <n v="0"/>
    <n v="0"/>
    <x v="1"/>
    <n v="0"/>
    <n v="0"/>
    <d v="1899-12-30T00:00:00"/>
    <d v="1899-12-30T00:00:00"/>
    <n v="1918996"/>
    <n v="1919179"/>
    <n v="1919364"/>
    <n v="1919545"/>
    <n v="1919731"/>
    <n v="1919918"/>
    <n v="1920101"/>
    <n v="1920290"/>
    <n v="1920477"/>
    <n v="1920662"/>
    <n v="1920853"/>
    <n v="1921043"/>
    <m/>
    <n v="23040159"/>
    <m/>
    <s v=""/>
    <m/>
    <s v=""/>
    <m/>
    <s v=""/>
    <n v="23040159"/>
    <n v="0"/>
    <n v="0"/>
    <s v="SI"/>
    <m/>
    <n v="0"/>
    <n v="0"/>
    <m/>
    <m/>
    <n v="0"/>
    <n v="0"/>
  </r>
  <r>
    <x v="1203"/>
    <x v="13"/>
    <x v="5"/>
    <n v="0"/>
    <n v="0"/>
    <n v="0"/>
    <n v="0"/>
    <x v="1"/>
    <x v="802"/>
    <s v="Transporte agencias foraneo bn"/>
    <x v="4"/>
    <x v="0"/>
    <m/>
    <m/>
    <m/>
    <n v="0"/>
    <s v="SI"/>
    <x v="1"/>
    <n v="0"/>
    <n v="0"/>
    <d v="1899-12-30T00:00:00"/>
    <d v="1899-12-30T00:00:00"/>
    <n v="4223887"/>
    <n v="6062083"/>
    <n v="3872658"/>
    <n v="3366329"/>
    <n v="7314715"/>
    <n v="2601664"/>
    <n v="3148027"/>
    <n v="6728238"/>
    <n v="9349595"/>
    <n v="5851157"/>
    <n v="6139510"/>
    <n v="12023691"/>
    <m/>
    <n v="70681554"/>
    <m/>
    <s v=""/>
    <m/>
    <s v=""/>
    <m/>
    <s v=""/>
    <n v="70681554"/>
    <n v="0"/>
    <n v="0"/>
    <s v="SI"/>
    <m/>
    <n v="0"/>
    <n v="0"/>
    <m/>
    <m/>
    <n v="0"/>
    <n v="0"/>
  </r>
  <r>
    <x v="1204"/>
    <x v="13"/>
    <x v="5"/>
    <n v="0"/>
    <n v="0"/>
    <n v="0"/>
    <n v="0"/>
    <x v="1"/>
    <x v="803"/>
    <s v="Comis.p/serv./pos-agte.multired"/>
    <x v="4"/>
    <x v="0"/>
    <m/>
    <m/>
    <m/>
    <n v="0"/>
    <s v="SI"/>
    <x v="1"/>
    <n v="0"/>
    <n v="0"/>
    <d v="1899-12-30T00:00:00"/>
    <d v="1899-12-30T00:00:00"/>
    <n v="3402992"/>
    <n v="3418150"/>
    <n v="3433309"/>
    <n v="3448468"/>
    <n v="3463627"/>
    <n v="3478786"/>
    <n v="3610960"/>
    <n v="3743134"/>
    <n v="3875309"/>
    <n v="4007483"/>
    <n v="4139657"/>
    <n v="4271832"/>
    <m/>
    <n v="44293707"/>
    <m/>
    <s v=""/>
    <m/>
    <s v=""/>
    <m/>
    <s v=""/>
    <n v="44293707"/>
    <n v="0"/>
    <n v="0"/>
    <s v="SI"/>
    <m/>
    <n v="0"/>
    <n v="0"/>
    <m/>
    <m/>
    <n v="0"/>
    <n v="0"/>
  </r>
  <r>
    <x v="1205"/>
    <x v="13"/>
    <x v="5"/>
    <n v="0"/>
    <n v="0"/>
    <n v="0"/>
    <n v="0"/>
    <x v="1"/>
    <x v="804"/>
    <s v="Comisiones Nueva  Tarjeta Multired"/>
    <x v="4"/>
    <x v="0"/>
    <m/>
    <m/>
    <m/>
    <n v="0"/>
    <s v="SI"/>
    <x v="1"/>
    <n v="0"/>
    <n v="0"/>
    <d v="1899-12-30T00:00:00"/>
    <d v="1899-12-30T00:00:00"/>
    <n v="1334257"/>
    <n v="2857477"/>
    <n v="3064733"/>
    <n v="3009112"/>
    <n v="3430196"/>
    <n v="3245583"/>
    <n v="2466435"/>
    <n v="2883433"/>
    <n v="3127258"/>
    <n v="3071917"/>
    <n v="3511852"/>
    <n v="4070782"/>
    <m/>
    <n v="36073035"/>
    <m/>
    <s v=""/>
    <m/>
    <s v=""/>
    <m/>
    <s v=""/>
    <n v="36073035"/>
    <n v="0"/>
    <n v="0"/>
    <s v="SI"/>
    <m/>
    <n v="0"/>
    <n v="0"/>
    <m/>
    <m/>
    <n v="0"/>
    <n v="0"/>
  </r>
  <r>
    <x v="1206"/>
    <x v="13"/>
    <x v="5"/>
    <n v="0"/>
    <n v="0"/>
    <n v="0"/>
    <n v="0"/>
    <x v="1"/>
    <x v="805"/>
    <s v="Comis.p/serv./pos-agte.multired (+ de 3 mil POS o 5 millones transac.)"/>
    <x v="4"/>
    <x v="0"/>
    <m/>
    <m/>
    <m/>
    <n v="0"/>
    <s v="SI"/>
    <x v="1"/>
    <n v="0"/>
    <n v="0"/>
    <d v="1899-12-30T00:00:00"/>
    <d v="1899-12-30T00:00:00"/>
    <n v="2343529"/>
    <n v="2275581"/>
    <n v="2208565"/>
    <n v="2298567"/>
    <n v="2231552"/>
    <n v="2163604"/>
    <n v="2295313"/>
    <n v="2461190"/>
    <n v="2505149"/>
    <n v="2548176"/>
    <n v="2592135"/>
    <n v="2635161"/>
    <m/>
    <n v="28558522"/>
    <m/>
    <s v=""/>
    <m/>
    <s v=""/>
    <m/>
    <s v=""/>
    <n v="28558522"/>
    <n v="0"/>
    <n v="0"/>
    <s v="SI"/>
    <m/>
    <n v="0"/>
    <n v="0"/>
    <m/>
    <m/>
    <n v="0"/>
    <n v="0"/>
  </r>
  <r>
    <x v="1207"/>
    <x v="13"/>
    <x v="5"/>
    <n v="0"/>
    <n v="0"/>
    <n v="0"/>
    <n v="0"/>
    <x v="1"/>
    <x v="806"/>
    <s v="serv.bca. celular-america movil peru sac-claro"/>
    <x v="4"/>
    <x v="0"/>
    <m/>
    <m/>
    <m/>
    <n v="0"/>
    <s v="SI"/>
    <x v="1"/>
    <n v="0"/>
    <n v="0"/>
    <d v="1899-12-30T00:00:00"/>
    <d v="1899-12-30T00:00:00"/>
    <n v="1882464"/>
    <n v="1521355"/>
    <n v="1768000"/>
    <n v="1718866"/>
    <n v="1809716"/>
    <n v="1730650"/>
    <n v="1882138"/>
    <n v="1746641"/>
    <n v="1747292"/>
    <n v="1888667"/>
    <n v="1819542"/>
    <n v="2489738"/>
    <m/>
    <n v="22005069"/>
    <m/>
    <s v=""/>
    <m/>
    <s v=""/>
    <m/>
    <s v=""/>
    <n v="22005069"/>
    <n v="0"/>
    <n v="0"/>
    <s v="SI"/>
    <m/>
    <n v="0"/>
    <n v="0"/>
    <m/>
    <m/>
    <n v="0"/>
    <n v="0"/>
  </r>
  <r>
    <x v="1208"/>
    <x v="13"/>
    <x v="5"/>
    <n v="0"/>
    <n v="0"/>
    <n v="0"/>
    <n v="0"/>
    <x v="1"/>
    <x v="807"/>
    <s v="Transporte agencias local bn"/>
    <x v="4"/>
    <x v="0"/>
    <m/>
    <m/>
    <m/>
    <n v="0"/>
    <s v="SI"/>
    <x v="1"/>
    <n v="0"/>
    <n v="0"/>
    <d v="1899-12-30T00:00:00"/>
    <d v="1899-12-30T00:00:00"/>
    <n v="1599591"/>
    <n v="1742954"/>
    <n v="1904848"/>
    <n v="3394772"/>
    <n v="-73882"/>
    <n v="1489800"/>
    <n v="1872550"/>
    <n v="1689219"/>
    <n v="548020"/>
    <n v="1884221"/>
    <n v="1804194"/>
    <n v="3493222"/>
    <m/>
    <n v="21349509"/>
    <m/>
    <s v=""/>
    <m/>
    <s v=""/>
    <m/>
    <s v=""/>
    <n v="21349509"/>
    <n v="0"/>
    <n v="0"/>
    <s v="SI"/>
    <m/>
    <n v="0"/>
    <n v="0"/>
    <m/>
    <m/>
    <n v="0"/>
    <n v="0"/>
  </r>
  <r>
    <x v="1209"/>
    <x v="13"/>
    <x v="5"/>
    <n v="0"/>
    <n v="0"/>
    <n v="0"/>
    <n v="0"/>
    <x v="1"/>
    <x v="808"/>
    <s v="serv.bca. celular- movistar"/>
    <x v="4"/>
    <x v="0"/>
    <m/>
    <m/>
    <m/>
    <n v="0"/>
    <s v="SI"/>
    <x v="1"/>
    <n v="0"/>
    <n v="0"/>
    <d v="1899-12-30T00:00:00"/>
    <d v="1899-12-30T00:00:00"/>
    <n v="1664634"/>
    <n v="1345784"/>
    <n v="1563761"/>
    <n v="1520400"/>
    <n v="1600566"/>
    <n v="1530689"/>
    <n v="1664564"/>
    <n v="1545022"/>
    <n v="1545669"/>
    <n v="1670469"/>
    <n v="1609502"/>
    <n v="2201018"/>
    <m/>
    <n v="19462078"/>
    <m/>
    <s v=""/>
    <m/>
    <s v=""/>
    <m/>
    <s v=""/>
    <n v="19462078"/>
    <n v="0"/>
    <n v="0"/>
    <s v="SI"/>
    <m/>
    <n v="0"/>
    <n v="0"/>
    <m/>
    <m/>
    <n v="0"/>
    <n v="0"/>
  </r>
  <r>
    <x v="1210"/>
    <x v="13"/>
    <x v="5"/>
    <n v="0"/>
    <n v="0"/>
    <n v="0"/>
    <n v="0"/>
    <x v="1"/>
    <x v="809"/>
    <s v="Abastecim.cajero multired foraneo"/>
    <x v="4"/>
    <x v="0"/>
    <m/>
    <m/>
    <m/>
    <n v="0"/>
    <s v="SI"/>
    <x v="1"/>
    <n v="0"/>
    <n v="0"/>
    <d v="1899-12-30T00:00:00"/>
    <d v="1899-12-30T00:00:00"/>
    <n v="1610563"/>
    <n v="544001"/>
    <n v="1204417"/>
    <n v="1119660"/>
    <n v="1850179"/>
    <n v="1136122"/>
    <n v="927350"/>
    <n v="1322942"/>
    <n v="292688"/>
    <n v="774000"/>
    <n v="2074578"/>
    <n v="4633613"/>
    <m/>
    <n v="17490113"/>
    <m/>
    <s v=""/>
    <m/>
    <s v=""/>
    <m/>
    <s v=""/>
    <n v="17490113"/>
    <n v="0"/>
    <n v="0"/>
    <s v="SI"/>
    <m/>
    <n v="0"/>
    <n v="0"/>
    <m/>
    <m/>
    <n v="0"/>
    <n v="0"/>
  </r>
  <r>
    <x v="1211"/>
    <x v="13"/>
    <x v="5"/>
    <n v="0"/>
    <n v="0"/>
    <n v="0"/>
    <n v="0"/>
    <x v="1"/>
    <x v="810"/>
    <s v="Procesam.de efectivo bovedas bn"/>
    <x v="4"/>
    <x v="0"/>
    <m/>
    <m/>
    <m/>
    <n v="0"/>
    <s v="SI"/>
    <x v="1"/>
    <n v="0"/>
    <n v="0"/>
    <d v="1899-12-30T00:00:00"/>
    <d v="1899-12-30T00:00:00"/>
    <n v="565013"/>
    <n v="1379010"/>
    <n v="799184"/>
    <s v=""/>
    <n v="1849977"/>
    <n v="926952"/>
    <n v="134724"/>
    <n v="1468081"/>
    <n v="707356"/>
    <n v="1119518"/>
    <n v="1703118"/>
    <n v="2404515"/>
    <m/>
    <n v="13057448"/>
    <m/>
    <s v=""/>
    <m/>
    <s v=""/>
    <m/>
    <s v=""/>
    <n v="13057448"/>
    <n v="0"/>
    <n v="0"/>
    <s v="SI"/>
    <m/>
    <n v="0"/>
    <n v="0"/>
    <m/>
    <m/>
    <n v="0"/>
    <n v="0"/>
  </r>
  <r>
    <x v="1212"/>
    <x v="13"/>
    <x v="5"/>
    <n v="0"/>
    <n v="0"/>
    <n v="0"/>
    <n v="0"/>
    <x v="1"/>
    <x v="811"/>
    <s v="Tarjeta global debito visa-diferido"/>
    <x v="4"/>
    <x v="0"/>
    <m/>
    <m/>
    <m/>
    <n v="0"/>
    <s v="SI"/>
    <x v="1"/>
    <n v="0"/>
    <n v="0"/>
    <d v="1899-12-30T00:00:00"/>
    <d v="1899-12-30T00:00:00"/>
    <n v="962430"/>
    <n v="981331"/>
    <n v="1009160"/>
    <n v="1034720"/>
    <n v="1038684"/>
    <n v="1016476"/>
    <n v="1017995"/>
    <n v="1013360"/>
    <n v="1006617"/>
    <n v="1004524"/>
    <n v="1003655"/>
    <n v="1004884"/>
    <m/>
    <n v="12093836"/>
    <m/>
    <s v=""/>
    <m/>
    <s v=""/>
    <m/>
    <s v=""/>
    <n v="12093836"/>
    <n v="0"/>
    <n v="0"/>
    <s v="SI"/>
    <m/>
    <n v="0"/>
    <n v="0"/>
    <m/>
    <m/>
    <n v="0"/>
    <n v="0"/>
  </r>
  <r>
    <x v="1213"/>
    <x v="13"/>
    <x v="5"/>
    <n v="0"/>
    <n v="0"/>
    <n v="0"/>
    <n v="0"/>
    <x v="1"/>
    <x v="812"/>
    <s v="Alquiler Bóveda"/>
    <x v="4"/>
    <x v="0"/>
    <m/>
    <m/>
    <m/>
    <n v="0"/>
    <s v="SI"/>
    <x v="1"/>
    <n v="0"/>
    <n v="0"/>
    <d v="1899-12-30T00:00:00"/>
    <d v="1899-12-30T00:00:00"/>
    <n v="641963"/>
    <n v="812588"/>
    <n v="1027365"/>
    <n v="678197"/>
    <n v="1598705"/>
    <n v="665714"/>
    <n v="834614"/>
    <n v="1118720"/>
    <n v="925795"/>
    <n v="990514"/>
    <n v="1004580"/>
    <n v="1735971"/>
    <m/>
    <n v="12034726"/>
    <m/>
    <s v=""/>
    <m/>
    <s v=""/>
    <m/>
    <s v=""/>
    <n v="12034726"/>
    <n v="0"/>
    <n v="0"/>
    <s v="SI"/>
    <m/>
    <n v="0"/>
    <n v="0"/>
    <m/>
    <m/>
    <n v="0"/>
    <n v="0"/>
  </r>
  <r>
    <x v="1214"/>
    <x v="13"/>
    <x v="5"/>
    <n v="0"/>
    <n v="0"/>
    <n v="0"/>
    <n v="0"/>
    <x v="1"/>
    <x v="813"/>
    <s v="Comisiones Tarjeta Mastercard"/>
    <x v="4"/>
    <x v="0"/>
    <m/>
    <m/>
    <m/>
    <n v="0"/>
    <s v="SI"/>
    <x v="1"/>
    <n v="0"/>
    <n v="0"/>
    <d v="1899-12-30T00:00:00"/>
    <d v="1899-12-30T00:00:00"/>
    <n v="155925"/>
    <n v="2162427"/>
    <n v="345699"/>
    <n v="1120305"/>
    <n v="366082"/>
    <n v="440100"/>
    <n v="843394"/>
    <n v="690017"/>
    <n v="689090"/>
    <n v="840634"/>
    <n v="689626"/>
    <n v="836644"/>
    <m/>
    <n v="9179943"/>
    <m/>
    <s v=""/>
    <m/>
    <s v=""/>
    <m/>
    <s v=""/>
    <n v="9179943"/>
    <n v="0"/>
    <n v="0"/>
    <s v="SI"/>
    <m/>
    <n v="0"/>
    <n v="0"/>
    <m/>
    <m/>
    <n v="0"/>
    <n v="0"/>
  </r>
  <r>
    <x v="1215"/>
    <x v="13"/>
    <x v="5"/>
    <n v="0"/>
    <n v="0"/>
    <n v="0"/>
    <n v="0"/>
    <x v="1"/>
    <x v="814"/>
    <s v="Abastecim.cajero multired local"/>
    <x v="4"/>
    <x v="0"/>
    <m/>
    <m/>
    <m/>
    <n v="0"/>
    <s v="SI"/>
    <x v="1"/>
    <n v="0"/>
    <n v="0"/>
    <d v="1899-12-30T00:00:00"/>
    <d v="1899-12-30T00:00:00"/>
    <n v="400446"/>
    <n v="797211"/>
    <n v="663287"/>
    <n v="1447401"/>
    <n v="22150"/>
    <n v="763053"/>
    <n v="155487"/>
    <n v="693477"/>
    <n v="-1495"/>
    <n v="615833"/>
    <n v="827864"/>
    <n v="2627225"/>
    <m/>
    <n v="9011939"/>
    <m/>
    <s v=""/>
    <m/>
    <s v=""/>
    <m/>
    <s v=""/>
    <n v="9011939"/>
    <n v="0"/>
    <n v="0"/>
    <s v="SI"/>
    <m/>
    <n v="0"/>
    <n v="0"/>
    <m/>
    <m/>
    <n v="0"/>
    <n v="0"/>
  </r>
  <r>
    <x v="1216"/>
    <x v="13"/>
    <x v="5"/>
    <n v="0"/>
    <n v="0"/>
    <n v="0"/>
    <n v="0"/>
    <x v="1"/>
    <x v="815"/>
    <s v="Servicio pago - Domicilio onp"/>
    <x v="4"/>
    <x v="0"/>
    <m/>
    <m/>
    <m/>
    <n v="0"/>
    <s v="SI"/>
    <x v="1"/>
    <n v="0"/>
    <n v="0"/>
    <d v="1899-12-30T00:00:00"/>
    <d v="1899-12-30T00:00:00"/>
    <n v="592848"/>
    <n v="592975"/>
    <n v="592695"/>
    <n v="592652"/>
    <n v="592697"/>
    <n v="592762"/>
    <n v="592772"/>
    <n v="592759"/>
    <n v="592723"/>
    <n v="592727"/>
    <n v="592740"/>
    <n v="592747"/>
    <m/>
    <n v="7113097"/>
    <m/>
    <s v=""/>
    <m/>
    <s v=""/>
    <m/>
    <s v=""/>
    <n v="7113097"/>
    <n v="0"/>
    <n v="0"/>
    <s v="SI"/>
    <m/>
    <n v="0"/>
    <n v="0"/>
    <m/>
    <m/>
    <n v="0"/>
    <n v="0"/>
  </r>
  <r>
    <x v="1217"/>
    <x v="13"/>
    <x v="5"/>
    <n v="0"/>
    <n v="0"/>
    <n v="0"/>
    <n v="0"/>
    <x v="1"/>
    <x v="816"/>
    <s v="serv.bca.celular- bitel"/>
    <x v="4"/>
    <x v="0"/>
    <m/>
    <m/>
    <m/>
    <n v="0"/>
    <s v="SI"/>
    <x v="1"/>
    <n v="0"/>
    <n v="0"/>
    <d v="1899-12-30T00:00:00"/>
    <d v="1899-12-30T00:00:00"/>
    <n v="478889"/>
    <n v="385057"/>
    <n v="448329"/>
    <n v="435466"/>
    <n v="459292"/>
    <n v="439013"/>
    <n v="477897"/>
    <n v="442280"/>
    <n v="442147"/>
    <n v="479010"/>
    <n v="460765"/>
    <n v="635959"/>
    <m/>
    <n v="5584104"/>
    <m/>
    <s v=""/>
    <m/>
    <s v=""/>
    <m/>
    <s v=""/>
    <n v="5584104"/>
    <n v="0"/>
    <n v="0"/>
    <s v="SI"/>
    <m/>
    <n v="0"/>
    <n v="0"/>
    <m/>
    <m/>
    <n v="0"/>
    <n v="0"/>
  </r>
  <r>
    <x v="1218"/>
    <x v="13"/>
    <x v="5"/>
    <n v="0"/>
    <n v="0"/>
    <n v="0"/>
    <n v="0"/>
    <x v="1"/>
    <x v="817"/>
    <s v="Servicio Agente Multired"/>
    <x v="4"/>
    <x v="0"/>
    <m/>
    <m/>
    <m/>
    <n v="0"/>
    <s v="SI"/>
    <x v="1"/>
    <n v="0"/>
    <n v="0"/>
    <d v="1899-12-30T00:00:00"/>
    <d v="1899-12-30T00:00:00"/>
    <n v="95200"/>
    <n v="195600"/>
    <n v="296000"/>
    <n v="396400"/>
    <n v="496800"/>
    <n v="496800"/>
    <n v="496800"/>
    <n v="496800"/>
    <n v="496800"/>
    <n v="496800"/>
    <n v="496800"/>
    <n v="496800"/>
    <m/>
    <n v="4957600"/>
    <m/>
    <s v=""/>
    <m/>
    <s v=""/>
    <m/>
    <s v=""/>
    <n v="4957600"/>
    <n v="0"/>
    <n v="0"/>
    <s v="SI"/>
    <m/>
    <n v="0"/>
    <n v="0"/>
    <m/>
    <m/>
    <n v="0"/>
    <n v="0"/>
  </r>
  <r>
    <x v="1219"/>
    <x v="13"/>
    <x v="5"/>
    <n v="0"/>
    <n v="0"/>
    <n v="0"/>
    <n v="0"/>
    <x v="1"/>
    <x v="818"/>
    <s v="serv.bca.celular- entel ME"/>
    <x v="4"/>
    <x v="0"/>
    <m/>
    <m/>
    <m/>
    <n v="0"/>
    <s v="SI"/>
    <x v="1"/>
    <n v="0"/>
    <n v="0"/>
    <d v="1899-12-30T00:00:00"/>
    <d v="1899-12-30T00:00:00"/>
    <n v="312522"/>
    <n v="251287"/>
    <n v="292578"/>
    <n v="284184"/>
    <n v="299732"/>
    <n v="286499"/>
    <n v="311874"/>
    <n v="288630"/>
    <n v="288544"/>
    <n v="312601"/>
    <n v="300694"/>
    <n v="415025"/>
    <m/>
    <n v="3644170"/>
    <m/>
    <s v=""/>
    <m/>
    <s v=""/>
    <m/>
    <s v=""/>
    <n v="3644170"/>
    <n v="0"/>
    <n v="0"/>
    <s v="SI"/>
    <m/>
    <n v="0"/>
    <n v="0"/>
    <m/>
    <m/>
    <n v="0"/>
    <n v="0"/>
  </r>
  <r>
    <x v="1220"/>
    <x v="13"/>
    <x v="5"/>
    <n v="0"/>
    <n v="0"/>
    <n v="0"/>
    <n v="0"/>
    <x v="1"/>
    <x v="819"/>
    <s v="Transporte boveda bcrp bn"/>
    <x v="4"/>
    <x v="0"/>
    <m/>
    <m/>
    <m/>
    <n v="0"/>
    <s v="SI"/>
    <x v="1"/>
    <n v="0"/>
    <n v="0"/>
    <d v="1899-12-30T00:00:00"/>
    <d v="1899-12-30T00:00:00"/>
    <n v="141462"/>
    <n v="-84406"/>
    <n v="2680"/>
    <n v="19939"/>
    <n v="30755"/>
    <n v="8176"/>
    <n v="82267"/>
    <n v="284256"/>
    <n v="688721"/>
    <n v="644661"/>
    <n v="609429"/>
    <n v="1124934"/>
    <m/>
    <n v="3552874"/>
    <m/>
    <s v=""/>
    <m/>
    <s v=""/>
    <m/>
    <s v=""/>
    <n v="3552874"/>
    <n v="0"/>
    <n v="0"/>
    <s v="SI"/>
    <m/>
    <n v="0"/>
    <n v="0"/>
    <m/>
    <m/>
    <n v="0"/>
    <n v="0"/>
  </r>
  <r>
    <x v="1221"/>
    <x v="13"/>
    <x v="5"/>
    <n v="0"/>
    <n v="0"/>
    <n v="0"/>
    <n v="0"/>
    <x v="1"/>
    <x v="820"/>
    <s v="Servicio desarrollo de marca"/>
    <x v="4"/>
    <x v="0"/>
    <m/>
    <m/>
    <m/>
    <n v="0"/>
    <s v="SI"/>
    <x v="1"/>
    <n v="0"/>
    <n v="0"/>
    <d v="1899-12-30T00:00:00"/>
    <d v="1899-12-30T00:00:00"/>
    <s v=""/>
    <s v=""/>
    <s v=""/>
    <n v="887767"/>
    <s v=""/>
    <s v=""/>
    <n v="887767"/>
    <s v=""/>
    <s v=""/>
    <n v="887767"/>
    <s v=""/>
    <n v="887767"/>
    <m/>
    <n v="3551068"/>
    <m/>
    <s v=""/>
    <m/>
    <s v=""/>
    <m/>
    <s v=""/>
    <n v="3551068"/>
    <n v="0"/>
    <n v="0"/>
    <s v="SI"/>
    <m/>
    <n v="0"/>
    <n v="0"/>
    <m/>
    <m/>
    <n v="0"/>
    <n v="0"/>
  </r>
  <r>
    <x v="1222"/>
    <x v="13"/>
    <x v="5"/>
    <n v="0"/>
    <n v="0"/>
    <n v="0"/>
    <n v="0"/>
    <x v="1"/>
    <x v="821"/>
    <s v="Servicio Membresía Visa"/>
    <x v="4"/>
    <x v="0"/>
    <m/>
    <m/>
    <m/>
    <n v="0"/>
    <s v="SI"/>
    <x v="1"/>
    <n v="0"/>
    <n v="0"/>
    <d v="1899-12-30T00:00:00"/>
    <d v="1899-12-30T00:00:00"/>
    <s v=""/>
    <s v=""/>
    <s v=""/>
    <n v="873596"/>
    <s v=""/>
    <s v=""/>
    <n v="873596"/>
    <s v=""/>
    <s v=""/>
    <n v="873596"/>
    <s v=""/>
    <n v="873596"/>
    <m/>
    <n v="3494384"/>
    <m/>
    <s v=""/>
    <m/>
    <s v=""/>
    <m/>
    <s v=""/>
    <n v="3494384"/>
    <n v="0"/>
    <n v="0"/>
    <s v="SI"/>
    <m/>
    <n v="0"/>
    <n v="0"/>
    <m/>
    <m/>
    <n v="0"/>
    <n v="0"/>
  </r>
  <r>
    <x v="1223"/>
    <x v="13"/>
    <x v="5"/>
    <n v="0"/>
    <n v="0"/>
    <n v="0"/>
    <n v="0"/>
    <x v="1"/>
    <x v="822"/>
    <s v="Comisión servicios tasas visa"/>
    <x v="4"/>
    <x v="0"/>
    <m/>
    <m/>
    <m/>
    <n v="0"/>
    <s v="SI"/>
    <x v="1"/>
    <n v="0"/>
    <n v="0"/>
    <d v="1899-12-30T00:00:00"/>
    <d v="1899-12-30T00:00:00"/>
    <n v="238918"/>
    <n v="238918"/>
    <n v="238918"/>
    <n v="241665"/>
    <n v="241665"/>
    <n v="241665"/>
    <n v="241665"/>
    <n v="241955"/>
    <n v="241955"/>
    <n v="241955"/>
    <n v="241955"/>
    <n v="242439"/>
    <m/>
    <n v="2893673"/>
    <m/>
    <s v=""/>
    <m/>
    <s v=""/>
    <m/>
    <s v=""/>
    <n v="2893673"/>
    <n v="0"/>
    <n v="0"/>
    <s v="SI"/>
    <m/>
    <n v="0"/>
    <n v="0"/>
    <m/>
    <m/>
    <n v="0"/>
    <n v="0"/>
  </r>
  <r>
    <x v="1224"/>
    <x v="13"/>
    <x v="5"/>
    <n v="0"/>
    <n v="0"/>
    <n v="0"/>
    <n v="0"/>
    <x v="1"/>
    <x v="823"/>
    <s v="Multiflota Visanet del Perú"/>
    <x v="4"/>
    <x v="0"/>
    <m/>
    <m/>
    <m/>
    <n v="0"/>
    <s v="SI"/>
    <x v="1"/>
    <n v="0"/>
    <n v="0"/>
    <d v="1899-12-30T00:00:00"/>
    <d v="1899-12-30T00:00:00"/>
    <n v="178305"/>
    <n v="185247"/>
    <n v="197289"/>
    <n v="192043"/>
    <n v="203604"/>
    <n v="158703"/>
    <n v="166608"/>
    <n v="174981"/>
    <n v="185895"/>
    <n v="186628"/>
    <n v="186131"/>
    <n v="185327"/>
    <m/>
    <n v="2200761"/>
    <m/>
    <s v=""/>
    <m/>
    <s v=""/>
    <m/>
    <s v=""/>
    <n v="2200761"/>
    <n v="0"/>
    <n v="0"/>
    <s v="SI"/>
    <m/>
    <n v="0"/>
    <n v="0"/>
    <m/>
    <m/>
    <n v="0"/>
    <n v="0"/>
  </r>
  <r>
    <x v="1225"/>
    <x v="13"/>
    <x v="5"/>
    <n v="0"/>
    <n v="0"/>
    <n v="0"/>
    <n v="0"/>
    <x v="1"/>
    <x v="824"/>
    <s v="Administ.cajero isla multired"/>
    <x v="4"/>
    <x v="0"/>
    <m/>
    <m/>
    <m/>
    <n v="0"/>
    <s v="SI"/>
    <x v="1"/>
    <n v="0"/>
    <n v="0"/>
    <d v="1899-12-30T00:00:00"/>
    <d v="1899-12-30T00:00:00"/>
    <n v="161384"/>
    <n v="133414"/>
    <n v="161549"/>
    <n v="152115"/>
    <n v="180630"/>
    <n v="71408"/>
    <n v="205087"/>
    <n v="260780"/>
    <n v="154257"/>
    <n v="210351"/>
    <n v="181782"/>
    <n v="180861"/>
    <m/>
    <n v="2053618"/>
    <m/>
    <s v=""/>
    <m/>
    <s v=""/>
    <m/>
    <s v=""/>
    <n v="2053618"/>
    <n v="0"/>
    <n v="0"/>
    <s v="SI"/>
    <m/>
    <n v="0"/>
    <n v="0"/>
    <m/>
    <m/>
    <n v="0"/>
    <n v="0"/>
  </r>
  <r>
    <x v="1226"/>
    <x v="13"/>
    <x v="5"/>
    <n v="0"/>
    <n v="0"/>
    <n v="0"/>
    <n v="0"/>
    <x v="1"/>
    <x v="825"/>
    <s v="Apertura puertas ATMs - Hermes-ATMs Provincias"/>
    <x v="4"/>
    <x v="0"/>
    <m/>
    <m/>
    <m/>
    <n v="0"/>
    <s v="SI"/>
    <x v="1"/>
    <n v="0"/>
    <n v="0"/>
    <d v="1899-12-30T00:00:00"/>
    <d v="1899-12-30T00:00:00"/>
    <n v="160000"/>
    <n v="160000"/>
    <n v="160000"/>
    <n v="160000"/>
    <n v="160000"/>
    <n v="160000"/>
    <n v="160000"/>
    <n v="160000"/>
    <n v="160000"/>
    <n v="160000"/>
    <n v="160000"/>
    <n v="160000"/>
    <m/>
    <n v="1920000"/>
    <m/>
    <s v=""/>
    <m/>
    <s v=""/>
    <m/>
    <s v=""/>
    <n v="1920000"/>
    <n v="0"/>
    <n v="0"/>
    <s v="SI"/>
    <m/>
    <n v="0"/>
    <n v="0"/>
    <m/>
    <m/>
    <n v="0"/>
    <n v="0"/>
  </r>
  <r>
    <x v="1227"/>
    <x v="13"/>
    <x v="5"/>
    <n v="0"/>
    <n v="0"/>
    <n v="0"/>
    <n v="0"/>
    <x v="1"/>
    <x v="826"/>
    <s v="Apertura puertas ATMs -Prosegur-ATMs Provincias"/>
    <x v="4"/>
    <x v="0"/>
    <m/>
    <m/>
    <m/>
    <n v="0"/>
    <s v="SI"/>
    <x v="1"/>
    <n v="0"/>
    <n v="0"/>
    <d v="1899-12-30T00:00:00"/>
    <d v="1899-12-30T00:00:00"/>
    <n v="160000"/>
    <n v="160000"/>
    <n v="160000"/>
    <n v="160000"/>
    <n v="160000"/>
    <n v="160000"/>
    <n v="160000"/>
    <n v="160000"/>
    <n v="160000"/>
    <n v="160000"/>
    <n v="160000"/>
    <n v="160000"/>
    <m/>
    <n v="1920000"/>
    <m/>
    <s v=""/>
    <m/>
    <s v=""/>
    <m/>
    <s v=""/>
    <n v="1920000"/>
    <n v="0"/>
    <n v="0"/>
    <s v="SI"/>
    <m/>
    <n v="0"/>
    <n v="0"/>
    <m/>
    <m/>
    <n v="0"/>
    <n v="0"/>
  </r>
  <r>
    <x v="1228"/>
    <x v="13"/>
    <x v="5"/>
    <n v="0"/>
    <n v="0"/>
    <n v="0"/>
    <n v="0"/>
    <x v="1"/>
    <x v="827"/>
    <s v="Monitoreo preventivo operaciones sospechosas"/>
    <x v="4"/>
    <x v="0"/>
    <m/>
    <m/>
    <m/>
    <n v="0"/>
    <s v="SI"/>
    <x v="1"/>
    <n v="0"/>
    <n v="0"/>
    <d v="1899-12-30T00:00:00"/>
    <d v="1899-12-30T00:00:00"/>
    <n v="151073"/>
    <n v="151073"/>
    <n v="151073"/>
    <n v="151073"/>
    <n v="151073"/>
    <n v="151073"/>
    <n v="151073"/>
    <n v="151073"/>
    <n v="151073"/>
    <n v="151073"/>
    <n v="151073"/>
    <n v="151073"/>
    <m/>
    <n v="1812876"/>
    <m/>
    <s v=""/>
    <m/>
    <s v=""/>
    <m/>
    <s v=""/>
    <n v="1812876"/>
    <n v="0"/>
    <n v="0"/>
    <s v="SI"/>
    <m/>
    <n v="0"/>
    <n v="0"/>
    <m/>
    <m/>
    <n v="0"/>
    <n v="0"/>
  </r>
  <r>
    <x v="1229"/>
    <x v="13"/>
    <x v="5"/>
    <n v="0"/>
    <n v="0"/>
    <n v="0"/>
    <n v="0"/>
    <x v="1"/>
    <x v="828"/>
    <s v="Apertura puertas ATMs -Hermes-ATMs Lima"/>
    <x v="4"/>
    <x v="0"/>
    <m/>
    <m/>
    <m/>
    <n v="0"/>
    <s v="SI"/>
    <x v="1"/>
    <n v="0"/>
    <n v="0"/>
    <d v="1899-12-30T00:00:00"/>
    <d v="1899-12-30T00:00:00"/>
    <n v="120000"/>
    <n v="120000"/>
    <n v="120000"/>
    <n v="120000"/>
    <n v="120000"/>
    <n v="120000"/>
    <n v="120000"/>
    <n v="120000"/>
    <n v="120000"/>
    <n v="120000"/>
    <n v="120000"/>
    <n v="120000"/>
    <m/>
    <n v="1440000"/>
    <m/>
    <s v=""/>
    <m/>
    <s v=""/>
    <m/>
    <s v=""/>
    <n v="1440000"/>
    <n v="0"/>
    <n v="0"/>
    <s v="SI"/>
    <m/>
    <n v="0"/>
    <n v="0"/>
    <m/>
    <m/>
    <n v="0"/>
    <n v="0"/>
  </r>
  <r>
    <x v="1230"/>
    <x v="13"/>
    <x v="5"/>
    <n v="0"/>
    <n v="0"/>
    <n v="0"/>
    <n v="0"/>
    <x v="1"/>
    <x v="829"/>
    <s v="Apertura puertas ATMs -Prosegur-ATMs Lima"/>
    <x v="4"/>
    <x v="0"/>
    <m/>
    <m/>
    <m/>
    <n v="0"/>
    <s v="SI"/>
    <x v="1"/>
    <n v="0"/>
    <n v="0"/>
    <d v="1899-12-30T00:00:00"/>
    <d v="1899-12-30T00:00:00"/>
    <n v="120000"/>
    <n v="120000"/>
    <n v="120000"/>
    <n v="120000"/>
    <n v="120000"/>
    <n v="120000"/>
    <n v="120000"/>
    <n v="120000"/>
    <n v="120000"/>
    <n v="120000"/>
    <n v="120000"/>
    <n v="120000"/>
    <m/>
    <n v="1440000"/>
    <m/>
    <s v=""/>
    <m/>
    <s v=""/>
    <m/>
    <s v=""/>
    <n v="1440000"/>
    <n v="0"/>
    <n v="0"/>
    <s v="SI"/>
    <m/>
    <n v="0"/>
    <n v="0"/>
    <m/>
    <m/>
    <n v="0"/>
    <n v="0"/>
  </r>
  <r>
    <x v="1231"/>
    <x v="13"/>
    <x v="5"/>
    <n v="0"/>
    <n v="0"/>
    <n v="0"/>
    <n v="0"/>
    <x v="1"/>
    <x v="830"/>
    <s v="Servicios"/>
    <x v="4"/>
    <x v="0"/>
    <m/>
    <m/>
    <m/>
    <n v="0"/>
    <s v="SI"/>
    <x v="1"/>
    <n v="0"/>
    <n v="0"/>
    <d v="1899-12-30T00:00:00"/>
    <d v="1899-12-30T00:00:00"/>
    <n v="82806"/>
    <n v="89184"/>
    <n v="96600"/>
    <n v="104606"/>
    <n v="113272"/>
    <n v="121760"/>
    <n v="99877"/>
    <n v="92389"/>
    <n v="99911"/>
    <n v="99595"/>
    <n v="100188"/>
    <n v="100189"/>
    <m/>
    <n v="1200377"/>
    <m/>
    <s v=""/>
    <m/>
    <s v=""/>
    <m/>
    <s v=""/>
    <n v="1200377"/>
    <n v="0"/>
    <n v="0"/>
    <s v="SI"/>
    <m/>
    <n v="0"/>
    <n v="0"/>
    <m/>
    <m/>
    <n v="0"/>
    <n v="0"/>
  </r>
  <r>
    <x v="1232"/>
    <x v="13"/>
    <x v="5"/>
    <n v="0"/>
    <n v="0"/>
    <n v="0"/>
    <n v="0"/>
    <x v="1"/>
    <x v="830"/>
    <s v="Servicios"/>
    <x v="4"/>
    <x v="0"/>
    <m/>
    <m/>
    <m/>
    <n v="0"/>
    <s v="SI"/>
    <x v="1"/>
    <n v="0"/>
    <n v="0"/>
    <d v="1899-12-30T00:00:00"/>
    <d v="1899-12-30T00:00:00"/>
    <n v="76344"/>
    <n v="89153"/>
    <n v="104123"/>
    <n v="104693"/>
    <n v="105522"/>
    <n v="103672"/>
    <n v="98224"/>
    <n v="101907"/>
    <n v="104054"/>
    <n v="104042"/>
    <n v="103932"/>
    <n v="103665"/>
    <m/>
    <n v="1199331"/>
    <m/>
    <s v=""/>
    <m/>
    <s v=""/>
    <m/>
    <s v=""/>
    <n v="1199331"/>
    <n v="0"/>
    <n v="0"/>
    <s v="SI"/>
    <m/>
    <n v="0"/>
    <n v="0"/>
    <m/>
    <m/>
    <n v="0"/>
    <n v="0"/>
  </r>
  <r>
    <x v="1233"/>
    <x v="13"/>
    <x v="5"/>
    <n v="0"/>
    <n v="0"/>
    <n v="0"/>
    <n v="0"/>
    <x v="1"/>
    <x v="434"/>
    <s v="Cámara de Compensación Electrónica"/>
    <x v="4"/>
    <x v="0"/>
    <m/>
    <m/>
    <m/>
    <n v="0"/>
    <s v="SI"/>
    <x v="1"/>
    <n v="0"/>
    <n v="0"/>
    <d v="1899-12-30T00:00:00"/>
    <d v="1899-12-30T00:00:00"/>
    <n v="89571"/>
    <n v="90237"/>
    <n v="90035"/>
    <n v="90383"/>
    <n v="90449"/>
    <n v="90808"/>
    <n v="91014"/>
    <n v="91257"/>
    <n v="91428"/>
    <n v="91662"/>
    <n v="91877"/>
    <n v="92118"/>
    <m/>
    <n v="1090839"/>
    <m/>
    <s v=""/>
    <m/>
    <s v=""/>
    <m/>
    <s v=""/>
    <n v="1090839"/>
    <n v="0"/>
    <n v="0"/>
    <s v="SI"/>
    <m/>
    <n v="0"/>
    <n v="0"/>
    <m/>
    <m/>
    <n v="0"/>
    <n v="0"/>
  </r>
  <r>
    <x v="1234"/>
    <x v="13"/>
    <x v="5"/>
    <n v="0"/>
    <n v="0"/>
    <n v="0"/>
    <n v="0"/>
    <x v="1"/>
    <x v="831"/>
    <s v="serv.bca.celular - entel"/>
    <x v="4"/>
    <x v="0"/>
    <m/>
    <m/>
    <m/>
    <n v="0"/>
    <s v="SI"/>
    <x v="1"/>
    <n v="0"/>
    <n v="0"/>
    <d v="1899-12-30T00:00:00"/>
    <d v="1899-12-30T00:00:00"/>
    <n v="46790"/>
    <n v="37622"/>
    <n v="43804"/>
    <n v="42547"/>
    <n v="44875"/>
    <n v="42894"/>
    <n v="46693"/>
    <n v="43213"/>
    <n v="43200"/>
    <n v="46802"/>
    <n v="45019"/>
    <n v="62136"/>
    <m/>
    <n v="545595"/>
    <m/>
    <s v=""/>
    <m/>
    <s v=""/>
    <m/>
    <s v=""/>
    <n v="545595"/>
    <n v="0"/>
    <n v="0"/>
    <s v="SI"/>
    <m/>
    <n v="0"/>
    <n v="0"/>
    <m/>
    <m/>
    <n v="0"/>
    <n v="0"/>
  </r>
  <r>
    <x v="1235"/>
    <x v="13"/>
    <x v="5"/>
    <n v="0"/>
    <n v="0"/>
    <n v="0"/>
    <n v="0"/>
    <x v="1"/>
    <x v="832"/>
    <s v="Comisiones Fideicomitente - Fideicomiso COFIDE"/>
    <x v="4"/>
    <x v="0"/>
    <m/>
    <m/>
    <m/>
    <n v="0"/>
    <s v="SI"/>
    <x v="1"/>
    <n v="0"/>
    <n v="0"/>
    <d v="1899-12-30T00:00:00"/>
    <d v="1899-12-30T00:00:00"/>
    <n v="42087"/>
    <n v="42093"/>
    <n v="42100"/>
    <n v="42080"/>
    <n v="42058"/>
    <n v="42083"/>
    <n v="42083"/>
    <n v="42083"/>
    <n v="42081"/>
    <n v="42078"/>
    <n v="42078"/>
    <n v="42081"/>
    <m/>
    <n v="504985"/>
    <m/>
    <s v=""/>
    <m/>
    <s v=""/>
    <m/>
    <s v=""/>
    <n v="504985"/>
    <n v="0"/>
    <n v="0"/>
    <s v="SI"/>
    <m/>
    <n v="0"/>
    <n v="0"/>
    <m/>
    <m/>
    <n v="0"/>
    <n v="0"/>
  </r>
  <r>
    <x v="1236"/>
    <x v="13"/>
    <x v="5"/>
    <n v="0"/>
    <n v="0"/>
    <n v="0"/>
    <n v="0"/>
    <x v="1"/>
    <x v="833"/>
    <s v="Transporte tarjetas multired "/>
    <x v="4"/>
    <x v="0"/>
    <m/>
    <m/>
    <m/>
    <n v="0"/>
    <s v="SI"/>
    <x v="1"/>
    <n v="0"/>
    <n v="0"/>
    <d v="1899-12-30T00:00:00"/>
    <d v="1899-12-30T00:00:00"/>
    <n v="34991"/>
    <n v="37382"/>
    <n v="30801"/>
    <n v="31709"/>
    <n v="32603"/>
    <n v="32913"/>
    <n v="33400"/>
    <n v="33135"/>
    <n v="32427"/>
    <n v="32698"/>
    <n v="32862"/>
    <n v="32906"/>
    <m/>
    <n v="397827"/>
    <m/>
    <s v=""/>
    <m/>
    <s v=""/>
    <m/>
    <s v=""/>
    <n v="397827"/>
    <n v="0"/>
    <n v="0"/>
    <s v="SI"/>
    <m/>
    <n v="0"/>
    <n v="0"/>
    <m/>
    <m/>
    <n v="0"/>
    <n v="0"/>
  </r>
  <r>
    <x v="1237"/>
    <x v="13"/>
    <x v="5"/>
    <n v="0"/>
    <n v="0"/>
    <n v="0"/>
    <n v="0"/>
    <x v="1"/>
    <x v="834"/>
    <s v="Otros (Dinero electrónico, servicio swift, otros)"/>
    <x v="4"/>
    <x v="0"/>
    <m/>
    <m/>
    <m/>
    <n v="0"/>
    <s v="SI"/>
    <x v="1"/>
    <n v="0"/>
    <n v="0"/>
    <d v="1899-12-30T00:00:00"/>
    <d v="1899-12-30T00:00:00"/>
    <n v="27720"/>
    <n v="28013"/>
    <n v="27905"/>
    <n v="28019"/>
    <n v="27986"/>
    <n v="27983"/>
    <n v="28041"/>
    <n v="28083"/>
    <n v="86555"/>
    <n v="28043"/>
    <n v="28043"/>
    <n v="20392"/>
    <m/>
    <n v="386783"/>
    <m/>
    <s v=""/>
    <m/>
    <s v=""/>
    <m/>
    <s v=""/>
    <n v="386783"/>
    <n v="0"/>
    <n v="0"/>
    <s v="SI"/>
    <m/>
    <n v="0"/>
    <n v="0"/>
    <m/>
    <m/>
    <n v="0"/>
    <n v="0"/>
  </r>
  <r>
    <x v="1238"/>
    <x v="13"/>
    <x v="5"/>
    <n v="0"/>
    <n v="0"/>
    <n v="0"/>
    <n v="0"/>
    <x v="1"/>
    <x v="835"/>
    <s v="servicio de banca celular-yellow pepper movil"/>
    <x v="4"/>
    <x v="0"/>
    <m/>
    <m/>
    <m/>
    <n v="0"/>
    <s v="SI"/>
    <x v="1"/>
    <n v="0"/>
    <n v="0"/>
    <d v="1899-12-30T00:00:00"/>
    <d v="1899-12-30T00:00:00"/>
    <n v="23189"/>
    <n v="21995"/>
    <n v="23857"/>
    <n v="23644"/>
    <n v="23667"/>
    <n v="22922"/>
    <n v="24614"/>
    <n v="24275"/>
    <n v="24938"/>
    <n v="25813"/>
    <n v="25985"/>
    <n v="26029"/>
    <m/>
    <n v="290928"/>
    <m/>
    <s v=""/>
    <m/>
    <s v=""/>
    <m/>
    <s v=""/>
    <n v="290928"/>
    <n v="0"/>
    <n v="0"/>
    <s v="SI"/>
    <m/>
    <n v="0"/>
    <n v="0"/>
    <m/>
    <m/>
    <n v="0"/>
    <n v="0"/>
  </r>
  <r>
    <x v="1239"/>
    <x v="13"/>
    <x v="5"/>
    <n v="0"/>
    <n v="0"/>
    <n v="0"/>
    <n v="0"/>
    <x v="1"/>
    <x v="836"/>
    <s v="Comisión servicio Bancared"/>
    <x v="4"/>
    <x v="0"/>
    <m/>
    <m/>
    <m/>
    <n v="0"/>
    <s v="SI"/>
    <x v="1"/>
    <n v="0"/>
    <n v="0"/>
    <d v="1899-12-30T00:00:00"/>
    <d v="1899-12-30T00:00:00"/>
    <n v="21896"/>
    <n v="21896"/>
    <n v="21896"/>
    <n v="21896"/>
    <n v="21896"/>
    <n v="21896"/>
    <n v="21896"/>
    <n v="21896"/>
    <n v="21896"/>
    <n v="21896"/>
    <n v="21896"/>
    <n v="21901"/>
    <m/>
    <n v="262757"/>
    <m/>
    <s v=""/>
    <m/>
    <s v=""/>
    <m/>
    <s v=""/>
    <n v="262757"/>
    <n v="0"/>
    <n v="0"/>
    <s v="SI"/>
    <m/>
    <n v="0"/>
    <n v="0"/>
    <m/>
    <m/>
    <n v="0"/>
    <n v="0"/>
  </r>
  <r>
    <x v="1240"/>
    <x v="13"/>
    <x v="5"/>
    <n v="0"/>
    <n v="0"/>
    <n v="0"/>
    <n v="0"/>
    <x v="1"/>
    <x v="832"/>
    <s v="Comisiones Fideicomitente - Fideicomiso COFIDE"/>
    <x v="4"/>
    <x v="0"/>
    <m/>
    <m/>
    <m/>
    <n v="0"/>
    <s v="SI"/>
    <x v="1"/>
    <n v="0"/>
    <n v="0"/>
    <d v="1899-12-30T00:00:00"/>
    <d v="1899-12-30T00:00:00"/>
    <n v="17958"/>
    <n v="18170"/>
    <n v="18417"/>
    <n v="18442"/>
    <n v="18364"/>
    <n v="18188"/>
    <n v="18257"/>
    <n v="18306"/>
    <n v="18329"/>
    <n v="18314"/>
    <n v="18293"/>
    <n v="18281"/>
    <m/>
    <n v="219319"/>
    <m/>
    <s v=""/>
    <m/>
    <s v=""/>
    <m/>
    <s v=""/>
    <n v="219319"/>
    <n v="0"/>
    <n v="0"/>
    <s v="SI"/>
    <m/>
    <n v="0"/>
    <n v="0"/>
    <m/>
    <m/>
    <n v="0"/>
    <n v="0"/>
  </r>
  <r>
    <x v="1241"/>
    <x v="13"/>
    <x v="5"/>
    <n v="0"/>
    <n v="0"/>
    <n v="0"/>
    <n v="0"/>
    <x v="1"/>
    <x v="837"/>
    <s v="Transferencias de fondos"/>
    <x v="4"/>
    <x v="0"/>
    <m/>
    <m/>
    <m/>
    <n v="0"/>
    <s v="SI"/>
    <x v="1"/>
    <n v="0"/>
    <n v="0"/>
    <d v="1899-12-30T00:00:00"/>
    <d v="1899-12-30T00:00:00"/>
    <n v="14591"/>
    <n v="15670"/>
    <n v="16646"/>
    <n v="16911"/>
    <n v="16991"/>
    <n v="16941"/>
    <n v="16862"/>
    <n v="17253"/>
    <n v="17527"/>
    <n v="17679"/>
    <n v="17811"/>
    <n v="17952"/>
    <m/>
    <n v="202834"/>
    <m/>
    <s v=""/>
    <m/>
    <s v=""/>
    <m/>
    <s v=""/>
    <n v="202834"/>
    <n v="0"/>
    <n v="0"/>
    <s v="SI"/>
    <m/>
    <n v="0"/>
    <n v="0"/>
    <m/>
    <m/>
    <n v="0"/>
    <n v="0"/>
  </r>
  <r>
    <x v="1242"/>
    <x v="13"/>
    <x v="5"/>
    <n v="0"/>
    <n v="0"/>
    <n v="0"/>
    <n v="0"/>
    <x v="1"/>
    <x v="838"/>
    <s v="Op. por liquidar Multired Cajeros Corresponsales"/>
    <x v="4"/>
    <x v="0"/>
    <m/>
    <m/>
    <m/>
    <n v="0"/>
    <s v="SI"/>
    <x v="1"/>
    <n v="0"/>
    <n v="0"/>
    <d v="1899-12-30T00:00:00"/>
    <d v="1899-12-30T00:00:00"/>
    <n v="15336"/>
    <n v="15298"/>
    <n v="15267"/>
    <n v="15278"/>
    <n v="15285"/>
    <n v="15296"/>
    <n v="15293"/>
    <n v="15286"/>
    <n v="15284"/>
    <n v="15287"/>
    <n v="15288"/>
    <n v="15289"/>
    <m/>
    <n v="183487"/>
    <m/>
    <s v=""/>
    <m/>
    <s v=""/>
    <m/>
    <s v=""/>
    <n v="183487"/>
    <n v="0"/>
    <n v="0"/>
    <s v="SI"/>
    <m/>
    <n v="0"/>
    <n v="0"/>
    <m/>
    <m/>
    <n v="0"/>
    <n v="0"/>
  </r>
  <r>
    <x v="1243"/>
    <x v="13"/>
    <x v="5"/>
    <n v="0"/>
    <n v="0"/>
    <n v="0"/>
    <n v="0"/>
    <x v="1"/>
    <x v="839"/>
    <s v="Tarjeta de Crédito MC - Costo emisión"/>
    <x v="4"/>
    <x v="0"/>
    <m/>
    <m/>
    <m/>
    <n v="0"/>
    <s v="SI"/>
    <x v="1"/>
    <n v="0"/>
    <n v="0"/>
    <d v="1899-12-30T00:00:00"/>
    <d v="1899-12-30T00:00:00"/>
    <n v="9574"/>
    <n v="9907"/>
    <n v="10338"/>
    <n v="10804"/>
    <n v="11139"/>
    <n v="11675"/>
    <n v="11050"/>
    <n v="10733"/>
    <n v="10515"/>
    <n v="10542"/>
    <n v="10581"/>
    <n v="10629"/>
    <m/>
    <n v="127487"/>
    <m/>
    <s v=""/>
    <m/>
    <s v=""/>
    <m/>
    <s v=""/>
    <n v="127487"/>
    <n v="0"/>
    <n v="0"/>
    <s v="SI"/>
    <m/>
    <n v="0"/>
    <n v="0"/>
    <m/>
    <m/>
    <n v="0"/>
    <n v="0"/>
  </r>
  <r>
    <x v="1244"/>
    <x v="13"/>
    <x v="5"/>
    <n v="0"/>
    <n v="0"/>
    <n v="0"/>
    <n v="0"/>
    <x v="1"/>
    <x v="840"/>
    <s v="Comis.serv.mc.proceso-agente multired"/>
    <x v="4"/>
    <x v="0"/>
    <m/>
    <m/>
    <m/>
    <n v="0"/>
    <s v="SI"/>
    <x v="1"/>
    <n v="0"/>
    <n v="0"/>
    <d v="1899-12-30T00:00:00"/>
    <d v="1899-12-30T00:00:00"/>
    <n v="7343"/>
    <n v="7343"/>
    <n v="7343"/>
    <n v="7343"/>
    <n v="7343"/>
    <n v="7343"/>
    <n v="7343"/>
    <n v="7343"/>
    <n v="7343"/>
    <n v="7343"/>
    <n v="7343"/>
    <n v="7343"/>
    <m/>
    <n v="88116"/>
    <m/>
    <s v=""/>
    <m/>
    <s v=""/>
    <m/>
    <s v=""/>
    <n v="88116"/>
    <n v="0"/>
    <n v="0"/>
    <s v="SI"/>
    <m/>
    <n v="0"/>
    <n v="0"/>
    <m/>
    <m/>
    <n v="0"/>
    <n v="0"/>
  </r>
  <r>
    <x v="1245"/>
    <x v="13"/>
    <x v="5"/>
    <n v="0"/>
    <n v="0"/>
    <n v="0"/>
    <n v="0"/>
    <x v="1"/>
    <x v="841"/>
    <s v="Tokens Diferido"/>
    <x v="4"/>
    <x v="0"/>
    <m/>
    <m/>
    <m/>
    <n v="0"/>
    <s v="SI"/>
    <x v="1"/>
    <n v="0"/>
    <n v="0"/>
    <d v="1899-12-30T00:00:00"/>
    <d v="1899-12-30T00:00:00"/>
    <n v="6822"/>
    <n v="7041"/>
    <n v="7122"/>
    <n v="7124"/>
    <n v="7111"/>
    <n v="7027"/>
    <n v="7041"/>
    <n v="7078"/>
    <n v="7084"/>
    <n v="7078"/>
    <n v="7070"/>
    <n v="7063"/>
    <m/>
    <n v="84661"/>
    <m/>
    <s v=""/>
    <m/>
    <s v=""/>
    <m/>
    <s v=""/>
    <n v="84661"/>
    <n v="0"/>
    <n v="0"/>
    <s v="SI"/>
    <m/>
    <n v="0"/>
    <n v="0"/>
    <m/>
    <m/>
    <n v="0"/>
    <n v="0"/>
  </r>
  <r>
    <x v="1246"/>
    <x v="13"/>
    <x v="5"/>
    <n v="0"/>
    <n v="0"/>
    <n v="0"/>
    <n v="0"/>
    <x v="1"/>
    <x v="842"/>
    <s v="Comisiones Tarjetas Mastercard"/>
    <x v="4"/>
    <x v="0"/>
    <m/>
    <m/>
    <m/>
    <n v="0"/>
    <s v="SI"/>
    <x v="1"/>
    <n v="0"/>
    <n v="0"/>
    <d v="1899-12-30T00:00:00"/>
    <d v="1899-12-30T00:00:00"/>
    <n v="4250"/>
    <n v="4426"/>
    <n v="4164"/>
    <n v="4198"/>
    <n v="4224"/>
    <n v="4231"/>
    <n v="4249"/>
    <n v="4248"/>
    <n v="4219"/>
    <n v="4228"/>
    <n v="4233"/>
    <n v="4235"/>
    <m/>
    <n v="50905"/>
    <m/>
    <s v=""/>
    <m/>
    <s v=""/>
    <m/>
    <s v=""/>
    <n v="50905"/>
    <n v="0"/>
    <n v="0"/>
    <s v="SI"/>
    <m/>
    <n v="0"/>
    <n v="0"/>
    <m/>
    <m/>
    <n v="0"/>
    <n v="0"/>
  </r>
  <r>
    <x v="1247"/>
    <x v="13"/>
    <x v="5"/>
    <n v="0"/>
    <n v="0"/>
    <n v="0"/>
    <n v="0"/>
    <x v="1"/>
    <x v="843"/>
    <s v="Fondos en Fideicomiso MN"/>
    <x v="4"/>
    <x v="0"/>
    <m/>
    <m/>
    <m/>
    <n v="0"/>
    <s v="SI"/>
    <x v="1"/>
    <n v="0"/>
    <n v="0"/>
    <d v="1899-12-30T00:00:00"/>
    <d v="1899-12-30T00:00:00"/>
    <n v="2177"/>
    <n v="2177"/>
    <n v="2177"/>
    <n v="2177"/>
    <n v="2177"/>
    <n v="2177"/>
    <n v="2177"/>
    <n v="2177"/>
    <n v="2177"/>
    <n v="2177"/>
    <n v="2177"/>
    <n v="2177"/>
    <m/>
    <n v="26124"/>
    <m/>
    <s v=""/>
    <m/>
    <s v=""/>
    <m/>
    <s v=""/>
    <n v="26124"/>
    <n v="0"/>
    <n v="0"/>
    <s v="SI"/>
    <m/>
    <n v="0"/>
    <n v="0"/>
    <m/>
    <m/>
    <n v="0"/>
    <n v="0"/>
  </r>
  <r>
    <x v="1248"/>
    <x v="13"/>
    <x v="5"/>
    <n v="0"/>
    <n v="0"/>
    <n v="0"/>
    <n v="0"/>
    <x v="1"/>
    <x v="844"/>
    <s v="Transporte valores a cámara comp. Elect."/>
    <x v="4"/>
    <x v="0"/>
    <m/>
    <m/>
    <m/>
    <n v="0"/>
    <s v="SI"/>
    <x v="1"/>
    <n v="0"/>
    <n v="0"/>
    <d v="1899-12-30T00:00:00"/>
    <d v="1899-12-30T00:00:00"/>
    <n v="1158"/>
    <n v="1351"/>
    <n v="1577"/>
    <n v="1535"/>
    <n v="1477"/>
    <n v="1357"/>
    <n v="1409"/>
    <n v="1451"/>
    <n v="1468"/>
    <n v="1450"/>
    <n v="1435"/>
    <n v="1428"/>
    <m/>
    <n v="17096"/>
    <m/>
    <s v=""/>
    <m/>
    <s v=""/>
    <m/>
    <s v=""/>
    <n v="17096"/>
    <n v="0"/>
    <n v="0"/>
    <s v="SI"/>
    <m/>
    <n v="0"/>
    <n v="0"/>
    <m/>
    <m/>
    <n v="0"/>
    <n v="0"/>
  </r>
  <r>
    <x v="1249"/>
    <x v="13"/>
    <x v="5"/>
    <n v="0"/>
    <n v="0"/>
    <n v="0"/>
    <n v="0"/>
    <x v="1"/>
    <x v="845"/>
    <s v="Custodia de Valores - Mant. Ctas. Ctes"/>
    <x v="4"/>
    <x v="0"/>
    <m/>
    <m/>
    <m/>
    <n v="0"/>
    <s v="SI"/>
    <x v="1"/>
    <n v="0"/>
    <n v="0"/>
    <d v="1899-12-30T00:00:00"/>
    <d v="1899-12-30T00:00:00"/>
    <n v="1135"/>
    <n v="1132"/>
    <n v="1132"/>
    <n v="1132"/>
    <n v="1132"/>
    <n v="1132"/>
    <n v="1132"/>
    <n v="1132"/>
    <n v="1132"/>
    <n v="1132"/>
    <n v="1132"/>
    <n v="1252"/>
    <m/>
    <n v="13707"/>
    <m/>
    <s v=""/>
    <m/>
    <s v=""/>
    <m/>
    <s v=""/>
    <n v="13707"/>
    <n v="0"/>
    <n v="0"/>
    <s v="SI"/>
    <m/>
    <n v="0"/>
    <n v="0"/>
    <m/>
    <m/>
    <n v="0"/>
    <n v="0"/>
  </r>
  <r>
    <x v="1250"/>
    <x v="13"/>
    <x v="5"/>
    <n v="0"/>
    <n v="0"/>
    <n v="0"/>
    <n v="0"/>
    <x v="1"/>
    <x v="846"/>
    <s v="Serv. biometria y tesoro publico"/>
    <x v="4"/>
    <x v="0"/>
    <m/>
    <m/>
    <m/>
    <n v="0"/>
    <s v="SI"/>
    <x v="1"/>
    <n v="0"/>
    <n v="0"/>
    <d v="1899-12-30T00:00:00"/>
    <d v="1899-12-30T00:00:00"/>
    <n v="601"/>
    <n v="601"/>
    <n v="601"/>
    <n v="601"/>
    <n v="602"/>
    <n v="602"/>
    <n v="602"/>
    <n v="602"/>
    <n v="602"/>
    <n v="602"/>
    <n v="602"/>
    <n v="602"/>
    <m/>
    <n v="7220"/>
    <m/>
    <s v=""/>
    <m/>
    <s v=""/>
    <m/>
    <s v=""/>
    <n v="7220"/>
    <n v="0"/>
    <n v="0"/>
    <s v="SI"/>
    <m/>
    <n v="0"/>
    <n v="0"/>
    <m/>
    <m/>
    <n v="0"/>
    <n v="0"/>
  </r>
  <r>
    <x v="1251"/>
    <x v="13"/>
    <x v="5"/>
    <n v="0"/>
    <n v="0"/>
    <n v="0"/>
    <n v="0"/>
    <x v="1"/>
    <x v="847"/>
    <s v="Comisiones Tarjeta Crédito MC"/>
    <x v="4"/>
    <x v="0"/>
    <m/>
    <m/>
    <m/>
    <n v="0"/>
    <s v="SI"/>
    <x v="1"/>
    <n v="0"/>
    <n v="0"/>
    <d v="1899-12-30T00:00:00"/>
    <d v="1899-12-30T00:00:00"/>
    <n v="108"/>
    <n v="126"/>
    <n v="146"/>
    <n v="144"/>
    <n v="138"/>
    <n v="125"/>
    <n v="131"/>
    <n v="135"/>
    <n v="136"/>
    <n v="135"/>
    <n v="133"/>
    <n v="133"/>
    <m/>
    <n v="1590"/>
    <m/>
    <s v=""/>
    <m/>
    <s v=""/>
    <m/>
    <s v=""/>
    <n v="1590"/>
    <n v="0"/>
    <n v="0"/>
    <s v="SI"/>
    <m/>
    <n v="0"/>
    <n v="0"/>
    <m/>
    <m/>
    <n v="0"/>
    <n v="0"/>
  </r>
  <r>
    <x v="1252"/>
    <x v="13"/>
    <x v="5"/>
    <n v="0"/>
    <n v="0"/>
    <n v="0"/>
    <n v="0"/>
    <x v="1"/>
    <x v="821"/>
    <s v="Servicio Membresía Visa"/>
    <x v="4"/>
    <x v="0"/>
    <m/>
    <m/>
    <m/>
    <n v="0"/>
    <s v="SI"/>
    <x v="1"/>
    <n v="0"/>
    <n v="0"/>
    <d v="1899-12-30T00:00:00"/>
    <d v="1899-12-30T00:00:00"/>
    <n v="53"/>
    <n v="33"/>
    <n v="39"/>
    <n v="41"/>
    <n v="42"/>
    <n v="42"/>
    <n v="42"/>
    <n v="40"/>
    <n v="41"/>
    <n v="41"/>
    <n v="41"/>
    <n v="41"/>
    <m/>
    <n v="496"/>
    <m/>
    <s v=""/>
    <m/>
    <s v=""/>
    <m/>
    <s v=""/>
    <n v="496"/>
    <n v="0"/>
    <n v="0"/>
    <s v="SI"/>
    <m/>
    <n v="0"/>
    <n v="0"/>
    <m/>
    <m/>
    <n v="0"/>
    <n v="0"/>
  </r>
  <r>
    <x v="1253"/>
    <x v="13"/>
    <x v="5"/>
    <n v="0"/>
    <n v="0"/>
    <n v="0"/>
    <n v="0"/>
    <x v="1"/>
    <x v="848"/>
    <s v="Extraordinarios (Minedu)"/>
    <x v="4"/>
    <x v="0"/>
    <m/>
    <m/>
    <m/>
    <n v="0"/>
    <s v="SI"/>
    <x v="1"/>
    <n v="0"/>
    <n v="0"/>
    <d v="1899-12-30T00:00:00"/>
    <d v="1899-12-30T00:00:00"/>
    <s v=""/>
    <s v=""/>
    <s v=""/>
    <s v=""/>
    <s v=""/>
    <s v=""/>
    <s v=""/>
    <s v=""/>
    <s v=""/>
    <s v=""/>
    <s v=""/>
    <s v=""/>
    <m/>
    <s v=""/>
    <m/>
    <s v=""/>
    <m/>
    <s v=""/>
    <m/>
    <s v=""/>
    <s v=""/>
    <n v="0"/>
    <n v="0"/>
    <s v="SI"/>
    <m/>
    <n v="0"/>
    <n v="0"/>
    <m/>
    <m/>
    <n v="0"/>
    <n v="0"/>
  </r>
  <r>
    <x v="1254"/>
    <x v="13"/>
    <x v="5"/>
    <n v="0"/>
    <n v="0"/>
    <n v="0"/>
    <n v="0"/>
    <x v="1"/>
    <x v="849"/>
    <s v="Inspección bóveda custodia BCR"/>
    <x v="4"/>
    <x v="0"/>
    <m/>
    <m/>
    <m/>
    <n v="0"/>
    <s v="SI"/>
    <x v="1"/>
    <n v="0"/>
    <n v="0"/>
    <d v="1899-12-30T00:00:00"/>
    <d v="1899-12-30T00:00:00"/>
    <s v=""/>
    <s v=""/>
    <s v=""/>
    <s v=""/>
    <s v=""/>
    <s v=""/>
    <s v=""/>
    <s v=""/>
    <s v=""/>
    <s v=""/>
    <s v=""/>
    <s v=""/>
    <m/>
    <s v=""/>
    <m/>
    <s v=""/>
    <m/>
    <s v=""/>
    <m/>
    <s v=""/>
    <s v=""/>
    <n v="0"/>
    <n v="0"/>
    <s v="SI"/>
    <m/>
    <n v="0"/>
    <n v="0"/>
    <m/>
    <m/>
    <n v="0"/>
    <n v="0"/>
  </r>
  <r>
    <x v="1255"/>
    <x v="13"/>
    <x v="5"/>
    <n v="0"/>
    <n v="0"/>
    <n v="0"/>
    <n v="0"/>
    <x v="1"/>
    <x v="850"/>
    <s v="Envio Físico Estado Ctas. Ctes."/>
    <x v="4"/>
    <x v="0"/>
    <m/>
    <m/>
    <m/>
    <n v="0"/>
    <s v="SI"/>
    <x v="1"/>
    <n v="0"/>
    <n v="0"/>
    <d v="1899-12-30T00:00:00"/>
    <d v="1899-12-30T00:00:00"/>
    <s v=""/>
    <s v=""/>
    <s v=""/>
    <s v=""/>
    <s v=""/>
    <s v=""/>
    <s v=""/>
    <s v=""/>
    <s v=""/>
    <s v=""/>
    <s v=""/>
    <s v=""/>
    <m/>
    <s v=""/>
    <m/>
    <s v=""/>
    <m/>
    <s v=""/>
    <m/>
    <s v=""/>
    <s v=""/>
    <n v="0"/>
    <n v="0"/>
    <s v="SI"/>
    <m/>
    <n v="0"/>
    <n v="0"/>
    <m/>
    <m/>
    <n v="0"/>
    <n v="0"/>
  </r>
  <r>
    <x v="1256"/>
    <x v="13"/>
    <x v="5"/>
    <n v="0"/>
    <n v="0"/>
    <n v="0"/>
    <n v="0"/>
    <x v="1"/>
    <x v="851"/>
    <s v="Abastecimiento cajero multired"/>
    <x v="4"/>
    <x v="0"/>
    <m/>
    <m/>
    <m/>
    <n v="0"/>
    <s v="SI"/>
    <x v="1"/>
    <n v="0"/>
    <n v="0"/>
    <d v="1899-12-30T00:00:00"/>
    <d v="1899-12-30T00:00:00"/>
    <s v=""/>
    <s v=""/>
    <s v=""/>
    <s v=""/>
    <s v=""/>
    <s v=""/>
    <s v=""/>
    <s v=""/>
    <s v=""/>
    <s v=""/>
    <s v=""/>
    <s v=""/>
    <m/>
    <s v=""/>
    <m/>
    <s v=""/>
    <m/>
    <s v=""/>
    <m/>
    <s v=""/>
    <s v=""/>
    <n v="0"/>
    <n v="0"/>
    <s v="SI"/>
    <m/>
    <n v="0"/>
    <n v="0"/>
    <m/>
    <m/>
    <n v="0"/>
    <n v="0"/>
  </r>
  <r>
    <x v="1257"/>
    <x v="13"/>
    <x v="5"/>
    <n v="0"/>
    <n v="0"/>
    <n v="0"/>
    <n v="0"/>
    <x v="1"/>
    <x v="852"/>
    <s v="Comis. Pos-agte multired zon"/>
    <x v="4"/>
    <x v="0"/>
    <m/>
    <m/>
    <m/>
    <n v="0"/>
    <s v="SI"/>
    <x v="1"/>
    <n v="0"/>
    <n v="0"/>
    <d v="1899-12-30T00:00:00"/>
    <d v="1899-12-30T00:00:00"/>
    <s v=""/>
    <s v=""/>
    <s v=""/>
    <s v=""/>
    <s v=""/>
    <s v=""/>
    <s v=""/>
    <s v=""/>
    <s v=""/>
    <s v=""/>
    <s v=""/>
    <s v=""/>
    <m/>
    <s v=""/>
    <m/>
    <s v=""/>
    <m/>
    <s v=""/>
    <m/>
    <s v=""/>
    <s v=""/>
    <n v="0"/>
    <n v="0"/>
    <s v="SI"/>
    <m/>
    <n v="0"/>
    <n v="0"/>
    <m/>
    <m/>
    <n v="0"/>
    <n v="0"/>
  </r>
  <r>
    <x v="1258"/>
    <x v="13"/>
    <x v="5"/>
    <n v="0"/>
    <n v="0"/>
    <n v="0"/>
    <n v="0"/>
    <x v="1"/>
    <x v="853"/>
    <s v="Serv envio comunicaciones electroni"/>
    <x v="4"/>
    <x v="0"/>
    <m/>
    <m/>
    <m/>
    <n v="0"/>
    <s v="SI"/>
    <x v="1"/>
    <n v="0"/>
    <n v="0"/>
    <d v="1899-12-30T00:00:00"/>
    <d v="1899-12-30T00:00:00"/>
    <s v=""/>
    <s v=""/>
    <s v=""/>
    <s v=""/>
    <s v=""/>
    <s v=""/>
    <s v=""/>
    <s v=""/>
    <s v=""/>
    <s v=""/>
    <s v=""/>
    <s v=""/>
    <m/>
    <s v=""/>
    <m/>
    <s v=""/>
    <m/>
    <s v=""/>
    <m/>
    <s v=""/>
    <s v=""/>
    <n v="0"/>
    <n v="0"/>
    <s v="SI"/>
    <m/>
    <n v="0"/>
    <n v="0"/>
    <m/>
    <m/>
    <n v="0"/>
    <n v="0"/>
  </r>
  <r>
    <x v="1259"/>
    <x v="13"/>
    <x v="5"/>
    <n v="0"/>
    <n v="0"/>
    <n v="0"/>
    <n v="0"/>
    <x v="1"/>
    <x v="854"/>
    <s v="Exoneracón Gastos de Seguro"/>
    <x v="4"/>
    <x v="0"/>
    <m/>
    <m/>
    <m/>
    <n v="0"/>
    <s v="SI"/>
    <x v="1"/>
    <n v="0"/>
    <n v="0"/>
    <d v="1899-12-30T00:00:00"/>
    <d v="1899-12-30T00:00:00"/>
    <s v=""/>
    <s v=""/>
    <s v=""/>
    <s v=""/>
    <s v=""/>
    <s v=""/>
    <s v=""/>
    <s v=""/>
    <s v=""/>
    <s v=""/>
    <s v=""/>
    <s v=""/>
    <m/>
    <s v=""/>
    <m/>
    <s v=""/>
    <m/>
    <s v=""/>
    <m/>
    <s v=""/>
    <s v=""/>
    <n v="0"/>
    <n v="0"/>
    <s v="SI"/>
    <m/>
    <n v="0"/>
    <n v="0"/>
    <m/>
    <m/>
    <n v="0"/>
    <n v="0"/>
  </r>
  <r>
    <x v="1260"/>
    <x v="13"/>
    <x v="5"/>
    <n v="0"/>
    <n v="0"/>
    <n v="0"/>
    <n v="0"/>
    <x v="1"/>
    <x v="855"/>
    <s v="Fondos en Fideicomiso ME"/>
    <x v="4"/>
    <x v="0"/>
    <m/>
    <m/>
    <m/>
    <n v="0"/>
    <s v="SI"/>
    <x v="1"/>
    <n v="0"/>
    <n v="0"/>
    <d v="1899-12-30T00:00:00"/>
    <d v="1899-12-30T00:00:00"/>
    <s v=""/>
    <s v=""/>
    <s v=""/>
    <s v=""/>
    <s v=""/>
    <s v=""/>
    <s v=""/>
    <s v=""/>
    <s v=""/>
    <s v=""/>
    <s v=""/>
    <s v=""/>
    <m/>
    <s v=""/>
    <m/>
    <s v=""/>
    <m/>
    <s v=""/>
    <m/>
    <s v=""/>
    <s v=""/>
    <n v="0"/>
    <n v="0"/>
    <s v="SI"/>
    <m/>
    <n v="0"/>
    <n v="0"/>
    <m/>
    <m/>
    <n v="0"/>
    <n v="0"/>
  </r>
  <r>
    <x v="1261"/>
    <x v="13"/>
    <x v="5"/>
    <n v="0"/>
    <n v="0"/>
    <n v="0"/>
    <n v="0"/>
    <x v="1"/>
    <x v="856"/>
    <s v="Gestión de efectivo"/>
    <x v="4"/>
    <x v="0"/>
    <m/>
    <m/>
    <m/>
    <n v="0"/>
    <s v="SI"/>
    <x v="1"/>
    <n v="0"/>
    <n v="0"/>
    <d v="1899-12-30T00:00:00"/>
    <d v="1899-12-30T00:00:00"/>
    <s v=""/>
    <s v=""/>
    <s v=""/>
    <s v=""/>
    <s v=""/>
    <s v=""/>
    <s v=""/>
    <s v=""/>
    <s v=""/>
    <s v=""/>
    <s v=""/>
    <s v=""/>
    <m/>
    <s v=""/>
    <m/>
    <s v=""/>
    <m/>
    <s v=""/>
    <m/>
    <s v=""/>
    <s v=""/>
    <n v="0"/>
    <n v="0"/>
    <s v="SI"/>
    <m/>
    <n v="0"/>
    <n v="0"/>
    <m/>
    <m/>
    <n v="0"/>
    <n v="0"/>
  </r>
  <r>
    <x v="1262"/>
    <x v="13"/>
    <x v="5"/>
    <n v="0"/>
    <n v="0"/>
    <n v="0"/>
    <n v="0"/>
    <x v="1"/>
    <x v="857"/>
    <s v="Mantenimiento cajero multired"/>
    <x v="4"/>
    <x v="0"/>
    <m/>
    <m/>
    <m/>
    <n v="0"/>
    <s v="SI"/>
    <x v="1"/>
    <n v="0"/>
    <n v="0"/>
    <d v="1899-12-30T00:00:00"/>
    <d v="1899-12-30T00:00:00"/>
    <s v=""/>
    <s v=""/>
    <s v=""/>
    <s v=""/>
    <s v=""/>
    <s v=""/>
    <s v=""/>
    <s v=""/>
    <s v=""/>
    <s v=""/>
    <s v=""/>
    <s v=""/>
    <m/>
    <s v=""/>
    <m/>
    <s v=""/>
    <m/>
    <s v=""/>
    <m/>
    <s v=""/>
    <s v=""/>
    <n v="0"/>
    <n v="0"/>
    <s v="SI"/>
    <m/>
    <n v="0"/>
    <n v="0"/>
    <m/>
    <m/>
    <n v="0"/>
    <n v="0"/>
  </r>
  <r>
    <x v="1263"/>
    <x v="13"/>
    <x v="5"/>
    <n v="0"/>
    <n v="0"/>
    <n v="0"/>
    <n v="0"/>
    <x v="1"/>
    <x v="823"/>
    <s v="Multiflota Visanet del Perú"/>
    <x v="4"/>
    <x v="0"/>
    <m/>
    <m/>
    <m/>
    <n v="0"/>
    <s v="SI"/>
    <x v="1"/>
    <n v="0"/>
    <n v="0"/>
    <d v="1899-12-30T00:00:00"/>
    <d v="1899-12-30T00:00:00"/>
    <s v=""/>
    <s v=""/>
    <s v=""/>
    <s v=""/>
    <s v=""/>
    <s v=""/>
    <s v=""/>
    <s v=""/>
    <s v=""/>
    <s v=""/>
    <s v=""/>
    <s v=""/>
    <m/>
    <s v=""/>
    <m/>
    <s v=""/>
    <m/>
    <s v=""/>
    <m/>
    <s v=""/>
    <s v=""/>
    <n v="0"/>
    <n v="0"/>
    <s v="SI"/>
    <m/>
    <n v="0"/>
    <n v="0"/>
    <m/>
    <m/>
    <n v="0"/>
    <n v="0"/>
  </r>
  <r>
    <x v="1264"/>
    <x v="13"/>
    <x v="5"/>
    <n v="0"/>
    <n v="0"/>
    <n v="0"/>
    <n v="0"/>
    <x v="1"/>
    <x v="816"/>
    <s v="serv.bca.celular- bitel"/>
    <x v="4"/>
    <x v="0"/>
    <m/>
    <m/>
    <m/>
    <n v="0"/>
    <s v="SI"/>
    <x v="1"/>
    <n v="0"/>
    <n v="0"/>
    <d v="1899-12-30T00:00:00"/>
    <d v="1899-12-30T00:00:00"/>
    <s v=""/>
    <s v=""/>
    <s v=""/>
    <s v=""/>
    <s v=""/>
    <s v=""/>
    <s v=""/>
    <s v=""/>
    <s v=""/>
    <s v=""/>
    <s v=""/>
    <s v=""/>
    <m/>
    <s v=""/>
    <m/>
    <s v=""/>
    <m/>
    <s v=""/>
    <m/>
    <s v=""/>
    <s v=""/>
    <n v="0"/>
    <n v="0"/>
    <s v="SI"/>
    <m/>
    <n v="0"/>
    <n v="0"/>
    <m/>
    <m/>
    <n v="0"/>
    <n v="0"/>
  </r>
  <r>
    <x v="1265"/>
    <x v="13"/>
    <x v="5"/>
    <n v="0"/>
    <n v="0"/>
    <n v="0"/>
    <n v="0"/>
    <x v="1"/>
    <x v="858"/>
    <s v="Transporte boveda transito bn"/>
    <x v="4"/>
    <x v="0"/>
    <m/>
    <m/>
    <m/>
    <n v="0"/>
    <s v="SI"/>
    <x v="1"/>
    <n v="0"/>
    <n v="0"/>
    <d v="1899-12-30T00:00:00"/>
    <d v="1899-12-30T00:00:00"/>
    <s v=""/>
    <s v=""/>
    <s v=""/>
    <s v=""/>
    <s v=""/>
    <s v=""/>
    <s v=""/>
    <s v=""/>
    <s v=""/>
    <s v=""/>
    <s v=""/>
    <s v=""/>
    <m/>
    <s v=""/>
    <m/>
    <s v=""/>
    <m/>
    <s v=""/>
    <m/>
    <s v=""/>
    <s v=""/>
    <n v="0"/>
    <n v="0"/>
    <s v="SI"/>
    <m/>
    <n v="0"/>
    <n v="0"/>
    <m/>
    <m/>
    <n v="0"/>
    <n v="0"/>
  </r>
  <r>
    <x v="1266"/>
    <x v="13"/>
    <x v="5"/>
    <n v="0"/>
    <n v="0"/>
    <n v="0"/>
    <n v="0"/>
    <x v="1"/>
    <x v="859"/>
    <s v="Transp.cust.y adm.fdos.proteg."/>
    <x v="4"/>
    <x v="0"/>
    <m/>
    <m/>
    <m/>
    <n v="0"/>
    <s v="SI"/>
    <x v="1"/>
    <n v="0"/>
    <n v="0"/>
    <d v="1899-12-30T00:00:00"/>
    <d v="1899-12-30T00:00:00"/>
    <s v=""/>
    <s v=""/>
    <s v=""/>
    <s v=""/>
    <s v=""/>
    <s v=""/>
    <s v=""/>
    <s v=""/>
    <s v=""/>
    <s v=""/>
    <s v=""/>
    <s v=""/>
    <m/>
    <s v=""/>
    <m/>
    <s v=""/>
    <m/>
    <s v=""/>
    <m/>
    <s v=""/>
    <s v=""/>
    <n v="0"/>
    <n v="0"/>
    <s v="SI"/>
    <m/>
    <n v="0"/>
    <n v="0"/>
    <m/>
    <m/>
    <n v="0"/>
    <n v="0"/>
  </r>
  <r>
    <x v="1267"/>
    <x v="6"/>
    <x v="5"/>
    <n v="0"/>
    <n v="0"/>
    <n v="0"/>
    <n v="0"/>
    <x v="1"/>
    <x v="860"/>
    <s v="Adquisición de alcohol gel antibacterial para los trabajadores del BN"/>
    <x v="3"/>
    <x v="0"/>
    <m/>
    <m/>
    <m/>
    <s v="Muy Alta"/>
    <s v="NO"/>
    <x v="1"/>
    <n v="0"/>
    <n v="0"/>
    <d v="1899-12-30T00:00:00"/>
    <d v="1899-12-30T00:00:00"/>
    <s v=""/>
    <s v=""/>
    <s v=""/>
    <s v=""/>
    <n v="450862"/>
    <s v=""/>
    <s v=""/>
    <s v=""/>
    <s v=""/>
    <n v="450863"/>
    <s v=""/>
    <s v=""/>
    <m/>
    <n v="901725"/>
    <m/>
    <s v=""/>
    <m/>
    <s v=""/>
    <m/>
    <s v=""/>
    <n v="901725"/>
    <n v="0"/>
    <n v="0"/>
    <s v="SI"/>
    <m/>
    <n v="0"/>
    <s v="SI"/>
    <m/>
    <m/>
    <n v="0"/>
    <n v="0"/>
  </r>
  <r>
    <x v="1268"/>
    <x v="5"/>
    <x v="5"/>
    <n v="0"/>
    <n v="0"/>
    <n v="0"/>
    <n v="0"/>
    <x v="1"/>
    <x v="861"/>
    <s v="Materiales para Computo"/>
    <x v="3"/>
    <x v="0"/>
    <m/>
    <m/>
    <m/>
    <s v="Muy Alta"/>
    <s v="NO"/>
    <x v="1"/>
    <n v="0"/>
    <n v="0"/>
    <d v="1899-12-30T00:00:00"/>
    <d v="1899-12-30T00:00:00"/>
    <s v=""/>
    <s v=""/>
    <s v=""/>
    <s v=""/>
    <s v=""/>
    <s v=""/>
    <n v="5081236"/>
    <s v=""/>
    <s v=""/>
    <n v="316448"/>
    <s v=""/>
    <s v=""/>
    <m/>
    <n v="5397684"/>
    <m/>
    <s v=""/>
    <m/>
    <s v=""/>
    <m/>
    <s v=""/>
    <n v="5397684"/>
    <n v="0"/>
    <n v="0"/>
    <s v="SI"/>
    <m/>
    <n v="0"/>
    <s v="SI"/>
    <m/>
    <m/>
    <n v="0"/>
    <n v="0"/>
  </r>
  <r>
    <x v="1269"/>
    <x v="5"/>
    <x v="5"/>
    <n v="0"/>
    <n v="0"/>
    <n v="0"/>
    <n v="0"/>
    <x v="1"/>
    <x v="862"/>
    <s v="Adquisición de Repuestos y Consumibles para impresoras "/>
    <x v="3"/>
    <x v="0"/>
    <m/>
    <m/>
    <m/>
    <s v="Muy Alta"/>
    <s v="NO"/>
    <x v="1"/>
    <n v="0"/>
    <n v="0"/>
    <d v="1899-12-30T00:00:00"/>
    <d v="1899-12-30T00:00:00"/>
    <s v=""/>
    <s v=""/>
    <s v=""/>
    <n v="3878232"/>
    <s v=""/>
    <s v=""/>
    <s v=""/>
    <s v=""/>
    <s v=""/>
    <s v=""/>
    <s v=""/>
    <s v=""/>
    <m/>
    <n v="3878232"/>
    <m/>
    <s v=""/>
    <m/>
    <s v=""/>
    <m/>
    <s v=""/>
    <n v="3878232"/>
    <n v="0"/>
    <n v="0"/>
    <s v="SI"/>
    <m/>
    <n v="0"/>
    <s v="SI"/>
    <m/>
    <m/>
    <n v="0"/>
    <n v="0"/>
  </r>
  <r>
    <x v="1270"/>
    <x v="2"/>
    <x v="5"/>
    <n v="0"/>
    <n v="0"/>
    <n v="0"/>
    <n v="0"/>
    <x v="1"/>
    <x v="863"/>
    <s v="Tarjetas de limpieza para lectoras de ATM´s"/>
    <x v="3"/>
    <x v="0"/>
    <m/>
    <m/>
    <m/>
    <s v="Muy Alta"/>
    <s v="NO"/>
    <x v="1"/>
    <n v="0"/>
    <n v="0"/>
    <d v="1899-12-30T00:00:00"/>
    <d v="1899-12-30T00:00:00"/>
    <s v=""/>
    <s v=""/>
    <s v=""/>
    <s v=""/>
    <s v=""/>
    <s v=""/>
    <s v=""/>
    <s v=""/>
    <n v="75000"/>
    <s v=""/>
    <s v=""/>
    <s v=""/>
    <m/>
    <n v="75000"/>
    <m/>
    <s v=""/>
    <m/>
    <s v=""/>
    <m/>
    <s v=""/>
    <n v="75000"/>
    <n v="0"/>
    <n v="0"/>
    <s v="SI"/>
    <m/>
    <n v="0"/>
    <s v="SI"/>
    <m/>
    <m/>
    <n v="0"/>
    <n v="0"/>
  </r>
  <r>
    <x v="1271"/>
    <x v="2"/>
    <x v="5"/>
    <n v="0"/>
    <n v="0"/>
    <n v="0"/>
    <n v="0"/>
    <x v="1"/>
    <x v="864"/>
    <s v="Rollos Cajeros Automáticos"/>
    <x v="3"/>
    <x v="0"/>
    <m/>
    <m/>
    <m/>
    <s v="Muy Alta"/>
    <s v="NO"/>
    <x v="1"/>
    <n v="0"/>
    <n v="0"/>
    <d v="1899-12-30T00:00:00"/>
    <d v="1899-12-30T00:00:00"/>
    <s v=""/>
    <s v=""/>
    <s v=""/>
    <s v=""/>
    <s v=""/>
    <s v=""/>
    <s v=""/>
    <s v=""/>
    <n v="442000"/>
    <s v=""/>
    <s v=""/>
    <s v=""/>
    <m/>
    <n v="442000"/>
    <m/>
    <s v=""/>
    <m/>
    <s v=""/>
    <m/>
    <s v=""/>
    <n v="442000"/>
    <n v="0"/>
    <n v="0"/>
    <s v="SI"/>
    <m/>
    <n v="0"/>
    <s v="SI"/>
    <m/>
    <m/>
    <n v="0"/>
    <n v="0"/>
  </r>
  <r>
    <x v="1272"/>
    <x v="2"/>
    <x v="5"/>
    <n v="0"/>
    <n v="0"/>
    <n v="0"/>
    <n v="0"/>
    <x v="1"/>
    <x v="865"/>
    <s v="Adquisición de Tarjetas de Crédito Clásica 35 mil"/>
    <x v="3"/>
    <x v="0"/>
    <m/>
    <m/>
    <m/>
    <s v="Muy Alta"/>
    <s v="NO"/>
    <x v="1"/>
    <n v="0"/>
    <n v="0"/>
    <d v="1899-12-30T00:00:00"/>
    <d v="1899-12-30T00:00:00"/>
    <s v=""/>
    <s v=""/>
    <s v=""/>
    <s v=""/>
    <s v=""/>
    <s v=""/>
    <n v="394297"/>
    <s v=""/>
    <s v=""/>
    <s v=""/>
    <s v=""/>
    <s v=""/>
    <m/>
    <n v="394297"/>
    <m/>
    <s v=""/>
    <m/>
    <s v=""/>
    <m/>
    <s v=""/>
    <n v="394297"/>
    <n v="0"/>
    <n v="0"/>
    <s v="SI"/>
    <m/>
    <n v="0"/>
    <s v="SI"/>
    <m/>
    <m/>
    <n v="0"/>
    <n v="0"/>
  </r>
  <r>
    <x v="1273"/>
    <x v="8"/>
    <x v="10"/>
    <n v="0"/>
    <n v="0"/>
    <n v="0"/>
    <n v="0"/>
    <x v="1"/>
    <x v="331"/>
    <n v="0"/>
    <x v="2"/>
    <x v="0"/>
    <m/>
    <m/>
    <m/>
    <s v="Muy Alta"/>
    <s v="SI"/>
    <x v="2"/>
    <n v="0"/>
    <n v="0"/>
    <d v="2025-06-18T00:00:00"/>
    <d v="2028-06-17T00:00:00"/>
    <s v=""/>
    <s v=""/>
    <s v=""/>
    <s v=""/>
    <s v=""/>
    <s v=""/>
    <s v=""/>
    <s v=""/>
    <s v=""/>
    <s v=""/>
    <s v=""/>
    <s v=""/>
    <m/>
    <s v=""/>
    <m/>
    <s v=""/>
    <m/>
    <n v="1947960"/>
    <m/>
    <n v="3895920"/>
    <n v="5843880"/>
    <s v="Contratación"/>
    <s v="No Significativa"/>
    <s v="NO"/>
    <m/>
    <s v="Renovación"/>
    <s v="SI"/>
    <m/>
    <m/>
    <s v="LUIS GARCIA"/>
    <n v="0"/>
  </r>
  <r>
    <x v="1274"/>
    <x v="8"/>
    <x v="7"/>
    <n v="0"/>
    <n v="0"/>
    <n v="0"/>
    <n v="0"/>
    <x v="1"/>
    <x v="285"/>
    <n v="0"/>
    <x v="2"/>
    <x v="0"/>
    <m/>
    <m/>
    <m/>
    <s v="Muy Alta"/>
    <s v="NO"/>
    <x v="2"/>
    <s v="Febrero"/>
    <n v="36"/>
    <d v="2024-04-01T00:00:00"/>
    <d v="2027-03-31T00:00:00"/>
    <s v=""/>
    <s v=""/>
    <s v=""/>
    <s v=""/>
    <s v=""/>
    <s v=""/>
    <s v=""/>
    <s v=""/>
    <s v=""/>
    <s v=""/>
    <s v=""/>
    <s v=""/>
    <m/>
    <s v=""/>
    <m/>
    <n v="4581"/>
    <m/>
    <n v="6108"/>
    <m/>
    <n v="6108"/>
    <n v="16797"/>
    <s v="Contratación"/>
    <s v="No Significativa"/>
    <s v="NO"/>
    <m/>
    <s v="Renovación"/>
    <s v="SI"/>
    <m/>
    <m/>
    <s v="GIULIANA ALARCO"/>
    <n v="0"/>
  </r>
  <r>
    <x v="1275"/>
    <x v="1"/>
    <x v="3"/>
    <s v=""/>
    <s v=""/>
    <s v=""/>
    <s v=""/>
    <x v="3"/>
    <x v="53"/>
    <s v=""/>
    <x v="5"/>
    <x v="0"/>
    <m/>
    <m/>
    <m/>
    <s v=""/>
    <s v=""/>
    <x v="3"/>
    <s v=""/>
    <s v=""/>
    <s v=""/>
    <s v=""/>
    <s v=""/>
    <s v=""/>
    <s v=""/>
    <s v=""/>
    <s v=""/>
    <s v=""/>
    <s v=""/>
    <s v=""/>
    <s v=""/>
    <s v=""/>
    <s v=""/>
    <s v=""/>
    <m/>
    <s v=""/>
    <m/>
    <s v=""/>
    <m/>
    <s v=""/>
    <m/>
    <s v=""/>
    <s v=""/>
    <s v=""/>
    <s v=""/>
    <s v=""/>
    <m/>
    <s v=""/>
    <s v=""/>
    <m/>
    <m/>
    <s v=""/>
    <s v=""/>
  </r>
  <r>
    <x v="1276"/>
    <x v="1"/>
    <x v="3"/>
    <s v=""/>
    <s v=""/>
    <s v=""/>
    <s v=""/>
    <x v="3"/>
    <x v="53"/>
    <s v=""/>
    <x v="5"/>
    <x v="0"/>
    <m/>
    <m/>
    <m/>
    <s v=""/>
    <s v=""/>
    <x v="3"/>
    <s v=""/>
    <s v=""/>
    <s v=""/>
    <s v=""/>
    <s v=""/>
    <s v=""/>
    <s v=""/>
    <s v=""/>
    <s v=""/>
    <s v=""/>
    <s v=""/>
    <s v=""/>
    <s v=""/>
    <s v=""/>
    <s v=""/>
    <s v=""/>
    <m/>
    <s v=""/>
    <m/>
    <s v=""/>
    <m/>
    <s v=""/>
    <m/>
    <s v=""/>
    <s v=""/>
    <s v=""/>
    <s v=""/>
    <s v=""/>
    <m/>
    <s v=""/>
    <s v=""/>
    <m/>
    <m/>
    <s v=""/>
    <s v=""/>
  </r>
  <r>
    <x v="1277"/>
    <x v="1"/>
    <x v="3"/>
    <s v=""/>
    <s v=""/>
    <s v=""/>
    <s v=""/>
    <x v="3"/>
    <x v="53"/>
    <s v=""/>
    <x v="5"/>
    <x v="0"/>
    <m/>
    <m/>
    <m/>
    <s v=""/>
    <s v=""/>
    <x v="3"/>
    <s v=""/>
    <s v=""/>
    <s v=""/>
    <s v=""/>
    <s v=""/>
    <s v=""/>
    <s v=""/>
    <s v=""/>
    <s v=""/>
    <s v=""/>
    <s v=""/>
    <s v=""/>
    <s v=""/>
    <s v=""/>
    <s v=""/>
    <s v=""/>
    <m/>
    <s v=""/>
    <m/>
    <s v=""/>
    <m/>
    <s v=""/>
    <m/>
    <s v=""/>
    <s v=""/>
    <s v=""/>
    <s v=""/>
    <s v=""/>
    <m/>
    <s v=""/>
    <s v=""/>
    <m/>
    <m/>
    <s v=""/>
    <s v=""/>
  </r>
  <r>
    <x v="1278"/>
    <x v="1"/>
    <x v="3"/>
    <s v=""/>
    <s v=""/>
    <s v=""/>
    <s v=""/>
    <x v="3"/>
    <x v="53"/>
    <s v=""/>
    <x v="5"/>
    <x v="0"/>
    <m/>
    <m/>
    <m/>
    <s v=""/>
    <s v=""/>
    <x v="3"/>
    <s v=""/>
    <s v=""/>
    <s v=""/>
    <s v=""/>
    <s v=""/>
    <s v=""/>
    <s v=""/>
    <s v=""/>
    <s v=""/>
    <s v=""/>
    <s v=""/>
    <s v=""/>
    <s v=""/>
    <s v=""/>
    <s v=""/>
    <s v=""/>
    <m/>
    <s v=""/>
    <m/>
    <s v=""/>
    <m/>
    <s v=""/>
    <m/>
    <s v=""/>
    <s v=""/>
    <s v=""/>
    <s v=""/>
    <s v=""/>
    <m/>
    <s v=""/>
    <s v=""/>
    <m/>
    <m/>
    <s v=""/>
    <s v=""/>
  </r>
  <r>
    <x v="1279"/>
    <x v="1"/>
    <x v="3"/>
    <s v=""/>
    <s v=""/>
    <s v=""/>
    <s v=""/>
    <x v="3"/>
    <x v="53"/>
    <s v=""/>
    <x v="5"/>
    <x v="0"/>
    <m/>
    <m/>
    <m/>
    <s v=""/>
    <s v=""/>
    <x v="3"/>
    <s v=""/>
    <s v=""/>
    <s v=""/>
    <s v=""/>
    <s v=""/>
    <s v=""/>
    <s v=""/>
    <s v=""/>
    <s v=""/>
    <s v=""/>
    <s v=""/>
    <s v=""/>
    <s v=""/>
    <s v=""/>
    <s v=""/>
    <s v=""/>
    <m/>
    <s v=""/>
    <m/>
    <s v=""/>
    <m/>
    <s v=""/>
    <m/>
    <s v=""/>
    <s v=""/>
    <s v=""/>
    <s v=""/>
    <s v=""/>
    <m/>
    <s v=""/>
    <s v=""/>
    <m/>
    <m/>
    <s v=""/>
    <s v=""/>
  </r>
  <r>
    <x v="1280"/>
    <x v="1"/>
    <x v="3"/>
    <s v=""/>
    <s v=""/>
    <s v=""/>
    <s v=""/>
    <x v="3"/>
    <x v="53"/>
    <s v=""/>
    <x v="5"/>
    <x v="0"/>
    <m/>
    <m/>
    <m/>
    <s v=""/>
    <s v=""/>
    <x v="3"/>
    <s v=""/>
    <s v=""/>
    <s v=""/>
    <s v=""/>
    <s v=""/>
    <s v=""/>
    <s v=""/>
    <s v=""/>
    <s v=""/>
    <s v=""/>
    <s v=""/>
    <s v=""/>
    <s v=""/>
    <s v=""/>
    <s v=""/>
    <s v=""/>
    <m/>
    <s v=""/>
    <m/>
    <s v=""/>
    <m/>
    <s v=""/>
    <m/>
    <s v=""/>
    <s v=""/>
    <s v=""/>
    <s v=""/>
    <s v=""/>
    <m/>
    <s v=""/>
    <s v=""/>
    <m/>
    <m/>
    <s v=""/>
    <s v=""/>
  </r>
  <r>
    <x v="1281"/>
    <x v="1"/>
    <x v="3"/>
    <s v=""/>
    <s v=""/>
    <s v=""/>
    <s v=""/>
    <x v="3"/>
    <x v="53"/>
    <s v=""/>
    <x v="5"/>
    <x v="0"/>
    <m/>
    <m/>
    <m/>
    <s v=""/>
    <s v=""/>
    <x v="3"/>
    <s v=""/>
    <s v=""/>
    <s v=""/>
    <s v=""/>
    <s v=""/>
    <s v=""/>
    <s v=""/>
    <s v=""/>
    <s v=""/>
    <s v=""/>
    <s v=""/>
    <s v=""/>
    <s v=""/>
    <s v=""/>
    <s v=""/>
    <s v=""/>
    <m/>
    <s v=""/>
    <m/>
    <s v=""/>
    <m/>
    <s v=""/>
    <m/>
    <s v=""/>
    <s v=""/>
    <s v=""/>
    <s v=""/>
    <s v=""/>
    <m/>
    <s v=""/>
    <s v=""/>
    <m/>
    <m/>
    <s v=""/>
    <s v=""/>
  </r>
  <r>
    <x v="1282"/>
    <x v="1"/>
    <x v="3"/>
    <s v=""/>
    <s v=""/>
    <s v=""/>
    <s v=""/>
    <x v="3"/>
    <x v="53"/>
    <s v=""/>
    <x v="5"/>
    <x v="0"/>
    <m/>
    <m/>
    <m/>
    <s v=""/>
    <s v=""/>
    <x v="3"/>
    <s v=""/>
    <s v=""/>
    <s v=""/>
    <s v=""/>
    <s v=""/>
    <s v=""/>
    <s v=""/>
    <s v=""/>
    <s v=""/>
    <s v=""/>
    <s v=""/>
    <s v=""/>
    <s v=""/>
    <s v=""/>
    <s v=""/>
    <s v=""/>
    <m/>
    <s v=""/>
    <m/>
    <s v=""/>
    <m/>
    <s v=""/>
    <m/>
    <s v=""/>
    <s v=""/>
    <s v=""/>
    <s v=""/>
    <s v=""/>
    <m/>
    <s v=""/>
    <s v=""/>
    <m/>
    <m/>
    <s v=""/>
    <s v=""/>
  </r>
  <r>
    <x v="1283"/>
    <x v="1"/>
    <x v="3"/>
    <s v=""/>
    <s v=""/>
    <s v=""/>
    <s v=""/>
    <x v="3"/>
    <x v="53"/>
    <s v=""/>
    <x v="5"/>
    <x v="0"/>
    <m/>
    <m/>
    <m/>
    <s v=""/>
    <s v=""/>
    <x v="3"/>
    <s v=""/>
    <s v=""/>
    <s v=""/>
    <s v=""/>
    <s v=""/>
    <s v=""/>
    <s v=""/>
    <s v=""/>
    <s v=""/>
    <s v=""/>
    <s v=""/>
    <s v=""/>
    <s v=""/>
    <s v=""/>
    <s v=""/>
    <s v=""/>
    <m/>
    <s v=""/>
    <m/>
    <s v=""/>
    <m/>
    <s v=""/>
    <m/>
    <s v=""/>
    <s v=""/>
    <s v=""/>
    <s v=""/>
    <s v=""/>
    <m/>
    <s v=""/>
    <s v=""/>
    <m/>
    <m/>
    <s v=""/>
    <s v=""/>
  </r>
  <r>
    <x v="1284"/>
    <x v="1"/>
    <x v="3"/>
    <s v=""/>
    <s v=""/>
    <s v=""/>
    <s v=""/>
    <x v="3"/>
    <x v="53"/>
    <s v=""/>
    <x v="5"/>
    <x v="0"/>
    <m/>
    <m/>
    <m/>
    <s v=""/>
    <s v=""/>
    <x v="3"/>
    <s v=""/>
    <s v=""/>
    <s v=""/>
    <s v=""/>
    <s v=""/>
    <s v=""/>
    <s v=""/>
    <s v=""/>
    <s v=""/>
    <s v=""/>
    <s v=""/>
    <s v=""/>
    <s v=""/>
    <s v=""/>
    <s v=""/>
    <s v=""/>
    <m/>
    <s v=""/>
    <m/>
    <s v=""/>
    <m/>
    <s v=""/>
    <m/>
    <s v=""/>
    <s v=""/>
    <s v=""/>
    <s v=""/>
    <s v=""/>
    <m/>
    <s v=""/>
    <s v=""/>
    <m/>
    <m/>
    <s v=""/>
    <s v=""/>
  </r>
  <r>
    <x v="1285"/>
    <x v="1"/>
    <x v="3"/>
    <s v=""/>
    <s v=""/>
    <s v=""/>
    <s v=""/>
    <x v="3"/>
    <x v="53"/>
    <s v=""/>
    <x v="5"/>
    <x v="0"/>
    <m/>
    <m/>
    <m/>
    <s v=""/>
    <s v=""/>
    <x v="3"/>
    <s v=""/>
    <s v=""/>
    <s v=""/>
    <s v=""/>
    <s v=""/>
    <s v=""/>
    <s v=""/>
    <s v=""/>
    <s v=""/>
    <s v=""/>
    <s v=""/>
    <s v=""/>
    <s v=""/>
    <s v=""/>
    <s v=""/>
    <s v=""/>
    <m/>
    <s v=""/>
    <m/>
    <s v=""/>
    <m/>
    <s v=""/>
    <m/>
    <s v=""/>
    <s v=""/>
    <s v=""/>
    <s v=""/>
    <s v=""/>
    <m/>
    <s v=""/>
    <s v=""/>
    <m/>
    <m/>
    <s v=""/>
    <s v=""/>
  </r>
  <r>
    <x v="1286"/>
    <x v="1"/>
    <x v="3"/>
    <s v=""/>
    <s v=""/>
    <s v=""/>
    <s v=""/>
    <x v="3"/>
    <x v="53"/>
    <s v=""/>
    <x v="5"/>
    <x v="0"/>
    <m/>
    <m/>
    <m/>
    <s v=""/>
    <s v=""/>
    <x v="3"/>
    <s v=""/>
    <s v=""/>
    <s v=""/>
    <s v=""/>
    <s v=""/>
    <s v=""/>
    <s v=""/>
    <s v=""/>
    <s v=""/>
    <s v=""/>
    <s v=""/>
    <s v=""/>
    <s v=""/>
    <s v=""/>
    <s v=""/>
    <s v=""/>
    <m/>
    <s v=""/>
    <m/>
    <s v=""/>
    <m/>
    <s v=""/>
    <m/>
    <s v=""/>
    <s v=""/>
    <s v=""/>
    <s v=""/>
    <s v=""/>
    <m/>
    <s v=""/>
    <s v=""/>
    <m/>
    <m/>
    <s v=""/>
    <s v=""/>
  </r>
  <r>
    <x v="1287"/>
    <x v="1"/>
    <x v="3"/>
    <s v=""/>
    <s v=""/>
    <s v=""/>
    <s v=""/>
    <x v="3"/>
    <x v="53"/>
    <s v=""/>
    <x v="5"/>
    <x v="0"/>
    <m/>
    <m/>
    <m/>
    <s v=""/>
    <s v=""/>
    <x v="3"/>
    <s v=""/>
    <s v=""/>
    <s v=""/>
    <s v=""/>
    <s v=""/>
    <s v=""/>
    <s v=""/>
    <s v=""/>
    <s v=""/>
    <s v=""/>
    <s v=""/>
    <s v=""/>
    <s v=""/>
    <s v=""/>
    <s v=""/>
    <s v=""/>
    <m/>
    <s v=""/>
    <m/>
    <s v=""/>
    <m/>
    <s v=""/>
    <m/>
    <s v=""/>
    <s v=""/>
    <s v=""/>
    <s v=""/>
    <s v=""/>
    <m/>
    <s v=""/>
    <s v=""/>
    <m/>
    <m/>
    <s v=""/>
    <s v=""/>
  </r>
  <r>
    <x v="1288"/>
    <x v="1"/>
    <x v="3"/>
    <s v=""/>
    <s v=""/>
    <s v=""/>
    <s v=""/>
    <x v="3"/>
    <x v="53"/>
    <s v=""/>
    <x v="5"/>
    <x v="0"/>
    <m/>
    <m/>
    <m/>
    <s v=""/>
    <s v=""/>
    <x v="3"/>
    <s v=""/>
    <s v=""/>
    <s v=""/>
    <s v=""/>
    <s v=""/>
    <s v=""/>
    <s v=""/>
    <s v=""/>
    <s v=""/>
    <s v=""/>
    <s v=""/>
    <s v=""/>
    <s v=""/>
    <s v=""/>
    <s v=""/>
    <s v=""/>
    <m/>
    <s v=""/>
    <m/>
    <s v=""/>
    <m/>
    <s v=""/>
    <m/>
    <s v=""/>
    <s v=""/>
    <s v=""/>
    <s v=""/>
    <s v=""/>
    <m/>
    <s v=""/>
    <s v=""/>
    <m/>
    <m/>
    <s v=""/>
    <s v=""/>
  </r>
  <r>
    <x v="1289"/>
    <x v="1"/>
    <x v="3"/>
    <s v=""/>
    <s v=""/>
    <s v=""/>
    <s v=""/>
    <x v="3"/>
    <x v="53"/>
    <s v=""/>
    <x v="5"/>
    <x v="0"/>
    <m/>
    <m/>
    <m/>
    <s v=""/>
    <s v=""/>
    <x v="3"/>
    <s v=""/>
    <s v=""/>
    <s v=""/>
    <s v=""/>
    <s v=""/>
    <s v=""/>
    <s v=""/>
    <s v=""/>
    <s v=""/>
    <s v=""/>
    <s v=""/>
    <s v=""/>
    <s v=""/>
    <s v=""/>
    <s v=""/>
    <s v=""/>
    <m/>
    <s v=""/>
    <m/>
    <s v=""/>
    <m/>
    <s v=""/>
    <m/>
    <s v=""/>
    <s v=""/>
    <s v=""/>
    <s v=""/>
    <s v=""/>
    <m/>
    <s v=""/>
    <s v=""/>
    <m/>
    <m/>
    <s v=""/>
    <s v=""/>
  </r>
  <r>
    <x v="1290"/>
    <x v="1"/>
    <x v="3"/>
    <s v=""/>
    <s v=""/>
    <s v=""/>
    <s v=""/>
    <x v="3"/>
    <x v="53"/>
    <s v=""/>
    <x v="5"/>
    <x v="0"/>
    <m/>
    <m/>
    <m/>
    <s v=""/>
    <s v=""/>
    <x v="3"/>
    <s v=""/>
    <s v=""/>
    <s v=""/>
    <s v=""/>
    <s v=""/>
    <s v=""/>
    <s v=""/>
    <s v=""/>
    <s v=""/>
    <s v=""/>
    <s v=""/>
    <s v=""/>
    <s v=""/>
    <s v=""/>
    <s v=""/>
    <s v=""/>
    <m/>
    <s v=""/>
    <m/>
    <s v=""/>
    <m/>
    <s v=""/>
    <m/>
    <s v=""/>
    <s v=""/>
    <s v=""/>
    <s v=""/>
    <s v=""/>
    <m/>
    <s v=""/>
    <s v=""/>
    <m/>
    <m/>
    <s v=""/>
    <s v=""/>
  </r>
  <r>
    <x v="1291"/>
    <x v="1"/>
    <x v="3"/>
    <s v=""/>
    <s v=""/>
    <s v=""/>
    <s v=""/>
    <x v="3"/>
    <x v="53"/>
    <s v=""/>
    <x v="5"/>
    <x v="0"/>
    <m/>
    <m/>
    <m/>
    <s v=""/>
    <s v=""/>
    <x v="3"/>
    <s v=""/>
    <s v=""/>
    <s v=""/>
    <s v=""/>
    <s v=""/>
    <s v=""/>
    <s v=""/>
    <s v=""/>
    <s v=""/>
    <s v=""/>
    <s v=""/>
    <s v=""/>
    <s v=""/>
    <s v=""/>
    <s v=""/>
    <s v=""/>
    <m/>
    <s v=""/>
    <m/>
    <s v=""/>
    <m/>
    <s v=""/>
    <m/>
    <s v=""/>
    <s v=""/>
    <s v=""/>
    <s v=""/>
    <s v=""/>
    <m/>
    <s v=""/>
    <s v=""/>
    <m/>
    <m/>
    <s v=""/>
    <s v=""/>
  </r>
</pivotCacheRecords>
</file>

<file path=xl/pivotCache/pivotCacheRecords2.xml><?xml version="1.0" encoding="utf-8"?>
<pivotCacheRecords xmlns="http://schemas.openxmlformats.org/spreadsheetml/2006/main" xmlns:r="http://schemas.openxmlformats.org/officeDocument/2006/relationships" count="1463">
  <r>
    <x v="0"/>
    <s v="2650"/>
    <s v="Gerencia de Administración y Logística"/>
    <s v="Infraestructura"/>
    <s v=""/>
    <s v="2650"/>
    <s v="Gerencia de Administración y Logística"/>
    <s v="Infraestructura"/>
    <s v=""/>
    <x v="0"/>
    <s v="Obras"/>
    <s v="Moderada"/>
    <s v="OBRAS CIVILES"/>
    <s v="NO"/>
    <x v="0"/>
    <s v="OEI 4: Mejorar la experiencia del cliente"/>
    <s v="Contratación"/>
    <s v="Significativa"/>
    <s v="NO"/>
    <x v="0"/>
    <s v="5"/>
    <x v="0"/>
    <d v="2023-06-28T00:00:00"/>
    <s v="Jorge Manuel Chu Kuzan"/>
    <s v="958 685 691"/>
    <s v="SI"/>
    <s v="No Asignado"/>
    <s v=""/>
    <x v="0"/>
    <s v=""/>
    <m/>
    <x v="0"/>
    <s v="UTILIZADOS POR LA ENTIDAD"/>
    <m/>
    <m/>
    <m/>
    <n v="449000"/>
    <n v="449000"/>
    <n v="449000"/>
    <n v="140878"/>
    <n v="449000"/>
    <m/>
    <m/>
    <m/>
    <m/>
    <x v="0"/>
    <m/>
    <m/>
    <m/>
    <n v="1936878"/>
    <m/>
    <m/>
    <s v="SI"/>
    <s v=""/>
    <m/>
    <m/>
  </r>
  <r>
    <x v="0"/>
    <s v="2650"/>
    <s v="Gerencia de Administración y Logística"/>
    <s v="Infraestructura"/>
    <m/>
    <m/>
    <m/>
    <m/>
    <m/>
    <x v="0"/>
    <m/>
    <m/>
    <s v="MOBILIARIO Y EQUIPO"/>
    <s v="NO"/>
    <x v="1"/>
    <m/>
    <m/>
    <m/>
    <m/>
    <x v="1"/>
    <m/>
    <x v="1"/>
    <m/>
    <m/>
    <m/>
    <s v="SI"/>
    <s v="No Asignado"/>
    <s v=""/>
    <x v="0"/>
    <s v=""/>
    <m/>
    <x v="1"/>
    <s v="MUEBLES"/>
    <m/>
    <m/>
    <m/>
    <m/>
    <m/>
    <m/>
    <m/>
    <m/>
    <m/>
    <m/>
    <m/>
    <n v="75749"/>
    <x v="1"/>
    <m/>
    <m/>
    <m/>
    <n v="75749"/>
    <m/>
    <s v=""/>
    <m/>
    <m/>
    <m/>
    <m/>
  </r>
  <r>
    <x v="0"/>
    <s v="2650"/>
    <s v="Gerencia de Administración y Logística"/>
    <s v="Infraestructura"/>
    <m/>
    <m/>
    <m/>
    <m/>
    <m/>
    <x v="0"/>
    <m/>
    <m/>
    <s v="UPS Y OTROS"/>
    <s v="NO"/>
    <x v="1"/>
    <m/>
    <m/>
    <m/>
    <m/>
    <x v="1"/>
    <m/>
    <x v="1"/>
    <m/>
    <m/>
    <m/>
    <s v="SI"/>
    <s v="No Asignado"/>
    <s v=""/>
    <x v="0"/>
    <s v=""/>
    <m/>
    <x v="2"/>
    <s v="MAQ. IMPRESORAS, PC Y OTROS ACCESORIOS"/>
    <m/>
    <m/>
    <m/>
    <m/>
    <m/>
    <m/>
    <m/>
    <m/>
    <m/>
    <m/>
    <m/>
    <n v="35407"/>
    <x v="2"/>
    <m/>
    <m/>
    <m/>
    <n v="35407"/>
    <m/>
    <s v=""/>
    <m/>
    <m/>
    <m/>
    <m/>
  </r>
  <r>
    <x v="0"/>
    <s v="2650"/>
    <s v="Gerencia de Administración y Logística"/>
    <s v="Infraestructura"/>
    <m/>
    <m/>
    <m/>
    <m/>
    <m/>
    <x v="0"/>
    <m/>
    <m/>
    <s v=""/>
    <s v="NO"/>
    <x v="1"/>
    <m/>
    <m/>
    <m/>
    <m/>
    <x v="1"/>
    <m/>
    <x v="1"/>
    <m/>
    <m/>
    <m/>
    <s v="SI"/>
    <s v="No Asignado"/>
    <s v=""/>
    <x v="0"/>
    <s v=""/>
    <m/>
    <x v="3"/>
    <s v="OTROS BIENES Y EQUIPOS DE OFICINA"/>
    <m/>
    <m/>
    <m/>
    <m/>
    <m/>
    <m/>
    <m/>
    <m/>
    <m/>
    <m/>
    <m/>
    <n v="79021"/>
    <x v="3"/>
    <m/>
    <m/>
    <m/>
    <n v="79021"/>
    <m/>
    <s v=""/>
    <m/>
    <m/>
    <m/>
    <m/>
  </r>
  <r>
    <x v="0"/>
    <s v="2650"/>
    <s v="Gerencia de Administración y Logística"/>
    <s v="Infraestructura"/>
    <m/>
    <m/>
    <m/>
    <m/>
    <m/>
    <x v="0"/>
    <m/>
    <m/>
    <s v="GRUPO ELECTROGENO"/>
    <s v="NO"/>
    <x v="1"/>
    <m/>
    <m/>
    <m/>
    <m/>
    <x v="1"/>
    <m/>
    <x v="1"/>
    <m/>
    <m/>
    <m/>
    <s v="SI"/>
    <s v="No Asignado"/>
    <s v=""/>
    <x v="0"/>
    <s v=""/>
    <m/>
    <x v="4"/>
    <s v="GRUPOS ELECTRÓGENOS"/>
    <m/>
    <m/>
    <m/>
    <m/>
    <m/>
    <m/>
    <m/>
    <m/>
    <m/>
    <m/>
    <m/>
    <n v="82607"/>
    <x v="4"/>
    <m/>
    <m/>
    <m/>
    <n v="82607"/>
    <m/>
    <s v=""/>
    <m/>
    <m/>
    <m/>
    <m/>
  </r>
  <r>
    <x v="0"/>
    <s v="2650"/>
    <s v="Gerencia de Administración y Logística"/>
    <s v="Infraestructura"/>
    <m/>
    <m/>
    <m/>
    <m/>
    <m/>
    <x v="0"/>
    <m/>
    <m/>
    <s v="TRANSFORMADOR Y OTROS"/>
    <s v="NO"/>
    <x v="1"/>
    <m/>
    <m/>
    <m/>
    <m/>
    <x v="1"/>
    <m/>
    <x v="1"/>
    <m/>
    <m/>
    <m/>
    <s v="SI"/>
    <s v="No Asignado"/>
    <s v=""/>
    <x v="0"/>
    <s v=""/>
    <m/>
    <x v="5"/>
    <s v="OTRAS"/>
    <m/>
    <m/>
    <m/>
    <m/>
    <m/>
    <m/>
    <m/>
    <m/>
    <m/>
    <m/>
    <m/>
    <n v="122899"/>
    <x v="5"/>
    <m/>
    <m/>
    <m/>
    <n v="122899"/>
    <m/>
    <s v=""/>
    <m/>
    <m/>
    <m/>
    <m/>
  </r>
  <r>
    <x v="0"/>
    <s v="2650"/>
    <s v="Gerencia de Administración y Logística"/>
    <s v="Infraestructura"/>
    <m/>
    <m/>
    <m/>
    <m/>
    <m/>
    <x v="0"/>
    <m/>
    <m/>
    <s v="LETRETREROS Y OTROS"/>
    <s v="NO"/>
    <x v="1"/>
    <m/>
    <m/>
    <m/>
    <m/>
    <x v="1"/>
    <m/>
    <x v="1"/>
    <m/>
    <m/>
    <m/>
    <s v="SI"/>
    <s v="No Asignado"/>
    <s v=""/>
    <x v="0"/>
    <s v=""/>
    <m/>
    <x v="6"/>
    <s v="OTROS SUMINISTROS"/>
    <m/>
    <m/>
    <m/>
    <m/>
    <m/>
    <m/>
    <m/>
    <m/>
    <m/>
    <m/>
    <m/>
    <n v="946"/>
    <x v="6"/>
    <m/>
    <m/>
    <m/>
    <n v="946"/>
    <m/>
    <s v=""/>
    <m/>
    <m/>
    <m/>
    <m/>
  </r>
  <r>
    <x v="0"/>
    <s v="2650"/>
    <s v="Gerencia de Administración y Logística"/>
    <s v="Infraestructura"/>
    <m/>
    <m/>
    <m/>
    <m/>
    <m/>
    <x v="0"/>
    <m/>
    <m/>
    <s v="PASAJES TRABAJADOR DEL BANCO"/>
    <s v="NO"/>
    <x v="1"/>
    <m/>
    <m/>
    <m/>
    <m/>
    <x v="1"/>
    <m/>
    <x v="1"/>
    <m/>
    <m/>
    <m/>
    <s v="SI"/>
    <s v="No Asignado"/>
    <s v=""/>
    <x v="0"/>
    <s v=""/>
    <m/>
    <x v="7"/>
    <s v="PASAJES REPUBLICA "/>
    <m/>
    <m/>
    <m/>
    <n v="1760"/>
    <n v="1760"/>
    <n v="2809"/>
    <m/>
    <m/>
    <m/>
    <m/>
    <m/>
    <m/>
    <x v="7"/>
    <m/>
    <m/>
    <m/>
    <n v="6329"/>
    <m/>
    <s v=""/>
    <m/>
    <m/>
    <m/>
    <m/>
  </r>
  <r>
    <x v="0"/>
    <s v="2650"/>
    <s v="Gerencia de Administración y Logística"/>
    <s v="Infraestructura"/>
    <m/>
    <m/>
    <m/>
    <m/>
    <m/>
    <x v="0"/>
    <m/>
    <m/>
    <s v="VIATICOS PERSONAL DEL BANCO"/>
    <s v="NO"/>
    <x v="1"/>
    <m/>
    <m/>
    <m/>
    <m/>
    <x v="1"/>
    <m/>
    <x v="1"/>
    <m/>
    <m/>
    <m/>
    <s v="SI"/>
    <s v="No Asignado"/>
    <s v=""/>
    <x v="0"/>
    <s v=""/>
    <m/>
    <x v="8"/>
    <s v="VIÁTICOS REPUBLICA"/>
    <m/>
    <m/>
    <m/>
    <m/>
    <m/>
    <n v="840"/>
    <m/>
    <m/>
    <m/>
    <m/>
    <m/>
    <m/>
    <x v="8"/>
    <m/>
    <m/>
    <m/>
    <n v="840"/>
    <m/>
    <s v=""/>
    <m/>
    <m/>
    <m/>
    <m/>
  </r>
  <r>
    <x v="0"/>
    <s v="2650"/>
    <s v="Gerencia de Administración y Logística"/>
    <s v="Infraestructura"/>
    <m/>
    <m/>
    <m/>
    <m/>
    <m/>
    <x v="0"/>
    <m/>
    <m/>
    <s v="PASAJE LOCAL"/>
    <s v="NO"/>
    <x v="1"/>
    <m/>
    <m/>
    <m/>
    <m/>
    <x v="1"/>
    <m/>
    <x v="1"/>
    <m/>
    <m/>
    <m/>
    <s v="SI"/>
    <s v="No Asignado"/>
    <s v=""/>
    <x v="0"/>
    <s v=""/>
    <m/>
    <x v="9"/>
    <s v="MOVILIDAD SERVICIO LOCAL"/>
    <m/>
    <m/>
    <m/>
    <n v="240"/>
    <n v="240"/>
    <n v="240"/>
    <m/>
    <m/>
    <m/>
    <m/>
    <m/>
    <m/>
    <x v="9"/>
    <m/>
    <m/>
    <m/>
    <n v="720"/>
    <m/>
    <s v=""/>
    <m/>
    <s v="En presupuesto esta combinada con esta cuenta4513012924"/>
    <m/>
    <m/>
  </r>
  <r>
    <x v="1"/>
    <s v="2650"/>
    <s v="Gerencia de Administración y Logística"/>
    <s v="Infraestructura"/>
    <s v=""/>
    <s v="2650"/>
    <s v="Gerencia de Administración y Logística"/>
    <s v="Infraestructura"/>
    <s v=""/>
    <x v="1"/>
    <s v="Obras"/>
    <s v="Moderada"/>
    <s v="OBRAS CIVILES "/>
    <s v="NO"/>
    <x v="0"/>
    <s v="OEI 4: Mejorar la experiencia del cliente"/>
    <s v="Contratación"/>
    <s v="No Significativa"/>
    <s v="NO"/>
    <x v="2"/>
    <s v="5"/>
    <x v="0"/>
    <d v="2023-06-28T00:00:00"/>
    <s v="Jorge Manuel Chu Kuzan"/>
    <s v="958 685 691"/>
    <s v="SI"/>
    <s v="No Asignado"/>
    <s v=""/>
    <x v="0"/>
    <s v=""/>
    <m/>
    <x v="10"/>
    <s v="UTILIZADOS POR LA ENTIDAD"/>
    <m/>
    <m/>
    <m/>
    <m/>
    <m/>
    <m/>
    <n v="363663"/>
    <n v="363663"/>
    <n v="363663"/>
    <n v="363663"/>
    <m/>
    <m/>
    <x v="10"/>
    <m/>
    <m/>
    <m/>
    <n v="1454652"/>
    <m/>
    <s v=""/>
    <s v="SI"/>
    <s v=""/>
    <m/>
    <m/>
  </r>
  <r>
    <x v="1"/>
    <s v="2650"/>
    <s v="Gerencia de Administración y Logística"/>
    <s v="Infraestructura"/>
    <m/>
    <m/>
    <m/>
    <m/>
    <m/>
    <x v="1"/>
    <m/>
    <m/>
    <s v="MOBILIARIO Y EQUIOPS OTROS"/>
    <s v="NO"/>
    <x v="1"/>
    <m/>
    <m/>
    <m/>
    <m/>
    <x v="1"/>
    <m/>
    <x v="1"/>
    <m/>
    <m/>
    <m/>
    <s v="SI"/>
    <s v="No Asignado"/>
    <s v=""/>
    <x v="0"/>
    <s v=""/>
    <m/>
    <x v="1"/>
    <s v="MUEBLES"/>
    <m/>
    <m/>
    <m/>
    <m/>
    <m/>
    <m/>
    <m/>
    <m/>
    <m/>
    <m/>
    <m/>
    <n v="88796"/>
    <x v="11"/>
    <m/>
    <m/>
    <m/>
    <n v="88796"/>
    <m/>
    <s v=""/>
    <m/>
    <m/>
    <m/>
    <m/>
  </r>
  <r>
    <x v="1"/>
    <s v="2650"/>
    <s v="Gerencia de Administración y Logística"/>
    <s v="Infraestructura"/>
    <m/>
    <m/>
    <m/>
    <m/>
    <m/>
    <x v="1"/>
    <m/>
    <m/>
    <s v="UPS Y OTROS"/>
    <s v="NO"/>
    <x v="1"/>
    <m/>
    <m/>
    <m/>
    <m/>
    <x v="1"/>
    <m/>
    <x v="1"/>
    <m/>
    <m/>
    <m/>
    <s v="SI"/>
    <s v="No Asignado"/>
    <s v=""/>
    <x v="0"/>
    <s v=""/>
    <m/>
    <x v="2"/>
    <s v="MAQ. IMPRESORAS, PC Y OTROS ACCESORIOS"/>
    <m/>
    <m/>
    <m/>
    <m/>
    <m/>
    <m/>
    <m/>
    <m/>
    <m/>
    <m/>
    <m/>
    <n v="32691"/>
    <x v="12"/>
    <m/>
    <m/>
    <m/>
    <n v="32691"/>
    <m/>
    <s v=""/>
    <m/>
    <m/>
    <m/>
    <m/>
  </r>
  <r>
    <x v="1"/>
    <s v="2650"/>
    <s v="Gerencia de Administración y Logística"/>
    <s v="Infraestructura"/>
    <m/>
    <m/>
    <m/>
    <m/>
    <m/>
    <x v="1"/>
    <m/>
    <m/>
    <s v="AIRE ACONDICIONADO"/>
    <s v="NO"/>
    <x v="1"/>
    <m/>
    <m/>
    <m/>
    <m/>
    <x v="1"/>
    <m/>
    <x v="1"/>
    <m/>
    <m/>
    <m/>
    <s v="SI"/>
    <s v="No Asignado"/>
    <s v=""/>
    <x v="0"/>
    <s v=""/>
    <m/>
    <x v="11"/>
    <s v="ARTEFACTOS ELÉCTRICOS"/>
    <m/>
    <m/>
    <m/>
    <m/>
    <m/>
    <m/>
    <m/>
    <m/>
    <m/>
    <m/>
    <m/>
    <n v="46025"/>
    <x v="13"/>
    <m/>
    <m/>
    <m/>
    <n v="46025"/>
    <m/>
    <s v=""/>
    <m/>
    <m/>
    <m/>
    <m/>
  </r>
  <r>
    <x v="1"/>
    <s v="2650"/>
    <s v="Gerencia de Administración y Logística"/>
    <s v="Infraestructura"/>
    <m/>
    <m/>
    <m/>
    <m/>
    <m/>
    <x v="1"/>
    <m/>
    <m/>
    <s v="GRUPO ELECTROGENO"/>
    <s v="NO"/>
    <x v="1"/>
    <m/>
    <m/>
    <m/>
    <m/>
    <x v="1"/>
    <m/>
    <x v="1"/>
    <m/>
    <m/>
    <m/>
    <s v="SI"/>
    <s v="No Asignado"/>
    <s v=""/>
    <x v="0"/>
    <s v=""/>
    <m/>
    <x v="4"/>
    <s v="GRUPOS ELECTRÓGENOS"/>
    <m/>
    <m/>
    <m/>
    <m/>
    <m/>
    <m/>
    <m/>
    <m/>
    <m/>
    <m/>
    <m/>
    <n v="84904"/>
    <x v="14"/>
    <m/>
    <m/>
    <m/>
    <n v="84904"/>
    <m/>
    <s v=""/>
    <m/>
    <m/>
    <m/>
    <m/>
  </r>
  <r>
    <x v="1"/>
    <s v="2650"/>
    <s v="Gerencia de Administración y Logística"/>
    <s v="Infraestructura"/>
    <m/>
    <m/>
    <m/>
    <m/>
    <m/>
    <x v="1"/>
    <m/>
    <m/>
    <s v="CCTV Y OTROS"/>
    <s v="NO"/>
    <x v="1"/>
    <m/>
    <m/>
    <m/>
    <m/>
    <x v="1"/>
    <m/>
    <x v="1"/>
    <m/>
    <m/>
    <m/>
    <s v="SI"/>
    <s v="No Asignado"/>
    <s v=""/>
    <x v="0"/>
    <s v=""/>
    <m/>
    <x v="5"/>
    <s v="OTRAS"/>
    <m/>
    <m/>
    <m/>
    <m/>
    <m/>
    <m/>
    <m/>
    <m/>
    <m/>
    <m/>
    <m/>
    <n v="13491"/>
    <x v="15"/>
    <m/>
    <m/>
    <m/>
    <n v="13491"/>
    <m/>
    <s v=""/>
    <m/>
    <m/>
    <m/>
    <m/>
  </r>
  <r>
    <x v="1"/>
    <s v="2650"/>
    <s v="Gerencia de Administración y Logística"/>
    <s v="Infraestructura"/>
    <m/>
    <m/>
    <m/>
    <m/>
    <m/>
    <x v="1"/>
    <m/>
    <m/>
    <s v="LETRETROS Y OTROS"/>
    <s v="NO"/>
    <x v="1"/>
    <m/>
    <m/>
    <m/>
    <m/>
    <x v="1"/>
    <m/>
    <x v="1"/>
    <m/>
    <m/>
    <m/>
    <s v="SI"/>
    <s v="No Asignado"/>
    <s v=""/>
    <x v="0"/>
    <s v=""/>
    <m/>
    <x v="6"/>
    <s v="OTROS SUMINISTROS"/>
    <m/>
    <m/>
    <m/>
    <m/>
    <m/>
    <m/>
    <m/>
    <m/>
    <m/>
    <m/>
    <m/>
    <n v="993"/>
    <x v="16"/>
    <m/>
    <m/>
    <m/>
    <n v="993"/>
    <m/>
    <s v=""/>
    <m/>
    <m/>
    <m/>
    <m/>
  </r>
  <r>
    <x v="1"/>
    <s v="2650"/>
    <s v="Gerencia de Administración y Logística"/>
    <s v="Infraestructura"/>
    <m/>
    <m/>
    <m/>
    <m/>
    <m/>
    <x v="1"/>
    <m/>
    <m/>
    <s v="PASAJES PERSONAL DEL BANCO"/>
    <s v="NO"/>
    <x v="1"/>
    <m/>
    <m/>
    <m/>
    <m/>
    <x v="1"/>
    <m/>
    <x v="1"/>
    <m/>
    <m/>
    <m/>
    <s v="SI"/>
    <s v="No Asignado"/>
    <s v=""/>
    <x v="0"/>
    <s v=""/>
    <m/>
    <x v="7"/>
    <s v="PASAJES REPUBLICA "/>
    <m/>
    <m/>
    <n v="1760"/>
    <n v="1760"/>
    <m/>
    <m/>
    <m/>
    <m/>
    <m/>
    <m/>
    <m/>
    <m/>
    <x v="17"/>
    <m/>
    <m/>
    <m/>
    <n v="3520"/>
    <m/>
    <s v=""/>
    <m/>
    <m/>
    <m/>
    <m/>
  </r>
  <r>
    <x v="1"/>
    <s v="2650"/>
    <s v="Gerencia de Administración y Logística"/>
    <s v="Infraestructura"/>
    <m/>
    <m/>
    <m/>
    <m/>
    <m/>
    <x v="1"/>
    <m/>
    <m/>
    <s v="VIATICOS PERSONAL DEL BANCO"/>
    <s v="NO"/>
    <x v="1"/>
    <m/>
    <m/>
    <m/>
    <m/>
    <x v="1"/>
    <m/>
    <x v="1"/>
    <m/>
    <m/>
    <m/>
    <s v="SI"/>
    <s v="No Asignado"/>
    <s v=""/>
    <x v="0"/>
    <s v=""/>
    <m/>
    <x v="8"/>
    <s v="VIÁTICOS REPUBLICA"/>
    <m/>
    <m/>
    <m/>
    <n v="840"/>
    <n v="840"/>
    <n v="840"/>
    <m/>
    <m/>
    <m/>
    <m/>
    <m/>
    <m/>
    <x v="18"/>
    <m/>
    <m/>
    <m/>
    <n v="2520"/>
    <m/>
    <s v=""/>
    <m/>
    <m/>
    <m/>
    <m/>
  </r>
  <r>
    <x v="1"/>
    <s v="2650"/>
    <s v="Gerencia de Administración y Logística"/>
    <s v="Infraestructura"/>
    <m/>
    <m/>
    <m/>
    <m/>
    <m/>
    <x v="1"/>
    <m/>
    <m/>
    <s v="ALQUILER DE INMUEBLES"/>
    <s v="NO"/>
    <x v="1"/>
    <m/>
    <m/>
    <m/>
    <m/>
    <x v="1"/>
    <m/>
    <x v="1"/>
    <m/>
    <m/>
    <m/>
    <s v="SI"/>
    <s v="No Asignado"/>
    <s v=""/>
    <x v="0"/>
    <s v=""/>
    <m/>
    <x v="12"/>
    <s v="ALQUILERES OFICINAS"/>
    <m/>
    <m/>
    <m/>
    <m/>
    <n v="4000"/>
    <n v="4000"/>
    <n v="4000"/>
    <n v="4000"/>
    <n v="4000"/>
    <n v="4000"/>
    <m/>
    <m/>
    <x v="19"/>
    <m/>
    <m/>
    <m/>
    <n v="24000"/>
    <m/>
    <s v=""/>
    <m/>
    <m/>
    <m/>
    <m/>
  </r>
  <r>
    <x v="1"/>
    <s v="2650"/>
    <s v="Gerencia de Administración y Logística"/>
    <s v="Infraestructura"/>
    <m/>
    <m/>
    <m/>
    <m/>
    <m/>
    <x v="1"/>
    <m/>
    <m/>
    <s v="ADECUACION DEL LOCAL TEMPORAL"/>
    <s v="NO"/>
    <x v="1"/>
    <m/>
    <m/>
    <m/>
    <m/>
    <x v="1"/>
    <m/>
    <x v="1"/>
    <m/>
    <m/>
    <m/>
    <s v="SI"/>
    <s v="No Asignado"/>
    <s v=""/>
    <x v="0"/>
    <s v=""/>
    <m/>
    <x v="13"/>
    <s v="REPARACION Y MANTENIMIENTO INMUEBLES-OTROS"/>
    <m/>
    <m/>
    <m/>
    <n v="35000"/>
    <m/>
    <m/>
    <m/>
    <m/>
    <m/>
    <m/>
    <m/>
    <m/>
    <x v="20"/>
    <m/>
    <m/>
    <m/>
    <n v="35000"/>
    <m/>
    <s v=""/>
    <m/>
    <m/>
    <m/>
    <m/>
  </r>
  <r>
    <x v="1"/>
    <s v="2650"/>
    <s v="Gerencia de Administración y Logística"/>
    <s v="Infraestructura"/>
    <m/>
    <m/>
    <m/>
    <m/>
    <m/>
    <x v="1"/>
    <m/>
    <m/>
    <s v="MOVILIDAD LOCAL"/>
    <s v="NO"/>
    <x v="1"/>
    <m/>
    <m/>
    <m/>
    <m/>
    <x v="1"/>
    <m/>
    <x v="1"/>
    <m/>
    <m/>
    <m/>
    <s v="SI"/>
    <s v="No Asignado"/>
    <s v=""/>
    <x v="0"/>
    <s v=""/>
    <m/>
    <x v="9"/>
    <s v="MOVILIDAD SERVICIO LOCAL"/>
    <m/>
    <m/>
    <m/>
    <n v="240"/>
    <n v="240"/>
    <n v="240"/>
    <m/>
    <m/>
    <m/>
    <m/>
    <m/>
    <m/>
    <x v="9"/>
    <m/>
    <m/>
    <m/>
    <n v="720"/>
    <m/>
    <s v=""/>
    <m/>
    <s v="En presupuesto esta combinada con esta cuenta4513012924"/>
    <m/>
    <m/>
  </r>
  <r>
    <x v="2"/>
    <s v="2650"/>
    <s v="Gerencia de Administración y Logística"/>
    <s v="Infraestructura"/>
    <s v=""/>
    <s v="2650"/>
    <s v="Gerencia de Administración y Logística"/>
    <s v="Infraestructura"/>
    <s v=""/>
    <x v="2"/>
    <s v="Obras"/>
    <s v="Moderada"/>
    <s v="OBRAS CIVILES"/>
    <s v="NO"/>
    <x v="0"/>
    <s v="OEI 4: Mejorar la experiencia del cliente"/>
    <s v="Contratación"/>
    <s v="No Significativa"/>
    <s v="NO"/>
    <x v="3"/>
    <s v="5"/>
    <x v="2"/>
    <d v="2023-12-28T00:00:00"/>
    <s v="Jorge Manuel Chu Kuzan"/>
    <s v="958 685 691"/>
    <s v="SI"/>
    <s v="No Asignado"/>
    <s v=""/>
    <x v="0"/>
    <s v=""/>
    <m/>
    <x v="0"/>
    <s v="UTILIZADOS POR LA ENTIDAD"/>
    <m/>
    <m/>
    <m/>
    <m/>
    <m/>
    <m/>
    <m/>
    <m/>
    <n v="400000"/>
    <n v="400000"/>
    <n v="400000"/>
    <n v="400000"/>
    <x v="21"/>
    <m/>
    <m/>
    <m/>
    <n v="1600000"/>
    <m/>
    <s v=""/>
    <s v="SI"/>
    <s v=""/>
    <m/>
    <m/>
  </r>
  <r>
    <x v="2"/>
    <s v="2650"/>
    <s v="Gerencia de Administración y Logística"/>
    <s v="Infraestructura"/>
    <m/>
    <m/>
    <m/>
    <m/>
    <m/>
    <x v="2"/>
    <m/>
    <m/>
    <s v="PASAJES PERSONAL DEL BANCO"/>
    <s v="NO"/>
    <x v="1"/>
    <m/>
    <m/>
    <m/>
    <m/>
    <x v="1"/>
    <m/>
    <x v="1"/>
    <m/>
    <m/>
    <m/>
    <s v="SI"/>
    <s v="No Asignado"/>
    <s v=""/>
    <x v="0"/>
    <s v=""/>
    <m/>
    <x v="7"/>
    <s v="PASAJES REPUBLICA "/>
    <m/>
    <m/>
    <m/>
    <n v="1760"/>
    <n v="1760"/>
    <n v="880"/>
    <m/>
    <m/>
    <m/>
    <m/>
    <m/>
    <m/>
    <x v="22"/>
    <m/>
    <m/>
    <m/>
    <n v="4400"/>
    <m/>
    <s v=""/>
    <m/>
    <m/>
    <m/>
    <m/>
  </r>
  <r>
    <x v="2"/>
    <s v="2650"/>
    <s v="Gerencia de Administración y Logística"/>
    <s v="Infraestructura"/>
    <m/>
    <m/>
    <m/>
    <m/>
    <m/>
    <x v="2"/>
    <m/>
    <m/>
    <s v="VIATICOS PERSONAL DEL BANCO"/>
    <s v="NO"/>
    <x v="1"/>
    <m/>
    <m/>
    <m/>
    <m/>
    <x v="1"/>
    <m/>
    <x v="1"/>
    <m/>
    <m/>
    <m/>
    <s v="SI"/>
    <s v="No Asignado"/>
    <s v=""/>
    <x v="0"/>
    <s v=""/>
    <m/>
    <x v="8"/>
    <s v="VIÁTICOS REPUBLICA"/>
    <m/>
    <m/>
    <m/>
    <n v="840"/>
    <n v="840"/>
    <m/>
    <m/>
    <m/>
    <m/>
    <m/>
    <m/>
    <m/>
    <x v="23"/>
    <m/>
    <m/>
    <m/>
    <n v="1680"/>
    <m/>
    <s v=""/>
    <m/>
    <m/>
    <m/>
    <m/>
  </r>
  <r>
    <x v="2"/>
    <s v="2650"/>
    <s v="Gerencia de Administración y Logística"/>
    <s v="Infraestructura"/>
    <m/>
    <m/>
    <m/>
    <m/>
    <m/>
    <x v="2"/>
    <m/>
    <m/>
    <s v="MOVILIDAD LOCAL"/>
    <s v="NO"/>
    <x v="1"/>
    <m/>
    <m/>
    <m/>
    <m/>
    <x v="1"/>
    <m/>
    <x v="1"/>
    <m/>
    <m/>
    <m/>
    <s v="SI"/>
    <s v="No Asignado"/>
    <s v=""/>
    <x v="0"/>
    <s v=""/>
    <m/>
    <x v="9"/>
    <s v="MOVILIDAD SERVICIO LOCAL"/>
    <m/>
    <m/>
    <m/>
    <n v="240"/>
    <n v="240"/>
    <n v="240"/>
    <m/>
    <m/>
    <m/>
    <m/>
    <m/>
    <m/>
    <x v="9"/>
    <m/>
    <m/>
    <m/>
    <n v="720"/>
    <m/>
    <s v=""/>
    <m/>
    <s v="En presupuesto esta combinada con esta cuenta4513012924"/>
    <m/>
    <m/>
  </r>
  <r>
    <x v="3"/>
    <s v="2650"/>
    <s v="Gerencia de Administración y Logística"/>
    <s v="Infraestructura"/>
    <s v=""/>
    <s v="2650"/>
    <s v="Gerencia de Administración y Logística"/>
    <s v="Infraestructura"/>
    <s v=""/>
    <x v="3"/>
    <s v="Obras"/>
    <s v="Moderada"/>
    <s v="OBRAS CIVILES"/>
    <s v="NO"/>
    <x v="0"/>
    <s v="OEI 4: Mejorar la experiencia del cliente"/>
    <s v="Contratación"/>
    <s v="No Significativa"/>
    <s v="NO"/>
    <x v="3"/>
    <s v="5"/>
    <x v="2"/>
    <d v="2023-12-28T00:00:00"/>
    <s v="Jorge Manuel Chu Kuzan"/>
    <s v="958 685 691"/>
    <s v="SI"/>
    <s v="No Asignado"/>
    <s v=""/>
    <x v="0"/>
    <s v=""/>
    <m/>
    <x v="0"/>
    <s v="UTILIZADOS POR LA ENTIDAD"/>
    <m/>
    <m/>
    <m/>
    <m/>
    <m/>
    <m/>
    <m/>
    <m/>
    <n v="400000"/>
    <n v="400000"/>
    <n v="400000"/>
    <n v="300000"/>
    <x v="24"/>
    <m/>
    <m/>
    <m/>
    <n v="1500000"/>
    <m/>
    <s v=""/>
    <s v="SI"/>
    <s v=""/>
    <m/>
    <m/>
  </r>
  <r>
    <x v="3"/>
    <s v="2650"/>
    <s v="Gerencia de Administración y Logística"/>
    <s v="Infraestructura"/>
    <m/>
    <m/>
    <m/>
    <m/>
    <m/>
    <x v="3"/>
    <m/>
    <m/>
    <s v="PASAJES PERSONAL DEL BANCO"/>
    <s v="NO"/>
    <x v="1"/>
    <m/>
    <m/>
    <m/>
    <m/>
    <x v="1"/>
    <m/>
    <x v="1"/>
    <m/>
    <m/>
    <m/>
    <s v="SI"/>
    <s v="No Asignado"/>
    <s v=""/>
    <x v="0"/>
    <s v=""/>
    <m/>
    <x v="7"/>
    <s v="PASAJES REPUBLICA "/>
    <m/>
    <m/>
    <m/>
    <n v="880"/>
    <n v="880"/>
    <n v="880"/>
    <m/>
    <m/>
    <m/>
    <m/>
    <m/>
    <m/>
    <x v="25"/>
    <m/>
    <m/>
    <m/>
    <n v="2640"/>
    <m/>
    <s v=""/>
    <m/>
    <m/>
    <m/>
    <m/>
  </r>
  <r>
    <x v="3"/>
    <s v="2650"/>
    <s v="Gerencia de Administración y Logística"/>
    <s v="Infraestructura"/>
    <m/>
    <m/>
    <m/>
    <m/>
    <m/>
    <x v="3"/>
    <m/>
    <m/>
    <s v="VIATICOS PERSONAL DEL BANCO "/>
    <s v="NO"/>
    <x v="1"/>
    <m/>
    <m/>
    <m/>
    <m/>
    <x v="1"/>
    <m/>
    <x v="1"/>
    <m/>
    <m/>
    <m/>
    <s v="SI"/>
    <s v="No Asignado"/>
    <s v=""/>
    <x v="0"/>
    <s v=""/>
    <m/>
    <x v="8"/>
    <s v="VIÁTICOS REPUBLICA"/>
    <m/>
    <m/>
    <m/>
    <n v="840"/>
    <n v="840"/>
    <m/>
    <m/>
    <m/>
    <m/>
    <m/>
    <m/>
    <m/>
    <x v="23"/>
    <m/>
    <m/>
    <m/>
    <n v="1680"/>
    <m/>
    <s v=""/>
    <m/>
    <m/>
    <m/>
    <m/>
  </r>
  <r>
    <x v="3"/>
    <s v="2650"/>
    <s v="Gerencia de Administración y Logística"/>
    <s v="Infraestructura"/>
    <m/>
    <m/>
    <m/>
    <m/>
    <m/>
    <x v="3"/>
    <m/>
    <m/>
    <s v="ALQUILER DE LOCAL"/>
    <s v="NO"/>
    <x v="1"/>
    <m/>
    <m/>
    <m/>
    <m/>
    <x v="1"/>
    <m/>
    <x v="1"/>
    <m/>
    <m/>
    <m/>
    <s v="SI"/>
    <s v="No Asignado"/>
    <s v=""/>
    <x v="0"/>
    <s v=""/>
    <m/>
    <x v="12"/>
    <s v="ALQUILERES OFICINAS"/>
    <m/>
    <m/>
    <m/>
    <m/>
    <m/>
    <m/>
    <m/>
    <m/>
    <n v="2500"/>
    <n v="2500"/>
    <n v="2500"/>
    <n v="2500"/>
    <x v="26"/>
    <m/>
    <m/>
    <m/>
    <n v="10000"/>
    <m/>
    <s v=""/>
    <m/>
    <m/>
    <m/>
    <m/>
  </r>
  <r>
    <x v="3"/>
    <s v="2650"/>
    <s v="Gerencia de Administración y Logística"/>
    <s v="Infraestructura"/>
    <m/>
    <m/>
    <m/>
    <m/>
    <m/>
    <x v="3"/>
    <m/>
    <m/>
    <s v="TRASLADO DE LOCAL "/>
    <s v="NO"/>
    <x v="1"/>
    <m/>
    <m/>
    <m/>
    <m/>
    <x v="1"/>
    <m/>
    <x v="1"/>
    <m/>
    <m/>
    <m/>
    <s v="SI"/>
    <s v="No Asignado"/>
    <s v=""/>
    <x v="0"/>
    <s v=""/>
    <m/>
    <x v="13"/>
    <s v="REPARACION Y MANTENIMIENTO INMUEBLES-OTROS"/>
    <m/>
    <m/>
    <m/>
    <m/>
    <m/>
    <m/>
    <n v="36000"/>
    <n v="35000"/>
    <m/>
    <m/>
    <m/>
    <m/>
    <x v="27"/>
    <m/>
    <m/>
    <m/>
    <n v="71000"/>
    <m/>
    <s v=""/>
    <m/>
    <m/>
    <m/>
    <m/>
  </r>
  <r>
    <x v="3"/>
    <s v="2650"/>
    <s v="Gerencia de Administración y Logística"/>
    <s v="Infraestructura"/>
    <m/>
    <m/>
    <m/>
    <m/>
    <m/>
    <x v="3"/>
    <m/>
    <m/>
    <s v="MOVILIDAD LOCAL"/>
    <s v="NO"/>
    <x v="1"/>
    <m/>
    <m/>
    <m/>
    <m/>
    <x v="1"/>
    <m/>
    <x v="1"/>
    <m/>
    <m/>
    <m/>
    <s v="SI"/>
    <s v="No Asignado"/>
    <s v=""/>
    <x v="0"/>
    <s v=""/>
    <m/>
    <x v="9"/>
    <s v="MOVILIDAD SERVICIO LOCAL"/>
    <n v="240"/>
    <n v="240"/>
    <n v="240"/>
    <n v="240"/>
    <n v="240"/>
    <n v="240"/>
    <m/>
    <m/>
    <m/>
    <m/>
    <m/>
    <m/>
    <x v="28"/>
    <m/>
    <m/>
    <m/>
    <n v="1440"/>
    <m/>
    <s v=""/>
    <m/>
    <s v="En presupuesto esta combinada con esta cuenta4513012924"/>
    <m/>
    <m/>
  </r>
  <r>
    <x v="4"/>
    <s v="2650"/>
    <s v="Gerencia de Administración y Logística"/>
    <s v="Infraestructura"/>
    <s v=""/>
    <s v="2650"/>
    <s v="Gerencia de Administración y Logística"/>
    <s v="Infraestructura"/>
    <s v=""/>
    <x v="4"/>
    <s v="Obras"/>
    <s v="Moderada"/>
    <s v="OBRAS CIVILES"/>
    <s v="NO"/>
    <x v="0"/>
    <s v="OEI 4: Mejorar la experiencia del cliente"/>
    <s v="Contratación"/>
    <s v="Significativa"/>
    <s v="NO"/>
    <x v="4"/>
    <s v="5"/>
    <x v="3"/>
    <d v="2023-10-28T00:00:00"/>
    <s v="Jorge Manuel Chu Kuzan"/>
    <s v="958 685 691"/>
    <s v="SI"/>
    <s v="No Asignado"/>
    <s v=""/>
    <x v="0"/>
    <s v=""/>
    <m/>
    <x v="0"/>
    <s v="UTILIZADOS POR LA ENTIDAD"/>
    <m/>
    <m/>
    <m/>
    <m/>
    <m/>
    <m/>
    <n v="335946"/>
    <n v="335946"/>
    <n v="335946"/>
    <n v="335946"/>
    <m/>
    <m/>
    <x v="29"/>
    <m/>
    <m/>
    <m/>
    <n v="1343784"/>
    <m/>
    <s v=""/>
    <s v="SI"/>
    <s v=""/>
    <m/>
    <m/>
  </r>
  <r>
    <x v="4"/>
    <s v="2650"/>
    <s v="Gerencia de Administración y Logística"/>
    <s v="Infraestructura"/>
    <m/>
    <m/>
    <m/>
    <m/>
    <m/>
    <x v="4"/>
    <m/>
    <m/>
    <s v="PASAJES PERSONAL DEL BANCO"/>
    <s v="NO"/>
    <x v="1"/>
    <m/>
    <m/>
    <m/>
    <m/>
    <x v="1"/>
    <m/>
    <x v="1"/>
    <m/>
    <m/>
    <m/>
    <s v="SI"/>
    <s v="No Asignado"/>
    <s v=""/>
    <x v="0"/>
    <s v=""/>
    <m/>
    <x v="7"/>
    <s v="PASAJES REPUBLICA "/>
    <m/>
    <m/>
    <m/>
    <n v="880"/>
    <n v="880"/>
    <n v="880"/>
    <m/>
    <m/>
    <m/>
    <m/>
    <m/>
    <m/>
    <x v="25"/>
    <m/>
    <m/>
    <m/>
    <n v="2640"/>
    <m/>
    <s v=""/>
    <m/>
    <m/>
    <m/>
    <m/>
  </r>
  <r>
    <x v="4"/>
    <s v="2650"/>
    <s v="Gerencia de Administración y Logística"/>
    <s v="Infraestructura"/>
    <m/>
    <m/>
    <m/>
    <m/>
    <m/>
    <x v="4"/>
    <m/>
    <m/>
    <s v="VIATICOS PERSONAL DEL BANCO"/>
    <s v="NO"/>
    <x v="1"/>
    <m/>
    <m/>
    <m/>
    <m/>
    <x v="1"/>
    <m/>
    <x v="1"/>
    <m/>
    <m/>
    <m/>
    <s v="SI"/>
    <s v="No Asignado"/>
    <s v=""/>
    <x v="0"/>
    <s v=""/>
    <m/>
    <x v="8"/>
    <s v="VIÁTICOS REPUBLICA"/>
    <m/>
    <m/>
    <m/>
    <n v="840"/>
    <n v="840"/>
    <m/>
    <m/>
    <m/>
    <m/>
    <m/>
    <m/>
    <m/>
    <x v="23"/>
    <m/>
    <m/>
    <m/>
    <n v="1680"/>
    <m/>
    <m/>
    <m/>
    <m/>
    <m/>
    <m/>
  </r>
  <r>
    <x v="4"/>
    <s v="2650"/>
    <s v="Gerencia de Administración y Logística"/>
    <s v="Infraestructura"/>
    <m/>
    <m/>
    <m/>
    <m/>
    <m/>
    <x v="4"/>
    <m/>
    <m/>
    <s v="TRASLADO DE LOCAL "/>
    <s v="NO"/>
    <x v="1"/>
    <m/>
    <m/>
    <m/>
    <m/>
    <x v="1"/>
    <m/>
    <x v="1"/>
    <m/>
    <m/>
    <m/>
    <s v="SI"/>
    <s v="No Asignado"/>
    <s v=""/>
    <x v="0"/>
    <s v=""/>
    <m/>
    <x v="13"/>
    <s v="REPARACION Y MANTENIMIENTO INMUEBLES-OTROS"/>
    <m/>
    <m/>
    <m/>
    <m/>
    <m/>
    <m/>
    <m/>
    <m/>
    <n v="35000"/>
    <m/>
    <m/>
    <m/>
    <x v="20"/>
    <m/>
    <m/>
    <m/>
    <n v="35000"/>
    <m/>
    <m/>
    <m/>
    <m/>
    <m/>
    <m/>
  </r>
  <r>
    <x v="4"/>
    <s v="2650"/>
    <s v="Gerencia de Administración y Logística"/>
    <s v="Infraestructura"/>
    <m/>
    <m/>
    <m/>
    <m/>
    <m/>
    <x v="4"/>
    <m/>
    <m/>
    <s v="MOVILIDAD LOCAL"/>
    <s v="NO"/>
    <x v="1"/>
    <m/>
    <m/>
    <m/>
    <m/>
    <x v="1"/>
    <m/>
    <x v="1"/>
    <m/>
    <m/>
    <m/>
    <s v="SI"/>
    <s v="No Asignado"/>
    <s v=""/>
    <x v="0"/>
    <s v=""/>
    <m/>
    <x v="9"/>
    <s v="MOVILIDAD SERVICIO LOCAL"/>
    <n v="240"/>
    <n v="240"/>
    <n v="240"/>
    <n v="480"/>
    <n v="480"/>
    <n v="480"/>
    <m/>
    <m/>
    <m/>
    <m/>
    <m/>
    <m/>
    <x v="30"/>
    <m/>
    <m/>
    <m/>
    <n v="2160"/>
    <m/>
    <s v=""/>
    <m/>
    <s v="En presupuesto esta combinada con esta cuenta4513012924"/>
    <m/>
    <m/>
  </r>
  <r>
    <x v="5"/>
    <s v="2650"/>
    <s v="Gerencia de Administración y Logística"/>
    <s v="Infraestructura"/>
    <s v=""/>
    <s v="2650"/>
    <s v="Gerencia de Administración y Logística"/>
    <s v="Infraestructura"/>
    <s v=""/>
    <x v="5"/>
    <s v="Consultoría de obras"/>
    <s v="Moderada"/>
    <s v=""/>
    <s v="NO"/>
    <x v="0"/>
    <s v="OEI 4: Mejorar la experiencia del cliente"/>
    <s v="Contratación"/>
    <s v="Significativa"/>
    <s v="NO"/>
    <x v="5"/>
    <s v="3"/>
    <x v="4"/>
    <d v="2023-06-28T00:00:00"/>
    <s v="Jorge Manuel Chu Kuzan"/>
    <s v="958 685 691"/>
    <s v="SI"/>
    <s v="No Asignado"/>
    <s v=""/>
    <x v="0"/>
    <s v=""/>
    <m/>
    <x v="10"/>
    <s v="UTILIZADOS POR LA ENTIDAD"/>
    <m/>
    <m/>
    <m/>
    <m/>
    <n v="50000"/>
    <n v="50000"/>
    <n v="50000"/>
    <m/>
    <m/>
    <m/>
    <m/>
    <m/>
    <x v="31"/>
    <m/>
    <m/>
    <m/>
    <n v="150000"/>
    <m/>
    <s v=""/>
    <s v="SI"/>
    <s v=""/>
    <m/>
    <m/>
  </r>
  <r>
    <x v="6"/>
    <s v="2650"/>
    <s v="Gerencia de Administración y Logística"/>
    <s v="Infraestructura"/>
    <s v=""/>
    <s v="2650"/>
    <s v="Gerencia de Administración y Logística"/>
    <s v="Infraestructura"/>
    <s v=""/>
    <x v="6"/>
    <s v="Obras"/>
    <s v="Moderada"/>
    <s v=""/>
    <s v="NO"/>
    <x v="0"/>
    <s v="OEI 4: Mejorar la experiencia del cliente"/>
    <s v="Contratación"/>
    <s v="Significativa"/>
    <s v="NO"/>
    <x v="4"/>
    <s v="5"/>
    <x v="3"/>
    <d v="2023-10-28T00:00:00"/>
    <s v="Jorge Manuel Chu Kuzan"/>
    <s v="958 685 691"/>
    <s v="SI"/>
    <s v="No Asignado"/>
    <s v=""/>
    <x v="0"/>
    <s v=""/>
    <m/>
    <x v="10"/>
    <s v="UTILIZADOS POR LA ENTIDAD"/>
    <m/>
    <m/>
    <m/>
    <m/>
    <m/>
    <m/>
    <n v="248063"/>
    <n v="248063"/>
    <n v="248063"/>
    <n v="248064"/>
    <n v="248069"/>
    <m/>
    <x v="32"/>
    <m/>
    <m/>
    <m/>
    <n v="1240322"/>
    <m/>
    <s v=""/>
    <s v="SI"/>
    <s v=""/>
    <m/>
    <m/>
  </r>
  <r>
    <x v="6"/>
    <s v="2650"/>
    <s v="Gerencia de Administración y Logística"/>
    <s v="Infraestructura"/>
    <m/>
    <m/>
    <m/>
    <m/>
    <m/>
    <x v="6"/>
    <m/>
    <m/>
    <s v="MOBILIARIO VARIOS"/>
    <s v="NO"/>
    <x v="1"/>
    <m/>
    <m/>
    <m/>
    <m/>
    <x v="1"/>
    <m/>
    <x v="1"/>
    <m/>
    <m/>
    <m/>
    <s v="SI"/>
    <s v="No Asignado"/>
    <s v=""/>
    <x v="0"/>
    <s v=""/>
    <m/>
    <x v="1"/>
    <s v="MUEBLES"/>
    <m/>
    <m/>
    <m/>
    <m/>
    <m/>
    <m/>
    <m/>
    <m/>
    <m/>
    <m/>
    <m/>
    <n v="16826"/>
    <x v="33"/>
    <m/>
    <m/>
    <m/>
    <n v="16826"/>
    <m/>
    <s v=""/>
    <m/>
    <m/>
    <m/>
    <m/>
  </r>
  <r>
    <x v="6"/>
    <s v="2650"/>
    <s v="Gerencia de Administración y Logística"/>
    <s v="Infraestructura"/>
    <m/>
    <m/>
    <m/>
    <m/>
    <m/>
    <x v="6"/>
    <m/>
    <m/>
    <s v="UPS Y OTROS"/>
    <s v="NO"/>
    <x v="1"/>
    <m/>
    <m/>
    <m/>
    <m/>
    <x v="1"/>
    <m/>
    <x v="1"/>
    <m/>
    <m/>
    <m/>
    <s v="SI"/>
    <s v="No Asignado"/>
    <s v=""/>
    <x v="0"/>
    <s v=""/>
    <m/>
    <x v="2"/>
    <s v="MAQ. IMPRESORAS, PC Y OTROS ACCESORIOS"/>
    <m/>
    <m/>
    <m/>
    <m/>
    <m/>
    <m/>
    <m/>
    <m/>
    <m/>
    <m/>
    <m/>
    <n v="37047"/>
    <x v="34"/>
    <m/>
    <m/>
    <m/>
    <n v="37047"/>
    <m/>
    <s v=""/>
    <m/>
    <m/>
    <m/>
    <m/>
  </r>
  <r>
    <x v="6"/>
    <s v="2650"/>
    <s v="Gerencia de Administración y Logística"/>
    <s v="Infraestructura"/>
    <m/>
    <m/>
    <m/>
    <m/>
    <m/>
    <x v="6"/>
    <m/>
    <m/>
    <s v="MOBIILARIO Y OTROS"/>
    <s v="NO"/>
    <x v="1"/>
    <m/>
    <m/>
    <m/>
    <m/>
    <x v="1"/>
    <m/>
    <x v="1"/>
    <m/>
    <m/>
    <m/>
    <s v="SI"/>
    <s v="No Asignado"/>
    <s v=""/>
    <x v="0"/>
    <s v=""/>
    <m/>
    <x v="3"/>
    <s v="OTROS BIENES Y EQUIPOS DE OFICINA"/>
    <m/>
    <m/>
    <m/>
    <m/>
    <m/>
    <m/>
    <m/>
    <m/>
    <m/>
    <m/>
    <m/>
    <n v="48532"/>
    <x v="35"/>
    <m/>
    <m/>
    <m/>
    <n v="48532"/>
    <m/>
    <s v=""/>
    <m/>
    <m/>
    <m/>
    <m/>
  </r>
  <r>
    <x v="6"/>
    <s v="2650"/>
    <s v="Gerencia de Administración y Logística"/>
    <s v="Infraestructura"/>
    <m/>
    <m/>
    <m/>
    <m/>
    <m/>
    <x v="6"/>
    <m/>
    <m/>
    <s v="AIRE ACONDICIONADO"/>
    <s v="NO"/>
    <x v="1"/>
    <m/>
    <m/>
    <m/>
    <m/>
    <x v="1"/>
    <m/>
    <x v="1"/>
    <m/>
    <m/>
    <m/>
    <s v="SI"/>
    <s v="No Asignado"/>
    <s v=""/>
    <x v="0"/>
    <s v=""/>
    <m/>
    <x v="11"/>
    <s v="ARTEFACTOS ELÉCTRICOS"/>
    <m/>
    <m/>
    <m/>
    <m/>
    <m/>
    <m/>
    <m/>
    <m/>
    <m/>
    <m/>
    <m/>
    <n v="62790"/>
    <x v="36"/>
    <m/>
    <m/>
    <m/>
    <n v="62790"/>
    <m/>
    <s v=""/>
    <m/>
    <m/>
    <m/>
    <m/>
  </r>
  <r>
    <x v="6"/>
    <s v="2650"/>
    <s v="Gerencia de Administración y Logística"/>
    <s v="Infraestructura"/>
    <m/>
    <m/>
    <m/>
    <m/>
    <m/>
    <x v="6"/>
    <m/>
    <m/>
    <s v="GRUPO ELECTROGENO"/>
    <s v="NO"/>
    <x v="1"/>
    <m/>
    <m/>
    <m/>
    <m/>
    <x v="1"/>
    <m/>
    <x v="1"/>
    <m/>
    <m/>
    <m/>
    <s v="SI"/>
    <s v="No Asignado"/>
    <s v=""/>
    <x v="0"/>
    <s v=""/>
    <m/>
    <x v="4"/>
    <s v="GRUPOS ELECTRÓGENOS"/>
    <m/>
    <m/>
    <m/>
    <m/>
    <m/>
    <m/>
    <m/>
    <m/>
    <m/>
    <m/>
    <m/>
    <n v="45339"/>
    <x v="37"/>
    <m/>
    <m/>
    <m/>
    <n v="45339"/>
    <m/>
    <s v=""/>
    <m/>
    <m/>
    <m/>
    <m/>
  </r>
  <r>
    <x v="6"/>
    <s v="2650"/>
    <s v="Gerencia de Administración y Logística"/>
    <s v="Infraestructura"/>
    <m/>
    <m/>
    <m/>
    <m/>
    <m/>
    <x v="6"/>
    <m/>
    <m/>
    <s v="CCTV Y OTROS"/>
    <s v="NO"/>
    <x v="1"/>
    <m/>
    <m/>
    <m/>
    <m/>
    <x v="1"/>
    <m/>
    <x v="1"/>
    <m/>
    <m/>
    <m/>
    <s v="SI"/>
    <s v="No Asignado"/>
    <s v=""/>
    <x v="0"/>
    <s v=""/>
    <m/>
    <x v="5"/>
    <s v="OTRAS"/>
    <m/>
    <m/>
    <m/>
    <m/>
    <m/>
    <m/>
    <m/>
    <m/>
    <m/>
    <m/>
    <m/>
    <n v="43678"/>
    <x v="38"/>
    <m/>
    <m/>
    <m/>
    <n v="43678"/>
    <m/>
    <s v=""/>
    <m/>
    <m/>
    <m/>
    <m/>
  </r>
  <r>
    <x v="6"/>
    <s v="2650"/>
    <s v="Gerencia de Administración y Logística"/>
    <s v="Infraestructura"/>
    <m/>
    <m/>
    <m/>
    <m/>
    <m/>
    <x v="6"/>
    <m/>
    <m/>
    <s v="PAPELERAS Y OTROS"/>
    <s v="NO"/>
    <x v="1"/>
    <m/>
    <m/>
    <m/>
    <m/>
    <x v="1"/>
    <m/>
    <x v="1"/>
    <m/>
    <m/>
    <m/>
    <s v="SI"/>
    <s v="No Asignado"/>
    <s v=""/>
    <x v="0"/>
    <s v=""/>
    <m/>
    <x v="6"/>
    <s v="OTROS SUMINISTROS"/>
    <m/>
    <m/>
    <m/>
    <m/>
    <m/>
    <m/>
    <m/>
    <m/>
    <m/>
    <m/>
    <m/>
    <n v="173"/>
    <x v="39"/>
    <m/>
    <m/>
    <m/>
    <n v="173"/>
    <m/>
    <s v=""/>
    <m/>
    <m/>
    <m/>
    <m/>
  </r>
  <r>
    <x v="6"/>
    <s v="2650"/>
    <s v="Gerencia de Administración y Logística"/>
    <s v="Infraestructura"/>
    <m/>
    <m/>
    <m/>
    <m/>
    <m/>
    <x v="6"/>
    <m/>
    <m/>
    <s v="PASAJES PERSONAL DE BANCO"/>
    <s v="NO"/>
    <x v="1"/>
    <m/>
    <m/>
    <m/>
    <m/>
    <x v="1"/>
    <m/>
    <x v="1"/>
    <m/>
    <m/>
    <m/>
    <s v="SI"/>
    <s v="No Asignado"/>
    <s v=""/>
    <x v="0"/>
    <s v=""/>
    <m/>
    <x v="7"/>
    <s v="PASAJES REPUBLICA "/>
    <m/>
    <m/>
    <m/>
    <n v="1760"/>
    <n v="1760"/>
    <m/>
    <m/>
    <m/>
    <m/>
    <m/>
    <m/>
    <m/>
    <x v="17"/>
    <m/>
    <m/>
    <m/>
    <n v="3520"/>
    <m/>
    <s v=""/>
    <m/>
    <m/>
    <m/>
    <m/>
  </r>
  <r>
    <x v="6"/>
    <s v="2650"/>
    <s v="Gerencia de Administración y Logística"/>
    <s v="Infraestructura"/>
    <m/>
    <m/>
    <m/>
    <m/>
    <m/>
    <x v="6"/>
    <m/>
    <m/>
    <s v="VIATICOS PERSONAL DEL BANCO"/>
    <s v="NO"/>
    <x v="1"/>
    <m/>
    <m/>
    <m/>
    <m/>
    <x v="1"/>
    <m/>
    <x v="1"/>
    <m/>
    <m/>
    <m/>
    <s v="SI"/>
    <s v="No Asignado"/>
    <s v=""/>
    <x v="0"/>
    <s v=""/>
    <m/>
    <x v="8"/>
    <s v="VIÁTICOS REPUBLICA"/>
    <m/>
    <m/>
    <m/>
    <n v="840"/>
    <n v="840"/>
    <n v="840"/>
    <m/>
    <m/>
    <m/>
    <m/>
    <m/>
    <m/>
    <x v="18"/>
    <m/>
    <m/>
    <m/>
    <n v="2520"/>
    <m/>
    <s v=""/>
    <m/>
    <m/>
    <m/>
    <m/>
  </r>
  <r>
    <x v="6"/>
    <s v="2650"/>
    <s v="Gerencia de Administración y Logística"/>
    <s v="Infraestructura"/>
    <m/>
    <m/>
    <m/>
    <m/>
    <m/>
    <x v="6"/>
    <m/>
    <m/>
    <s v="ALQUILER"/>
    <s v="NO"/>
    <x v="1"/>
    <m/>
    <m/>
    <m/>
    <m/>
    <x v="1"/>
    <m/>
    <x v="1"/>
    <m/>
    <m/>
    <m/>
    <s v="SI"/>
    <s v="No Asignado"/>
    <s v=""/>
    <x v="0"/>
    <s v=""/>
    <m/>
    <x v="12"/>
    <s v="ALQUILERES OFICINAS"/>
    <m/>
    <m/>
    <m/>
    <m/>
    <m/>
    <m/>
    <n v="2500"/>
    <n v="2500"/>
    <n v="2500"/>
    <n v="2500"/>
    <n v="2500"/>
    <m/>
    <x v="40"/>
    <m/>
    <m/>
    <m/>
    <n v="12500"/>
    <m/>
    <s v=""/>
    <m/>
    <m/>
    <m/>
    <m/>
  </r>
  <r>
    <x v="6"/>
    <s v="2650"/>
    <s v="Gerencia de Administración y Logística"/>
    <s v="Infraestructura"/>
    <m/>
    <m/>
    <m/>
    <m/>
    <m/>
    <x v="6"/>
    <m/>
    <m/>
    <s v="PASAJES LOCALES"/>
    <s v="NO"/>
    <x v="1"/>
    <m/>
    <m/>
    <m/>
    <m/>
    <x v="1"/>
    <m/>
    <x v="1"/>
    <m/>
    <m/>
    <m/>
    <s v="SI"/>
    <s v="No Asignado"/>
    <s v=""/>
    <x v="0"/>
    <s v=""/>
    <m/>
    <x v="9"/>
    <s v="MOVILIDAD SERVICIO LOCAL"/>
    <m/>
    <m/>
    <m/>
    <n v="240"/>
    <n v="240"/>
    <n v="240"/>
    <m/>
    <m/>
    <m/>
    <m/>
    <m/>
    <m/>
    <x v="9"/>
    <m/>
    <m/>
    <m/>
    <n v="720"/>
    <m/>
    <s v=""/>
    <m/>
    <s v="En presupuesto esta combinada con esta cuenta4513012924"/>
    <m/>
    <m/>
  </r>
  <r>
    <x v="7"/>
    <s v="2650"/>
    <s v="Gerencia de Administración y Logística"/>
    <s v="Infraestructura"/>
    <s v=""/>
    <s v="2650"/>
    <s v="Gerencia de Administración y Logística"/>
    <s v="Infraestructura"/>
    <s v=""/>
    <x v="7"/>
    <s v="Obras"/>
    <s v="Moderada"/>
    <s v="PROPIEDADES ALQUILADAS"/>
    <s v="NO"/>
    <x v="0"/>
    <s v="OEI 4: Mejorar la experiencia del cliente"/>
    <s v="Contratación"/>
    <s v="Significativa"/>
    <s v="NO"/>
    <x v="5"/>
    <s v="4"/>
    <x v="5"/>
    <d v="2023-07-29T00:00:00"/>
    <s v="Jorge Manuel Chu Kuzan"/>
    <s v="958 685 691"/>
    <s v="SI"/>
    <s v="No Asignado"/>
    <s v=""/>
    <x v="0"/>
    <s v=""/>
    <m/>
    <x v="14"/>
    <s v="PROVINCIAS"/>
    <m/>
    <m/>
    <m/>
    <m/>
    <n v="411931"/>
    <n v="411931"/>
    <n v="411931"/>
    <m/>
    <m/>
    <m/>
    <m/>
    <m/>
    <x v="41"/>
    <m/>
    <m/>
    <m/>
    <n v="1235793"/>
    <m/>
    <s v=""/>
    <s v="SI"/>
    <s v=""/>
    <m/>
    <m/>
  </r>
  <r>
    <x v="7"/>
    <s v="2650"/>
    <s v="Gerencia de Administración y Logística"/>
    <s v="Infraestructura"/>
    <m/>
    <m/>
    <m/>
    <m/>
    <m/>
    <x v="7"/>
    <m/>
    <m/>
    <s v="MOBILIARIOS VARIOS"/>
    <s v="NO"/>
    <x v="1"/>
    <m/>
    <m/>
    <m/>
    <m/>
    <x v="1"/>
    <m/>
    <x v="1"/>
    <m/>
    <m/>
    <m/>
    <s v="SI"/>
    <s v="No Asignado"/>
    <s v=""/>
    <x v="0"/>
    <s v=""/>
    <m/>
    <x v="1"/>
    <s v="MUEBLES"/>
    <m/>
    <m/>
    <m/>
    <m/>
    <m/>
    <m/>
    <m/>
    <m/>
    <m/>
    <m/>
    <m/>
    <n v="121678"/>
    <x v="42"/>
    <m/>
    <m/>
    <m/>
    <n v="121678"/>
    <m/>
    <s v=""/>
    <m/>
    <m/>
    <m/>
    <m/>
  </r>
  <r>
    <x v="7"/>
    <s v="2650"/>
    <s v="Gerencia de Administración y Logística"/>
    <s v="Infraestructura"/>
    <m/>
    <m/>
    <m/>
    <m/>
    <m/>
    <x v="7"/>
    <m/>
    <m/>
    <s v="UPS Y OTROS"/>
    <s v="NO"/>
    <x v="1"/>
    <m/>
    <m/>
    <m/>
    <m/>
    <x v="1"/>
    <m/>
    <x v="1"/>
    <m/>
    <m/>
    <m/>
    <s v="SI"/>
    <s v="No Asignado"/>
    <s v=""/>
    <x v="0"/>
    <s v=""/>
    <m/>
    <x v="2"/>
    <s v="MAQ. IMPRESORAS, PC Y OTROS ACCESORIOS"/>
    <m/>
    <m/>
    <m/>
    <m/>
    <m/>
    <m/>
    <m/>
    <m/>
    <m/>
    <m/>
    <m/>
    <n v="49385"/>
    <x v="43"/>
    <m/>
    <m/>
    <m/>
    <n v="49385"/>
    <m/>
    <s v=""/>
    <m/>
    <m/>
    <m/>
    <m/>
  </r>
  <r>
    <x v="7"/>
    <s v="2650"/>
    <s v="Gerencia de Administración y Logística"/>
    <s v="Infraestructura"/>
    <m/>
    <m/>
    <m/>
    <m/>
    <m/>
    <x v="7"/>
    <m/>
    <m/>
    <s v="AIRE ACONDICIONADO Y OTROS"/>
    <s v="NO"/>
    <x v="1"/>
    <m/>
    <m/>
    <m/>
    <m/>
    <x v="1"/>
    <m/>
    <x v="1"/>
    <m/>
    <m/>
    <m/>
    <s v="SI"/>
    <s v="No Asignado"/>
    <s v=""/>
    <x v="0"/>
    <s v=""/>
    <m/>
    <x v="11"/>
    <s v="ARTEFACTOS ELÉCTRICOS"/>
    <m/>
    <m/>
    <m/>
    <m/>
    <m/>
    <m/>
    <m/>
    <m/>
    <m/>
    <m/>
    <m/>
    <n v="47048"/>
    <x v="44"/>
    <m/>
    <m/>
    <m/>
    <n v="47048"/>
    <m/>
    <s v=""/>
    <m/>
    <m/>
    <m/>
    <m/>
  </r>
  <r>
    <x v="7"/>
    <s v="2650"/>
    <s v="Gerencia de Administración y Logística"/>
    <s v="Infraestructura"/>
    <m/>
    <m/>
    <m/>
    <m/>
    <m/>
    <x v="7"/>
    <m/>
    <m/>
    <s v="GRUPO ELECTROGENO"/>
    <s v="NO"/>
    <x v="1"/>
    <m/>
    <m/>
    <m/>
    <m/>
    <x v="1"/>
    <m/>
    <x v="1"/>
    <m/>
    <m/>
    <m/>
    <s v="SI"/>
    <s v="No Asignado"/>
    <s v=""/>
    <x v="0"/>
    <s v=""/>
    <m/>
    <x v="4"/>
    <s v="GRUPOS ELECTRÓGENOS"/>
    <m/>
    <m/>
    <m/>
    <m/>
    <m/>
    <m/>
    <m/>
    <m/>
    <m/>
    <m/>
    <m/>
    <n v="100484"/>
    <x v="45"/>
    <m/>
    <m/>
    <m/>
    <n v="100484"/>
    <m/>
    <s v=""/>
    <m/>
    <m/>
    <m/>
    <m/>
  </r>
  <r>
    <x v="7"/>
    <s v="2650"/>
    <s v="Gerencia de Administración y Logística"/>
    <s v="Infraestructura"/>
    <m/>
    <m/>
    <m/>
    <m/>
    <m/>
    <x v="7"/>
    <m/>
    <m/>
    <s v="CCTV Y OTROS"/>
    <s v="NO"/>
    <x v="1"/>
    <m/>
    <m/>
    <m/>
    <m/>
    <x v="1"/>
    <m/>
    <x v="1"/>
    <m/>
    <m/>
    <m/>
    <s v="SI"/>
    <s v="No Asignado"/>
    <s v=""/>
    <x v="0"/>
    <s v=""/>
    <m/>
    <x v="5"/>
    <s v="OTRAS"/>
    <m/>
    <m/>
    <m/>
    <m/>
    <m/>
    <m/>
    <m/>
    <m/>
    <m/>
    <m/>
    <m/>
    <n v="99925"/>
    <x v="46"/>
    <m/>
    <m/>
    <m/>
    <n v="99925"/>
    <m/>
    <s v=""/>
    <m/>
    <m/>
    <m/>
    <m/>
  </r>
  <r>
    <x v="7"/>
    <s v="2650"/>
    <s v="Gerencia de Administración y Logística"/>
    <s v="Infraestructura"/>
    <m/>
    <m/>
    <m/>
    <m/>
    <m/>
    <x v="7"/>
    <m/>
    <m/>
    <s v="PAPELERAS Y OTROS"/>
    <s v="NO"/>
    <x v="1"/>
    <m/>
    <m/>
    <m/>
    <m/>
    <x v="1"/>
    <m/>
    <x v="1"/>
    <m/>
    <m/>
    <m/>
    <s v="SI"/>
    <s v="No Asignado"/>
    <s v=""/>
    <x v="0"/>
    <s v=""/>
    <m/>
    <x v="6"/>
    <s v="OTROS SUMINISTROS"/>
    <m/>
    <m/>
    <m/>
    <m/>
    <m/>
    <m/>
    <m/>
    <m/>
    <m/>
    <m/>
    <m/>
    <n v="2445"/>
    <x v="47"/>
    <m/>
    <m/>
    <m/>
    <n v="2445"/>
    <m/>
    <s v=""/>
    <m/>
    <m/>
    <m/>
    <m/>
  </r>
  <r>
    <x v="7"/>
    <s v="2650"/>
    <s v="Gerencia de Administración y Logística"/>
    <s v="Infraestructura"/>
    <m/>
    <m/>
    <m/>
    <m/>
    <m/>
    <x v="7"/>
    <m/>
    <m/>
    <s v="PASAJES PERSONAL DEL BANCO"/>
    <s v="NO"/>
    <x v="1"/>
    <m/>
    <m/>
    <m/>
    <m/>
    <x v="1"/>
    <m/>
    <x v="1"/>
    <m/>
    <m/>
    <m/>
    <s v="SI"/>
    <s v="No Asignado"/>
    <s v=""/>
    <x v="0"/>
    <s v=""/>
    <m/>
    <x v="7"/>
    <s v="PASAJES REPUBLICA "/>
    <m/>
    <m/>
    <n v="880"/>
    <n v="880"/>
    <n v="1760"/>
    <m/>
    <m/>
    <m/>
    <m/>
    <m/>
    <m/>
    <m/>
    <x v="17"/>
    <m/>
    <m/>
    <m/>
    <n v="3520"/>
    <m/>
    <s v=""/>
    <m/>
    <m/>
    <m/>
    <m/>
  </r>
  <r>
    <x v="7"/>
    <s v="2650"/>
    <s v="Gerencia de Administración y Logística"/>
    <s v="Infraestructura"/>
    <m/>
    <m/>
    <m/>
    <m/>
    <m/>
    <x v="7"/>
    <m/>
    <m/>
    <s v="VIATICOS PERSONAL DEL BANCO"/>
    <s v="NO"/>
    <x v="1"/>
    <m/>
    <m/>
    <m/>
    <m/>
    <x v="1"/>
    <m/>
    <x v="1"/>
    <m/>
    <m/>
    <m/>
    <s v="SI"/>
    <s v="No Asignado"/>
    <s v=""/>
    <x v="0"/>
    <s v=""/>
    <m/>
    <x v="8"/>
    <s v="VIÁTICOS REPUBLICA"/>
    <m/>
    <m/>
    <m/>
    <m/>
    <n v="840"/>
    <m/>
    <m/>
    <m/>
    <m/>
    <m/>
    <m/>
    <m/>
    <x v="8"/>
    <m/>
    <m/>
    <m/>
    <n v="840"/>
    <m/>
    <s v=""/>
    <m/>
    <m/>
    <m/>
    <m/>
  </r>
  <r>
    <x v="7"/>
    <s v="2650"/>
    <s v="Gerencia de Administración y Logística"/>
    <s v="Infraestructura"/>
    <m/>
    <m/>
    <m/>
    <m/>
    <m/>
    <x v="7"/>
    <m/>
    <m/>
    <s v="MOVILIDAD LOCAL"/>
    <s v="NO"/>
    <x v="1"/>
    <m/>
    <m/>
    <m/>
    <m/>
    <x v="1"/>
    <m/>
    <x v="1"/>
    <m/>
    <m/>
    <m/>
    <s v="SI"/>
    <s v="No Asignado"/>
    <s v=""/>
    <x v="0"/>
    <s v=""/>
    <m/>
    <x v="9"/>
    <s v="MOVILIDAD SERVICIO LOCAL"/>
    <n v="240"/>
    <n v="240"/>
    <n v="240"/>
    <n v="240"/>
    <m/>
    <m/>
    <n v="98"/>
    <m/>
    <m/>
    <m/>
    <m/>
    <m/>
    <x v="48"/>
    <m/>
    <m/>
    <m/>
    <n v="1058"/>
    <m/>
    <s v=""/>
    <m/>
    <s v="En presupuesto esta combinada con esta cuenta4513012924"/>
    <m/>
    <m/>
  </r>
  <r>
    <x v="8"/>
    <s v="2650"/>
    <s v="Gerencia de Administración y Logística"/>
    <s v="Infraestructura"/>
    <s v=""/>
    <s v="2650"/>
    <s v="Gerencia de Administración y Logística"/>
    <s v="Infraestructura"/>
    <s v=""/>
    <x v="8"/>
    <s v="Obras"/>
    <s v="Moderada"/>
    <s v="OBRAS CIVILES"/>
    <s v="NO"/>
    <x v="0"/>
    <s v="OEI 4: Mejorar la experiencia del cliente"/>
    <s v="Contratación"/>
    <s v="Significativa"/>
    <s v="NO"/>
    <x v="5"/>
    <s v="3"/>
    <x v="4"/>
    <d v="2023-06-30T00:00:00"/>
    <s v="Jorge Manuel Chu Kuzan"/>
    <s v="958 685 691"/>
    <s v="SI"/>
    <s v="No Asignado"/>
    <s v=""/>
    <x v="0"/>
    <s v=""/>
    <m/>
    <x v="10"/>
    <s v="UTILIZADOS POR LA ENTIDAD"/>
    <m/>
    <m/>
    <m/>
    <m/>
    <n v="372538"/>
    <n v="372538"/>
    <n v="372538"/>
    <n v="372538"/>
    <m/>
    <m/>
    <m/>
    <m/>
    <x v="49"/>
    <m/>
    <m/>
    <m/>
    <n v="1490152"/>
    <m/>
    <s v=""/>
    <s v="SI"/>
    <s v=""/>
    <m/>
    <m/>
  </r>
  <r>
    <x v="8"/>
    <s v="2650"/>
    <s v="Gerencia de Administración y Logística"/>
    <s v="Infraestructura"/>
    <m/>
    <m/>
    <m/>
    <m/>
    <m/>
    <x v="8"/>
    <m/>
    <m/>
    <s v="UPS Y OTROS"/>
    <s v="NO"/>
    <x v="1"/>
    <m/>
    <m/>
    <m/>
    <m/>
    <x v="1"/>
    <m/>
    <x v="1"/>
    <m/>
    <m/>
    <m/>
    <s v="SI"/>
    <s v="No Asignado"/>
    <s v=""/>
    <x v="0"/>
    <s v=""/>
    <m/>
    <x v="2"/>
    <s v="MAQ. IMPRESORAS, PC Y OTROS ACCESORIOS"/>
    <m/>
    <m/>
    <m/>
    <m/>
    <m/>
    <m/>
    <m/>
    <m/>
    <m/>
    <m/>
    <m/>
    <n v="51684"/>
    <x v="50"/>
    <m/>
    <m/>
    <m/>
    <n v="51684"/>
    <m/>
    <s v=""/>
    <m/>
    <m/>
    <m/>
    <m/>
  </r>
  <r>
    <x v="8"/>
    <s v="2650"/>
    <s v="Gerencia de Administración y Logística"/>
    <s v="Infraestructura"/>
    <m/>
    <m/>
    <m/>
    <m/>
    <m/>
    <x v="8"/>
    <m/>
    <m/>
    <s v="AIRE ACONDICIONADO"/>
    <s v="NO"/>
    <x v="1"/>
    <m/>
    <m/>
    <m/>
    <m/>
    <x v="1"/>
    <m/>
    <x v="1"/>
    <m/>
    <m/>
    <m/>
    <s v="SI"/>
    <s v="No Asignado"/>
    <s v=""/>
    <x v="0"/>
    <s v=""/>
    <m/>
    <x v="11"/>
    <s v="ARTEFACTOS ELÉCTRICOS"/>
    <m/>
    <m/>
    <m/>
    <m/>
    <m/>
    <m/>
    <m/>
    <m/>
    <m/>
    <m/>
    <m/>
    <n v="46247"/>
    <x v="51"/>
    <m/>
    <m/>
    <m/>
    <n v="46247"/>
    <m/>
    <s v=""/>
    <m/>
    <m/>
    <m/>
    <m/>
  </r>
  <r>
    <x v="8"/>
    <s v="2650"/>
    <s v="Gerencia de Administración y Logística"/>
    <s v="Infraestructura"/>
    <m/>
    <m/>
    <m/>
    <m/>
    <m/>
    <x v="8"/>
    <m/>
    <m/>
    <s v="GRUPO ELECTROGENO"/>
    <s v="NO"/>
    <x v="1"/>
    <m/>
    <m/>
    <m/>
    <m/>
    <x v="1"/>
    <m/>
    <x v="1"/>
    <m/>
    <m/>
    <m/>
    <s v="SI"/>
    <s v="No Asignado"/>
    <s v=""/>
    <x v="0"/>
    <s v=""/>
    <m/>
    <x v="4"/>
    <s v="GRUPOS ELECTRÓGENOS"/>
    <m/>
    <m/>
    <m/>
    <m/>
    <m/>
    <m/>
    <m/>
    <m/>
    <m/>
    <m/>
    <m/>
    <n v="81357"/>
    <x v="52"/>
    <m/>
    <m/>
    <m/>
    <n v="81357"/>
    <m/>
    <s v=""/>
    <m/>
    <m/>
    <m/>
    <m/>
  </r>
  <r>
    <x v="8"/>
    <s v="2650"/>
    <s v="Gerencia de Administración y Logística"/>
    <s v="Infraestructura"/>
    <m/>
    <m/>
    <m/>
    <m/>
    <m/>
    <x v="8"/>
    <m/>
    <m/>
    <s v="PASAJES PERSONAL DEL BANCO"/>
    <s v="NO"/>
    <x v="1"/>
    <m/>
    <m/>
    <m/>
    <m/>
    <x v="1"/>
    <m/>
    <x v="1"/>
    <m/>
    <m/>
    <m/>
    <s v="SI"/>
    <s v="No Asignado"/>
    <s v=""/>
    <x v="0"/>
    <s v=""/>
    <m/>
    <x v="7"/>
    <s v="PASAJES REPUBLICA "/>
    <m/>
    <n v="1760"/>
    <n v="1760"/>
    <n v="1760"/>
    <m/>
    <m/>
    <m/>
    <m/>
    <m/>
    <m/>
    <m/>
    <m/>
    <x v="53"/>
    <m/>
    <m/>
    <m/>
    <n v="5280"/>
    <m/>
    <s v=""/>
    <m/>
    <m/>
    <m/>
    <m/>
  </r>
  <r>
    <x v="8"/>
    <s v="2650"/>
    <s v="Gerencia de Administración y Logística"/>
    <s v="Infraestructura"/>
    <m/>
    <m/>
    <m/>
    <m/>
    <m/>
    <x v="8"/>
    <m/>
    <m/>
    <s v="VIATICOS DE PERSONAL DEL BANCO"/>
    <s v="NO"/>
    <x v="1"/>
    <m/>
    <m/>
    <m/>
    <m/>
    <x v="1"/>
    <m/>
    <x v="1"/>
    <m/>
    <m/>
    <m/>
    <s v="SI"/>
    <s v="No Asignado"/>
    <s v=""/>
    <x v="0"/>
    <s v=""/>
    <m/>
    <x v="8"/>
    <s v="VIÁTICOS REPUBLICA"/>
    <m/>
    <n v="840"/>
    <n v="840"/>
    <n v="840"/>
    <n v="840"/>
    <m/>
    <m/>
    <m/>
    <m/>
    <m/>
    <m/>
    <m/>
    <x v="54"/>
    <m/>
    <m/>
    <m/>
    <n v="3360"/>
    <m/>
    <s v=""/>
    <m/>
    <m/>
    <m/>
    <m/>
  </r>
  <r>
    <x v="8"/>
    <s v="2650"/>
    <s v="Gerencia de Administración y Logística"/>
    <s v="Infraestructura"/>
    <m/>
    <m/>
    <m/>
    <m/>
    <m/>
    <x v="8"/>
    <m/>
    <m/>
    <s v="ALQUILER DE LOCAL"/>
    <s v="NO"/>
    <x v="1"/>
    <m/>
    <m/>
    <m/>
    <m/>
    <x v="1"/>
    <m/>
    <x v="1"/>
    <m/>
    <m/>
    <m/>
    <s v="SI"/>
    <s v="No Asignado"/>
    <s v=""/>
    <x v="0"/>
    <s v=""/>
    <m/>
    <x v="12"/>
    <s v="ALQUILERES OFICINAS"/>
    <m/>
    <m/>
    <n v="2500"/>
    <n v="2500"/>
    <n v="2500"/>
    <n v="2500"/>
    <n v="2500"/>
    <n v="2500"/>
    <n v="2500"/>
    <n v="2500"/>
    <m/>
    <m/>
    <x v="55"/>
    <m/>
    <m/>
    <m/>
    <n v="20000"/>
    <m/>
    <s v=""/>
    <m/>
    <m/>
    <m/>
    <m/>
  </r>
  <r>
    <x v="8"/>
    <s v="2650"/>
    <s v="Gerencia de Administración y Logística"/>
    <s v="Infraestructura"/>
    <m/>
    <m/>
    <m/>
    <m/>
    <m/>
    <x v="8"/>
    <m/>
    <m/>
    <s v="MOVILIDAD LOCAL"/>
    <s v="NO"/>
    <x v="1"/>
    <m/>
    <m/>
    <m/>
    <m/>
    <x v="1"/>
    <m/>
    <x v="1"/>
    <m/>
    <m/>
    <m/>
    <s v="SI"/>
    <s v="No Asignado"/>
    <s v=""/>
    <x v="0"/>
    <s v=""/>
    <m/>
    <x v="9"/>
    <s v="MOVILIDAD SERVICIO LOCAL"/>
    <m/>
    <n v="240"/>
    <n v="240"/>
    <n v="240"/>
    <n v="240"/>
    <m/>
    <m/>
    <m/>
    <m/>
    <m/>
    <m/>
    <m/>
    <x v="56"/>
    <m/>
    <m/>
    <m/>
    <n v="960"/>
    <m/>
    <s v=""/>
    <m/>
    <s v="En presupuesto esta combinada con esta cuenta4513012924"/>
    <m/>
    <m/>
  </r>
  <r>
    <x v="8"/>
    <s v="2650"/>
    <s v="Gerencia de Administración y Logística"/>
    <s v="Infraestructura"/>
    <m/>
    <m/>
    <m/>
    <m/>
    <m/>
    <x v="8"/>
    <m/>
    <m/>
    <s v="TRANFORMADOR Y OTROS"/>
    <s v="NO"/>
    <x v="1"/>
    <m/>
    <m/>
    <m/>
    <m/>
    <x v="1"/>
    <m/>
    <x v="1"/>
    <m/>
    <m/>
    <m/>
    <s v="SI"/>
    <s v="No Asignado"/>
    <s v=""/>
    <x v="0"/>
    <s v=""/>
    <m/>
    <x v="15"/>
    <s v="OTRAS"/>
    <m/>
    <m/>
    <m/>
    <m/>
    <m/>
    <m/>
    <m/>
    <m/>
    <m/>
    <m/>
    <m/>
    <n v="160016"/>
    <x v="57"/>
    <m/>
    <m/>
    <m/>
    <n v="160016"/>
    <m/>
    <s v=""/>
    <m/>
    <s v="SE AUMENTO"/>
    <m/>
    <m/>
  </r>
  <r>
    <x v="9"/>
    <s v="2650"/>
    <s v="Gerencia de Administración y Logística"/>
    <s v="Infraestructura"/>
    <s v=""/>
    <s v="2650"/>
    <s v="Gerencia de Administración y Logística"/>
    <s v="Infraestructura"/>
    <s v=""/>
    <x v="9"/>
    <s v="Obras"/>
    <s v="Moderada"/>
    <s v="OBRAS CIVILES"/>
    <s v="NO"/>
    <x v="0"/>
    <s v="OEI 4: Mejorar la experiencia del cliente"/>
    <s v="Contratación"/>
    <s v="Significativa"/>
    <s v="NO"/>
    <x v="3"/>
    <s v="3"/>
    <x v="6"/>
    <d v="2023-11-30T00:00:00"/>
    <s v="Jorge Manuel Chu Kuzan"/>
    <s v="958 685 691"/>
    <s v="SI"/>
    <s v="No Asignado"/>
    <s v=""/>
    <x v="0"/>
    <s v=""/>
    <m/>
    <x v="10"/>
    <s v="UTILIZADOS POR LA ENTIDAD"/>
    <m/>
    <m/>
    <m/>
    <m/>
    <m/>
    <m/>
    <m/>
    <m/>
    <m/>
    <n v="100000"/>
    <n v="300000"/>
    <n v="300000"/>
    <x v="58"/>
    <m/>
    <m/>
    <m/>
    <n v="700000"/>
    <m/>
    <s v=""/>
    <s v="SI"/>
    <s v=""/>
    <m/>
    <m/>
  </r>
  <r>
    <x v="10"/>
    <s v="2650"/>
    <s v="Gerencia de Administración y Logística"/>
    <s v="Infraestructura"/>
    <s v=""/>
    <s v="2650"/>
    <s v="Gerencia de Administración y Logística"/>
    <s v="Infraestructura"/>
    <s v=""/>
    <x v="9"/>
    <s v="Obras"/>
    <s v="Moderada"/>
    <s v="PASAJES PERSONAL DEL BANCO"/>
    <s v="NO"/>
    <x v="1"/>
    <m/>
    <m/>
    <m/>
    <m/>
    <x v="1"/>
    <m/>
    <x v="1"/>
    <m/>
    <m/>
    <m/>
    <s v="SI"/>
    <s v="No Asignado"/>
    <s v=""/>
    <x v="0"/>
    <s v=""/>
    <m/>
    <x v="7"/>
    <s v="PASAJES REPUBLICA "/>
    <n v="1760"/>
    <n v="1760"/>
    <n v="880"/>
    <n v="880"/>
    <m/>
    <m/>
    <m/>
    <m/>
    <m/>
    <m/>
    <m/>
    <m/>
    <x v="53"/>
    <m/>
    <m/>
    <m/>
    <n v="5280"/>
    <m/>
    <s v=""/>
    <s v="SI"/>
    <s v=""/>
    <m/>
    <m/>
  </r>
  <r>
    <x v="10"/>
    <s v="2650"/>
    <s v="Gerencia de Administración y Logística"/>
    <s v="Infraestructura"/>
    <m/>
    <m/>
    <m/>
    <m/>
    <m/>
    <x v="9"/>
    <m/>
    <m/>
    <s v="VIÁTICOS REPUBLICA"/>
    <s v="NO"/>
    <x v="1"/>
    <m/>
    <m/>
    <m/>
    <m/>
    <x v="1"/>
    <m/>
    <x v="1"/>
    <m/>
    <m/>
    <m/>
    <s v="SI"/>
    <s v="No Asignado"/>
    <s v=""/>
    <x v="0"/>
    <s v=""/>
    <m/>
    <x v="8"/>
    <s v="VIÁTICOS REPUBLICA"/>
    <n v="840"/>
    <n v="840"/>
    <n v="840"/>
    <m/>
    <m/>
    <m/>
    <m/>
    <m/>
    <m/>
    <m/>
    <m/>
    <m/>
    <x v="18"/>
    <m/>
    <m/>
    <m/>
    <n v="2520"/>
    <m/>
    <s v=""/>
    <m/>
    <m/>
    <m/>
    <m/>
  </r>
  <r>
    <x v="10"/>
    <s v="2650"/>
    <s v="Gerencia de Administración y Logística"/>
    <s v="Infraestructura"/>
    <m/>
    <m/>
    <m/>
    <m/>
    <m/>
    <x v="9"/>
    <m/>
    <m/>
    <s v="ALQUILER DE OFICINA"/>
    <s v="NO"/>
    <x v="1"/>
    <m/>
    <m/>
    <m/>
    <m/>
    <x v="1"/>
    <m/>
    <x v="1"/>
    <m/>
    <m/>
    <m/>
    <s v="SI"/>
    <s v="No Asignado"/>
    <s v=""/>
    <x v="0"/>
    <s v=""/>
    <m/>
    <x v="12"/>
    <s v="ALQUILERES OFICINAS"/>
    <n v="2000"/>
    <n v="2000"/>
    <n v="2000"/>
    <n v="2000"/>
    <m/>
    <m/>
    <m/>
    <m/>
    <m/>
    <m/>
    <m/>
    <m/>
    <x v="59"/>
    <m/>
    <m/>
    <m/>
    <n v="8000"/>
    <m/>
    <s v=""/>
    <m/>
    <m/>
    <m/>
    <m/>
  </r>
  <r>
    <x v="10"/>
    <s v="2650"/>
    <s v="Gerencia de Administración y Logística"/>
    <s v="Infraestructura"/>
    <m/>
    <m/>
    <m/>
    <m/>
    <m/>
    <x v="9"/>
    <m/>
    <m/>
    <s v="MOVILIDAD SERVICIO LOCAL"/>
    <s v="NO"/>
    <x v="1"/>
    <m/>
    <m/>
    <m/>
    <m/>
    <x v="1"/>
    <m/>
    <x v="1"/>
    <m/>
    <m/>
    <m/>
    <s v="SI"/>
    <s v="No Asignado"/>
    <s v=""/>
    <x v="0"/>
    <s v=""/>
    <m/>
    <x v="9"/>
    <s v="MOVILIDAD SERVICIO LOCAL"/>
    <m/>
    <m/>
    <m/>
    <n v="240"/>
    <n v="240"/>
    <n v="240"/>
    <m/>
    <m/>
    <m/>
    <m/>
    <m/>
    <m/>
    <x v="9"/>
    <m/>
    <m/>
    <m/>
    <n v="720"/>
    <m/>
    <s v=""/>
    <m/>
    <s v="En presupuesto esta combinada con esta cuenta4513012924"/>
    <m/>
    <m/>
  </r>
  <r>
    <x v="11"/>
    <s v="2650"/>
    <s v="Gerencia de Administración y Logística"/>
    <s v="Infraestructura"/>
    <s v=""/>
    <s v="2650"/>
    <s v="Gerencia de Administración y Logística"/>
    <s v="Infraestructura"/>
    <s v=""/>
    <x v="10"/>
    <s v="Obras"/>
    <s v="Alta"/>
    <s v="OBRAS CIVILES"/>
    <s v="NO"/>
    <x v="2"/>
    <s v="OEI 4: Mejorar la experiencia del cliente"/>
    <s v="Contratación"/>
    <s v="No Significativa"/>
    <s v="NO"/>
    <x v="6"/>
    <s v="9"/>
    <x v="7"/>
    <s v="marco"/>
    <s v="Jorge Manuel Chu Kuzan"/>
    <s v="958 685 691"/>
    <s v="SI"/>
    <s v="No Asignado"/>
    <s v=""/>
    <x v="0"/>
    <s v="028543"/>
    <d v="2023-03-01T00:00:00"/>
    <x v="0"/>
    <s v="UTILIZADOS POR LA ENTIDAD"/>
    <m/>
    <m/>
    <m/>
    <n v="767013"/>
    <n v="929009"/>
    <n v="596616"/>
    <m/>
    <m/>
    <m/>
    <m/>
    <m/>
    <m/>
    <x v="60"/>
    <m/>
    <m/>
    <m/>
    <n v="2292638"/>
    <n v="1"/>
    <m/>
    <s v="SI"/>
    <s v=""/>
    <m/>
    <m/>
  </r>
  <r>
    <x v="11"/>
    <s v="2650"/>
    <s v="Gerencia de Administración y Logística"/>
    <s v="Infraestructura"/>
    <m/>
    <m/>
    <m/>
    <m/>
    <m/>
    <x v="10"/>
    <m/>
    <m/>
    <s v="SILLAS MODULOS CREDENZAS Y OTROS"/>
    <s v="NO"/>
    <x v="1"/>
    <m/>
    <m/>
    <m/>
    <m/>
    <x v="1"/>
    <m/>
    <x v="1"/>
    <m/>
    <m/>
    <m/>
    <s v="SI"/>
    <s v="No Asignado"/>
    <s v=""/>
    <x v="0"/>
    <s v=""/>
    <m/>
    <x v="1"/>
    <s v="MUEBLES"/>
    <m/>
    <m/>
    <m/>
    <m/>
    <m/>
    <m/>
    <m/>
    <m/>
    <m/>
    <m/>
    <m/>
    <n v="19067"/>
    <x v="61"/>
    <m/>
    <m/>
    <m/>
    <n v="19067"/>
    <n v="10"/>
    <n v="1906.7"/>
    <m/>
    <m/>
    <m/>
    <m/>
  </r>
  <r>
    <x v="11"/>
    <s v="2650"/>
    <s v="Gerencia de Administración y Logística"/>
    <s v="Infraestructura"/>
    <m/>
    <m/>
    <m/>
    <m/>
    <m/>
    <x v="10"/>
    <m/>
    <m/>
    <s v="UPS"/>
    <s v="NO"/>
    <x v="1"/>
    <m/>
    <m/>
    <m/>
    <m/>
    <x v="1"/>
    <m/>
    <x v="1"/>
    <m/>
    <m/>
    <m/>
    <s v="SI"/>
    <s v="No Asignado"/>
    <s v=""/>
    <x v="0"/>
    <s v=""/>
    <m/>
    <x v="2"/>
    <s v="MAQ. IMPRESORAS, PC Y OTROS ACCESORIOS"/>
    <m/>
    <m/>
    <m/>
    <m/>
    <m/>
    <m/>
    <m/>
    <m/>
    <m/>
    <m/>
    <m/>
    <n v="67797"/>
    <x v="62"/>
    <m/>
    <m/>
    <m/>
    <n v="67797"/>
    <n v="1"/>
    <n v="67797"/>
    <m/>
    <m/>
    <m/>
    <m/>
  </r>
  <r>
    <x v="11"/>
    <s v="2650"/>
    <s v="Gerencia de Administración y Logística"/>
    <s v="Infraestructura"/>
    <m/>
    <m/>
    <m/>
    <m/>
    <m/>
    <x v="10"/>
    <m/>
    <m/>
    <s v="MESA DE FORMULARIOS Y MODULOS"/>
    <s v="NO"/>
    <x v="1"/>
    <m/>
    <m/>
    <m/>
    <m/>
    <x v="1"/>
    <m/>
    <x v="1"/>
    <m/>
    <m/>
    <m/>
    <s v="SI"/>
    <s v="No Asignado"/>
    <s v=""/>
    <x v="0"/>
    <s v=""/>
    <m/>
    <x v="3"/>
    <s v="OTROS BIENES Y EQUIPOS DE OFICINA"/>
    <m/>
    <m/>
    <m/>
    <m/>
    <m/>
    <m/>
    <m/>
    <m/>
    <m/>
    <m/>
    <m/>
    <n v="22881"/>
    <x v="63"/>
    <m/>
    <m/>
    <m/>
    <n v="22881"/>
    <m/>
    <s v=""/>
    <m/>
    <m/>
    <m/>
    <m/>
  </r>
  <r>
    <x v="11"/>
    <s v="2650"/>
    <s v="Gerencia de Administración y Logística"/>
    <s v="Infraestructura"/>
    <m/>
    <m/>
    <m/>
    <m/>
    <m/>
    <x v="10"/>
    <m/>
    <m/>
    <s v="GRUPO ELECTROGENO"/>
    <s v="NO"/>
    <x v="1"/>
    <m/>
    <m/>
    <m/>
    <m/>
    <x v="1"/>
    <m/>
    <x v="1"/>
    <m/>
    <m/>
    <m/>
    <s v="SI"/>
    <s v="No Asignado"/>
    <s v=""/>
    <x v="0"/>
    <s v=""/>
    <m/>
    <x v="4"/>
    <s v="GRUPOS ELECTRÓGENOS"/>
    <m/>
    <m/>
    <m/>
    <m/>
    <m/>
    <m/>
    <m/>
    <m/>
    <m/>
    <m/>
    <m/>
    <n v="40678"/>
    <x v="64"/>
    <m/>
    <m/>
    <m/>
    <n v="40678"/>
    <n v="1"/>
    <n v="40678"/>
    <m/>
    <m/>
    <m/>
    <m/>
  </r>
  <r>
    <x v="11"/>
    <s v="2650"/>
    <s v="Gerencia de Administración y Logística"/>
    <s v="Infraestructura"/>
    <m/>
    <m/>
    <m/>
    <m/>
    <m/>
    <x v="10"/>
    <m/>
    <m/>
    <s v="TRANSFORMADOR EXTINTOR Y OTROS"/>
    <s v="NO"/>
    <x v="1"/>
    <m/>
    <m/>
    <m/>
    <m/>
    <x v="1"/>
    <m/>
    <x v="1"/>
    <m/>
    <m/>
    <m/>
    <s v="SI"/>
    <s v="No Asignado"/>
    <s v=""/>
    <x v="0"/>
    <s v=""/>
    <m/>
    <x v="5"/>
    <s v="OTRAS"/>
    <m/>
    <m/>
    <m/>
    <m/>
    <m/>
    <m/>
    <m/>
    <m/>
    <m/>
    <m/>
    <m/>
    <n v="14157"/>
    <x v="65"/>
    <m/>
    <m/>
    <m/>
    <n v="14157"/>
    <n v="6"/>
    <n v="2359.5"/>
    <m/>
    <m/>
    <m/>
    <m/>
  </r>
  <r>
    <x v="11"/>
    <s v="2650"/>
    <s v="Gerencia de Administración y Logística"/>
    <s v="Infraestructura"/>
    <m/>
    <m/>
    <m/>
    <m/>
    <m/>
    <x v="10"/>
    <m/>
    <m/>
    <s v="LETREROS Y OTROS"/>
    <s v="NO"/>
    <x v="1"/>
    <m/>
    <m/>
    <m/>
    <m/>
    <x v="1"/>
    <m/>
    <x v="1"/>
    <m/>
    <m/>
    <m/>
    <s v="SI"/>
    <s v="No Asignado"/>
    <s v=""/>
    <x v="0"/>
    <s v=""/>
    <m/>
    <x v="6"/>
    <s v="OTROS SUMINISTROS"/>
    <m/>
    <m/>
    <m/>
    <m/>
    <m/>
    <m/>
    <m/>
    <m/>
    <m/>
    <m/>
    <m/>
    <n v="2966"/>
    <x v="66"/>
    <m/>
    <m/>
    <m/>
    <n v="2966"/>
    <n v="5"/>
    <n v="593.20000000000005"/>
    <m/>
    <m/>
    <m/>
    <m/>
  </r>
  <r>
    <x v="12"/>
    <s v="2650"/>
    <s v="Gerencia de Administración y Logística"/>
    <s v="Infraestructura"/>
    <s v=""/>
    <s v="2650"/>
    <s v="Gerencia de Administración y Logística"/>
    <s v="Infraestructura"/>
    <s v=""/>
    <x v="11"/>
    <s v="Obras"/>
    <s v="Moderada"/>
    <s v="obras civiles"/>
    <s v="NO"/>
    <x v="0"/>
    <s v="OEI 4: Mejorar la experiencia del cliente"/>
    <s v="Contratación"/>
    <s v="No Significativa"/>
    <s v="NO"/>
    <x v="0"/>
    <s v="5"/>
    <x v="8"/>
    <s v="junio"/>
    <s v="Jorge Manuel Chu Kuzan"/>
    <s v="958 685 691"/>
    <s v="SI"/>
    <s v="No Asignado"/>
    <s v=""/>
    <x v="0"/>
    <s v=""/>
    <m/>
    <x v="0"/>
    <s v="UTILIZADOS POR LA ENTIDAD"/>
    <m/>
    <m/>
    <m/>
    <n v="533109"/>
    <n v="533109"/>
    <n v="533109"/>
    <n v="533109"/>
    <n v="533109"/>
    <m/>
    <m/>
    <m/>
    <m/>
    <x v="67"/>
    <m/>
    <m/>
    <m/>
    <n v="2665545"/>
    <n v="1"/>
    <n v="2665545"/>
    <s v="SI"/>
    <s v=""/>
    <m/>
    <m/>
  </r>
  <r>
    <x v="12"/>
    <s v="2650"/>
    <s v="Gerencia de Administración y Logística"/>
    <s v="Infraestructura"/>
    <m/>
    <m/>
    <m/>
    <m/>
    <m/>
    <x v="11"/>
    <m/>
    <m/>
    <s v="pasajes terrestre"/>
    <s v="NO"/>
    <x v="1"/>
    <m/>
    <m/>
    <m/>
    <m/>
    <x v="1"/>
    <m/>
    <x v="1"/>
    <m/>
    <m/>
    <m/>
    <s v="SI"/>
    <s v="No Asignado"/>
    <s v=""/>
    <x v="0"/>
    <s v=""/>
    <m/>
    <x v="7"/>
    <s v="PASAJES REPUBLICA "/>
    <m/>
    <m/>
    <m/>
    <n v="300"/>
    <n v="300"/>
    <n v="300"/>
    <m/>
    <m/>
    <m/>
    <m/>
    <m/>
    <m/>
    <x v="68"/>
    <m/>
    <m/>
    <m/>
    <n v="900"/>
    <m/>
    <s v=""/>
    <m/>
    <m/>
    <m/>
    <m/>
  </r>
  <r>
    <x v="12"/>
    <s v="2650"/>
    <s v="Gerencia de Administración y Logística"/>
    <s v="Infraestructura"/>
    <m/>
    <m/>
    <m/>
    <m/>
    <m/>
    <x v="11"/>
    <m/>
    <m/>
    <s v="viaticospersonal nombrado"/>
    <s v="NO"/>
    <x v="1"/>
    <m/>
    <m/>
    <m/>
    <m/>
    <x v="1"/>
    <m/>
    <x v="1"/>
    <m/>
    <m/>
    <m/>
    <s v="SI"/>
    <s v="No Asignado"/>
    <s v=""/>
    <x v="0"/>
    <s v=""/>
    <m/>
    <x v="8"/>
    <s v="VIÁTICOS REPUBLICA"/>
    <m/>
    <m/>
    <m/>
    <n v="210"/>
    <n v="210"/>
    <n v="210"/>
    <m/>
    <m/>
    <m/>
    <m/>
    <m/>
    <m/>
    <x v="69"/>
    <m/>
    <m/>
    <m/>
    <n v="630"/>
    <m/>
    <s v=""/>
    <m/>
    <m/>
    <m/>
    <m/>
  </r>
  <r>
    <x v="12"/>
    <s v="2650"/>
    <s v="Gerencia de Administración y Logística"/>
    <s v="Infraestructura"/>
    <m/>
    <m/>
    <m/>
    <m/>
    <m/>
    <x v="11"/>
    <m/>
    <m/>
    <s v="adecuacion de local temporal"/>
    <s v="NO"/>
    <x v="1"/>
    <m/>
    <m/>
    <m/>
    <m/>
    <x v="1"/>
    <m/>
    <x v="1"/>
    <m/>
    <m/>
    <m/>
    <s v="SI"/>
    <s v="No Asignado"/>
    <s v=""/>
    <x v="0"/>
    <s v=""/>
    <m/>
    <x v="13"/>
    <s v="REPARACION Y MANTENIMIENTO INMUEBLES-OTROS"/>
    <m/>
    <m/>
    <m/>
    <m/>
    <m/>
    <n v="35000"/>
    <m/>
    <m/>
    <m/>
    <m/>
    <m/>
    <m/>
    <x v="20"/>
    <m/>
    <m/>
    <m/>
    <n v="35000"/>
    <m/>
    <s v=""/>
    <m/>
    <m/>
    <m/>
    <m/>
  </r>
  <r>
    <x v="13"/>
    <s v="2650"/>
    <s v="Gerencia de Administración y Logística"/>
    <s v="Infraestructura"/>
    <s v=""/>
    <s v="2650"/>
    <s v="Gerencia de Administración y Logística"/>
    <s v="Infraestructura"/>
    <s v=""/>
    <x v="12"/>
    <s v="Obras"/>
    <s v="Moderada"/>
    <s v="obras civiles"/>
    <s v="NO"/>
    <x v="0"/>
    <s v="OEI 4: Mejorar la experiencia del cliente"/>
    <s v="Contratación"/>
    <s v="No Significativa"/>
    <s v="NO"/>
    <x v="3"/>
    <s v="2"/>
    <x v="9"/>
    <s v="junio"/>
    <s v="Jorge Manuel Chu Kuzan"/>
    <s v="958 685 691"/>
    <s v="SI"/>
    <s v="No Asignado"/>
    <s v=""/>
    <x v="0"/>
    <s v=""/>
    <m/>
    <x v="0"/>
    <s v="UTILIZADOS POR LA ENTIDAD"/>
    <m/>
    <m/>
    <m/>
    <m/>
    <m/>
    <m/>
    <m/>
    <m/>
    <m/>
    <n v="50000"/>
    <n v="100000"/>
    <n v="50000"/>
    <x v="70"/>
    <m/>
    <m/>
    <m/>
    <n v="200000"/>
    <n v="1"/>
    <n v="200000"/>
    <s v="SI"/>
    <s v=""/>
    <m/>
    <m/>
  </r>
  <r>
    <x v="14"/>
    <s v="2650"/>
    <s v="Gerencia de Administración y Logística"/>
    <s v="Infraestructura"/>
    <s v=""/>
    <s v="2650"/>
    <s v="Gerencia de Administración y Logística"/>
    <s v="Infraestructura"/>
    <s v=""/>
    <x v="13"/>
    <s v="Obras"/>
    <s v="Moderada"/>
    <s v="obras civiles"/>
    <s v="NO"/>
    <x v="2"/>
    <s v="OEI 4: Mejorar la experiencia del cliente"/>
    <s v="Contratación"/>
    <s v="No Significativa"/>
    <s v="NO"/>
    <x v="7"/>
    <n v="12"/>
    <x v="1"/>
    <m/>
    <s v="Jorge Manuel Chu Kuzan"/>
    <s v="958 685 691"/>
    <s v="SI"/>
    <s v="No Asignado"/>
    <s v=""/>
    <x v="0"/>
    <s v=""/>
    <m/>
    <x v="13"/>
    <s v="REPARACION Y MANTENIMIENTO INMUEBLES-OTROS"/>
    <m/>
    <m/>
    <m/>
    <m/>
    <m/>
    <m/>
    <m/>
    <n v="36000"/>
    <n v="36000"/>
    <n v="36000"/>
    <n v="71000"/>
    <n v="36000"/>
    <x v="71"/>
    <m/>
    <m/>
    <m/>
    <n v="215000"/>
    <n v="1"/>
    <n v="200000"/>
    <s v="SI"/>
    <s v=""/>
    <m/>
    <m/>
  </r>
  <r>
    <x v="15"/>
    <s v="2650"/>
    <s v="Gerencia de Administración y Logística"/>
    <s v="Infraestructura"/>
    <m/>
    <s v="2650"/>
    <s v="Gerencia de Administración y Logística"/>
    <s v="Infraestructura"/>
    <m/>
    <x v="14"/>
    <s v="servicios"/>
    <s v="Moderada"/>
    <s v="Comisión de servicios a nivel nacional"/>
    <s v="NO"/>
    <x v="2"/>
    <s v="OEI 4: Mejorar la experiencia del cliente"/>
    <m/>
    <m/>
    <s v="SI"/>
    <x v="1"/>
    <m/>
    <x v="1"/>
    <m/>
    <s v="Jorge Manuel Chu Kuzan"/>
    <s v="958 685 691"/>
    <s v="SI"/>
    <s v="No Asignado"/>
    <m/>
    <x v="1"/>
    <m/>
    <m/>
    <x v="16"/>
    <s v="PASAJES LOCADORES DE SERVICIO"/>
    <n v="5519"/>
    <n v="2040"/>
    <n v="2040"/>
    <n v="2040"/>
    <n v="2040"/>
    <n v="2040"/>
    <m/>
    <m/>
    <m/>
    <m/>
    <m/>
    <m/>
    <x v="72"/>
    <m/>
    <m/>
    <m/>
    <n v="15719"/>
    <m/>
    <s v=""/>
    <m/>
    <m/>
    <m/>
    <m/>
  </r>
  <r>
    <x v="16"/>
    <s v="2650"/>
    <s v="Gerencia de Administración y Logística"/>
    <s v="Infraestructura"/>
    <m/>
    <s v="2650"/>
    <s v="Gerencia de Administración y Logística"/>
    <s v="Infraestructura"/>
    <m/>
    <x v="14"/>
    <s v="servicios"/>
    <s v="Moderada"/>
    <s v="Comisión de servicios a nivel nacional"/>
    <s v="NO"/>
    <x v="2"/>
    <s v="OEI 4: Mejorar la experiencia del cliente"/>
    <m/>
    <m/>
    <s v="SI"/>
    <x v="1"/>
    <m/>
    <x v="1"/>
    <m/>
    <s v="Jorge Manuel Chu Kuzan"/>
    <s v="958 685 691"/>
    <s v="SI"/>
    <s v="No Asignado"/>
    <m/>
    <x v="1"/>
    <m/>
    <m/>
    <x v="17"/>
    <s v="VIATICOS  LOCADORES DE SERVICIOS"/>
    <n v="3520"/>
    <n v="3360"/>
    <n v="3360"/>
    <n v="360"/>
    <n v="360"/>
    <n v="264"/>
    <m/>
    <m/>
    <m/>
    <m/>
    <m/>
    <m/>
    <x v="73"/>
    <m/>
    <m/>
    <m/>
    <n v="11224"/>
    <m/>
    <s v=""/>
    <m/>
    <m/>
    <m/>
    <m/>
  </r>
  <r>
    <x v="17"/>
    <s v="2060"/>
    <s v="Gerencia de Administración y Logística"/>
    <s v="Seguridad"/>
    <s v=""/>
    <s v="2060"/>
    <s v="Gerencia de Administración y Logística"/>
    <s v="Seguridad"/>
    <s v=""/>
    <x v="15"/>
    <s v="servicios"/>
    <s v="Muy Alta"/>
    <s v="Vigilancia Personas Jurídicas"/>
    <s v="NO"/>
    <x v="2"/>
    <s v="OEI 10: Garantizar la estabilidad operativa"/>
    <s v="Contratación"/>
    <s v="Significativa"/>
    <s v="SI"/>
    <x v="6"/>
    <s v="36"/>
    <x v="10"/>
    <d v="2025-09-30T00:00:00"/>
    <s v="Dino Eduardo Aguilar Saldaña "/>
    <s v="944 209 389"/>
    <s v="SI"/>
    <s v="Asignado"/>
    <s v=""/>
    <x v="0"/>
    <s v="CO-028850-2022-BN"/>
    <d v="2025-09-30T00:00:00"/>
    <x v="18"/>
    <s v="VIGILANCIA PERSONAS JURIDICAS "/>
    <n v="936482"/>
    <n v="936482"/>
    <n v="936482"/>
    <n v="936482"/>
    <n v="936482"/>
    <n v="936482"/>
    <n v="936482"/>
    <n v="936482"/>
    <n v="936482"/>
    <n v="936482"/>
    <n v="936482"/>
    <n v="936483"/>
    <x v="74"/>
    <n v="12237630"/>
    <n v="9178222"/>
    <m/>
    <n v="32653637"/>
    <n v="1"/>
    <m/>
    <s v="NO"/>
    <s v="El servicio de vigilancia privada esta orientado a brindar protección a sus colaboradores y al publico que concurra a sus dependencias;  así como a resguardar sus valores, bienes patrimoniales e instalaciones, para cumplir adecuadamente sus funciones institucionales."/>
    <m/>
    <n v="2060"/>
  </r>
  <r>
    <x v="17"/>
    <s v="2060"/>
    <s v="Gerencia de Administración y Logística"/>
    <s v="Seguridad"/>
    <s v=""/>
    <s v="2060"/>
    <s v="Gerencia de Administración y Logística"/>
    <s v="Seguridad"/>
    <s v=""/>
    <x v="15"/>
    <s v="servicios"/>
    <s v="Muy Alta"/>
    <s v="Vigilancia Personas Jurídicas"/>
    <s v="NO"/>
    <x v="2"/>
    <s v="OEI 10: Garantizar la estabilidad operativa"/>
    <s v="Contratación"/>
    <s v="Significativa"/>
    <s v="SI"/>
    <x v="6"/>
    <s v="36"/>
    <x v="10"/>
    <d v="2025-09-30T00:00:00"/>
    <s v="Dino Eduardo Aguilar Saldaña "/>
    <s v="944 209 389"/>
    <s v="NO"/>
    <s v="Asignado"/>
    <s v=""/>
    <x v="0"/>
    <s v="CO-028850-2022-BN"/>
    <d v="2025-09-30T00:00:00"/>
    <x v="18"/>
    <s v="VIGILANCIA PERSONAS JURIDICAS "/>
    <n v="83320"/>
    <n v="83320"/>
    <n v="83320"/>
    <n v="83320"/>
    <n v="83320"/>
    <n v="83320"/>
    <n v="83320"/>
    <n v="83320"/>
    <n v="83320"/>
    <n v="83320"/>
    <n v="83320"/>
    <n v="83319"/>
    <x v="75"/>
    <n v="12237630"/>
    <n v="9178222"/>
    <m/>
    <n v="22415691"/>
    <n v="1"/>
    <m/>
    <s v="NO"/>
    <s v="El servicio de vigilancia privada esta orientado a brindar protección a sus colaboradores y al publico que concurra a sus dependencias;  así como a resguardar sus valores, bienes patrimoniales e instalaciones, para cumplir adecuadamente sus funciones institucionales."/>
    <m/>
    <m/>
  </r>
  <r>
    <x v="18"/>
    <s v="2060"/>
    <s v="Gerencia de Administración y Logística"/>
    <s v="Seguridad"/>
    <s v=""/>
    <s v="2060"/>
    <s v="Gerencia de Administración y Logística"/>
    <s v="Seguridad"/>
    <s v=""/>
    <x v="16"/>
    <s v="servicios"/>
    <s v="Muy Alta"/>
    <s v="Fuerzas Policiales"/>
    <s v="NO"/>
    <x v="2"/>
    <s v="OEI 10: Garantizar la estabilidad operativa"/>
    <s v="Contratación"/>
    <s v="Significativa"/>
    <s v="SI"/>
    <x v="6"/>
    <s v="24"/>
    <x v="11"/>
    <d v="2024-03-09T00:00:00"/>
    <s v="Dino Eduardo Aguilar Saldaña "/>
    <s v="944 209 389"/>
    <s v="SI"/>
    <s v="Asignado"/>
    <s v=""/>
    <x v="2"/>
    <s v="Convenio Sin Número"/>
    <d v="2024-03-09T00:00:00"/>
    <x v="19"/>
    <s v="FUERZAS POLICIALES"/>
    <n v="500000"/>
    <n v="500000"/>
    <n v="500000"/>
    <n v="500000"/>
    <n v="500000"/>
    <n v="500000"/>
    <n v="500000"/>
    <n v="500000"/>
    <n v="500000"/>
    <n v="500000"/>
    <n v="500000"/>
    <n v="500000"/>
    <x v="76"/>
    <n v="1150000"/>
    <m/>
    <m/>
    <n v="7150000"/>
    <n v="1"/>
    <n v="6150000"/>
    <s v="NO"/>
    <s v=""/>
    <m/>
    <n v="2060"/>
  </r>
  <r>
    <x v="19"/>
    <s v="2060"/>
    <s v="Gerencia de Administración y Logística"/>
    <s v="Seguridad"/>
    <s v=""/>
    <s v="2060"/>
    <s v="Gerencia de Administración y Logística"/>
    <s v="Seguridad"/>
    <s v=""/>
    <x v="17"/>
    <s v="servicios"/>
    <s v="Muy Alta"/>
    <s v="Mantenimiento y Reparación de Equipos de Alarmas y Seguridad"/>
    <s v="NO"/>
    <x v="0"/>
    <s v="OEI 10: Garantizar la estabilidad operativa"/>
    <s v="Contratación"/>
    <s v="Significativa"/>
    <s v="SI"/>
    <x v="0"/>
    <s v="36"/>
    <x v="12"/>
    <d v="2026-02-28T00:00:00"/>
    <s v="Dino Eduardo Aguilar Saldaña "/>
    <s v="944 209 389"/>
    <s v="SI"/>
    <s v="No Asignado"/>
    <s v=""/>
    <x v="0"/>
    <s v=""/>
    <m/>
    <x v="20"/>
    <s v="MANTENIMIENTO EQUIPOS DE ALARMA Y SEGURIDAD"/>
    <m/>
    <m/>
    <n v="211864"/>
    <n v="211864"/>
    <n v="211864"/>
    <n v="211864"/>
    <n v="211864"/>
    <n v="211864"/>
    <n v="211864"/>
    <n v="211864"/>
    <n v="211864"/>
    <n v="211868"/>
    <x v="77"/>
    <n v="2542373"/>
    <n v="2542373"/>
    <n v="423729"/>
    <n v="7627119"/>
    <n v="1"/>
    <n v="7627119"/>
    <s v="NO"/>
    <s v=""/>
    <m/>
    <n v="2060"/>
  </r>
  <r>
    <x v="20"/>
    <s v="2060"/>
    <s v="Gerencia de Administración y Logística"/>
    <s v="Seguridad"/>
    <s v=""/>
    <s v="2060"/>
    <s v="Gerencia de Administración y Logística"/>
    <s v="Seguridad"/>
    <s v=""/>
    <x v="18"/>
    <s v="servicios"/>
    <s v="Muy Alta"/>
    <s v="Mantenimiento y Reparación de Equipos de Alarmas y Seguridad"/>
    <s v="NO"/>
    <x v="0"/>
    <s v="OEI 10: Garantizar la estabilidad operativa"/>
    <s v="Contratación"/>
    <s v="Significativa"/>
    <s v="SI"/>
    <x v="0"/>
    <s v="36"/>
    <x v="12"/>
    <d v="2026-02-28T00:00:00"/>
    <s v="Dino Eduardo Aguilar Saldaña "/>
    <s v="944 209 389"/>
    <s v="SI"/>
    <s v="No Asignado"/>
    <s v=""/>
    <x v="0"/>
    <s v=""/>
    <m/>
    <x v="20"/>
    <s v="MANTENIMIENTO EQUIPOS DE ALARMA Y SEGURIDAD"/>
    <m/>
    <m/>
    <n v="188324"/>
    <n v="188324"/>
    <n v="188324"/>
    <n v="188324"/>
    <n v="188324"/>
    <n v="188324"/>
    <n v="188324"/>
    <n v="188324"/>
    <n v="188324"/>
    <n v="188324"/>
    <x v="78"/>
    <n v="2259888"/>
    <n v="2259888"/>
    <n v="376645"/>
    <n v="6779661"/>
    <n v="1"/>
    <n v="2711861"/>
    <s v="NO"/>
    <s v="El ppresente servicio permitira garantizar la operatividad de los equipos de seguridad electrónica instalados en el BN a nivel nacional, proceso que permitirá garantizar la operatividad del sistema de videovigilancia instalado en Agencias (con o sin ATMs), sede Elizalde, lobbyes de ATMs islas a nivel nacional."/>
    <m/>
    <n v="2060"/>
  </r>
  <r>
    <x v="21"/>
    <s v="2060"/>
    <s v="Gerencia de Administración y Logística"/>
    <s v="Seguridad"/>
    <s v=""/>
    <s v="2060"/>
    <s v="Gerencia de Administración y Logística"/>
    <s v="Seguridad"/>
    <s v=""/>
    <x v="19"/>
    <s v="servicios"/>
    <s v="Muy Alta"/>
    <s v="MANTENIMIENTO Y REPARACIÓN DE EQUIPOS DE ALARMA Y SEGURIDAD"/>
    <s v="NO"/>
    <x v="0"/>
    <s v="OEI 10: Garantizar la estabilidad operativa"/>
    <s v="Contratación"/>
    <s v="Significativa"/>
    <s v="SI"/>
    <x v="2"/>
    <s v="36"/>
    <x v="12"/>
    <d v="2026-02-28T00:00:00"/>
    <s v="Dino Eduardo Aguilar Saldaña "/>
    <s v="944 209 389"/>
    <s v="SI"/>
    <s v="No Asignado"/>
    <s v=""/>
    <x v="0"/>
    <s v=""/>
    <m/>
    <x v="20"/>
    <s v="MANTENIMIENTO EQUIPOS DE ALARMA Y SEGURIDAD"/>
    <m/>
    <m/>
    <n v="188324"/>
    <n v="188324"/>
    <n v="188324"/>
    <n v="188324"/>
    <n v="188324"/>
    <n v="188324"/>
    <n v="188324"/>
    <n v="188324"/>
    <n v="188324"/>
    <n v="188324"/>
    <x v="78"/>
    <n v="2259888"/>
    <n v="2259888"/>
    <n v="376645"/>
    <n v="6779661"/>
    <n v="1"/>
    <n v="6779661"/>
    <s v="NO"/>
    <s v="El presente proceso busca asegurar el correcto mantenimiento y funcionamiento de los sistemas de seguridad electrónica, garantizando la continuidad y operatividad de los servicios brindados a los usuarios internos y externos, así como la protección de bienes de la sede principal del Banco de la Nación. Vinculado al Plan Operativo 2022: “Mejorar el control interno y la gestión de los riesgos operativos”"/>
    <m/>
    <n v="2060"/>
  </r>
  <r>
    <x v="22"/>
    <s v="2060"/>
    <s v="Gerencia de Administración y Logística"/>
    <s v="Seguridad"/>
    <s v=""/>
    <s v="2060"/>
    <s v="Gerencia de Administración y Logística"/>
    <s v="Seguridad"/>
    <s v=""/>
    <x v="20"/>
    <s v="servicios"/>
    <s v="Muy Alta"/>
    <s v="MANTENIMIENTO Y REPARACIÓN DE EQUIPOS DE ALARMA Y SEGURIDAD "/>
    <s v="NO"/>
    <x v="0"/>
    <s v="OEI 10: Garantizar la estabilidad operativa"/>
    <s v="Contratación"/>
    <s v="Significativa"/>
    <s v="SI"/>
    <x v="2"/>
    <s v="36"/>
    <x v="12"/>
    <d v="2026-02-28T00:00:00"/>
    <s v="Dino Eduardo Aguilar Saldaña "/>
    <s v="944 209 389"/>
    <s v="SI"/>
    <s v="No Asignado"/>
    <s v=""/>
    <x v="0"/>
    <s v=""/>
    <m/>
    <x v="20"/>
    <s v="MANTENIMIENTO EQUIPOS DE ALARMA Y SEGURIDAD"/>
    <m/>
    <m/>
    <n v="30603"/>
    <n v="30603"/>
    <n v="30603"/>
    <n v="30603"/>
    <n v="30603"/>
    <n v="30603"/>
    <n v="30603"/>
    <n v="30603"/>
    <n v="30603"/>
    <n v="30599"/>
    <x v="79"/>
    <n v="367232"/>
    <n v="367232"/>
    <n v="61205"/>
    <n v="1101695"/>
    <n v="1"/>
    <n v="1101695"/>
    <s v="NO"/>
    <s v="El presente proceso busca garantizar la continuidad operativa delos servicios brindados a los usuarios internos y externos, asegurando y manteniendo la correcta operatividad del sistema de detección de incendio de la Sede Oficina Principal. Vinculado al Plan Operativo 2022: “Mejorar el control interno y la gestión de los riesgos operativos”"/>
    <m/>
    <n v="2060"/>
  </r>
  <r>
    <x v="23"/>
    <s v="2060"/>
    <s v="Gerencia de Administración y Logística"/>
    <s v="Seguridad"/>
    <s v=""/>
    <s v="2060"/>
    <s v="Gerencia de Administración y Logística"/>
    <s v="Seguridad"/>
    <s v=""/>
    <x v="21"/>
    <s v="servicios"/>
    <s v="Muy Alta"/>
    <s v="MANTENIMIENTO Y REPARACIÓN DE EQUIPOS DE ALARMA Y SEGURIDAD"/>
    <s v="NO"/>
    <x v="0"/>
    <s v="OEI 10: Garantizar la estabilidad operativa"/>
    <s v="Contratación"/>
    <s v="Significativa"/>
    <s v="SI"/>
    <x v="2"/>
    <s v="36"/>
    <x v="12"/>
    <d v="2026-02-28T00:00:00"/>
    <s v="Dino Eduardo Aguilar Saldaña "/>
    <s v="944 209 389"/>
    <s v="SI"/>
    <s v="No Asignado"/>
    <s v=""/>
    <x v="0"/>
    <s v=""/>
    <m/>
    <x v="20"/>
    <s v="MANTENIMIENTO EQUIPOS DE ALARMA Y SEGURIDAD"/>
    <m/>
    <m/>
    <n v="30603"/>
    <n v="30603"/>
    <n v="30603"/>
    <n v="30603"/>
    <n v="30603"/>
    <n v="30603"/>
    <n v="30603"/>
    <n v="30603"/>
    <n v="30603"/>
    <n v="30599"/>
    <x v="79"/>
    <n v="367232"/>
    <n v="367232"/>
    <n v="61205"/>
    <n v="1101695"/>
    <n v="1"/>
    <n v="1101695"/>
    <s v="NO"/>
    <s v="El presente proceso busca garantizar la continuidad operativa delos servicios brindados a los usuarios internos y externos, asegurando y manteniendo la correcta operatividad del sistema de detección de incendio de la Sede Elizalde. Vinculado al Plan Operativo 2022: “Mejorar el control interno y la gestión de los riesgos operativos”"/>
    <m/>
    <n v="2060"/>
  </r>
  <r>
    <x v="24"/>
    <s v="2060"/>
    <s v="Gerencia de Administración y Logística"/>
    <s v="Seguridad"/>
    <s v=""/>
    <s v="2060"/>
    <s v="Gerencia de Administración y Logística"/>
    <s v="Seguridad"/>
    <s v=""/>
    <x v="22"/>
    <s v="servicios"/>
    <s v="Muy Alta"/>
    <s v="MANTENIMIENTO Y REPARACIÓN DE BÓVEDAS Y CAJAS DE SEGURIDAD"/>
    <s v="NO"/>
    <x v="2"/>
    <s v="OEI 10: Garantizar la estabilidad operativa"/>
    <s v="Contratación"/>
    <s v="Significativa"/>
    <s v="SI"/>
    <x v="6"/>
    <s v="36"/>
    <x v="13"/>
    <d v="2024-03-08T00:00:00"/>
    <s v="Dino Eduardo Aguilar Saldaña "/>
    <s v="944 209 389"/>
    <s v="SI"/>
    <s v="Asignado"/>
    <s v=""/>
    <x v="2"/>
    <s v="027602-21"/>
    <d v="2024-03-08T00:00:00"/>
    <x v="21"/>
    <s v="MANTENIMIENTO BOVEDAS Y CAJAS DE SEGURIDAD"/>
    <n v="24419"/>
    <n v="24419"/>
    <n v="24419"/>
    <n v="24419"/>
    <n v="24419"/>
    <n v="24419"/>
    <n v="24419"/>
    <n v="24419"/>
    <n v="24419"/>
    <n v="24419"/>
    <n v="24419"/>
    <n v="24420"/>
    <x v="80"/>
    <n v="48838"/>
    <m/>
    <m/>
    <n v="341867"/>
    <n v="1"/>
    <n v="341867"/>
    <s v="NO"/>
    <s v="El presente contrato tiene como objeto la contratación del servicio de mantenimiento correctivo de cajas de seguridad, puertas de bóveda, cajas buzón y ATM´s en Agencias del BN a nivel nacional. No corresponde el mes indicado en &quot;Mes Previsto de Convocatoria&quot;, se coloca debido a que el sistema lo solicita."/>
    <m/>
    <n v="2060"/>
  </r>
  <r>
    <x v="25"/>
    <s v="2060"/>
    <s v="Gerencia de Administración y Logística"/>
    <s v="Seguridad"/>
    <s v=""/>
    <s v="2060"/>
    <s v="Gerencia de Administración y Logística"/>
    <s v="Seguridad"/>
    <s v=""/>
    <x v="23"/>
    <s v="servicios"/>
    <s v="Alta"/>
    <s v="MANTENIMIENTO Y REPARACIÓN DE EQUIPOS DE ALARMA Y SEGURIDAD"/>
    <s v="NO"/>
    <x v="2"/>
    <s v="OEI 10: Garantizar la estabilidad operativa"/>
    <s v="Contratación"/>
    <s v="Significativa"/>
    <s v="SI"/>
    <x v="6"/>
    <s v="12"/>
    <x v="14"/>
    <d v="2023-12-31T00:00:00"/>
    <s v="Dino Eduardo Aguilar Saldaña "/>
    <s v="944 209 389"/>
    <s v="SI"/>
    <s v="Asignado"/>
    <s v=""/>
    <x v="0"/>
    <s v=""/>
    <m/>
    <x v="20"/>
    <s v="MANTENIMIENTO EQUIPOS DE ALARMA Y SEGURIDAD"/>
    <n v="16667"/>
    <n v="16667"/>
    <n v="16667"/>
    <n v="16667"/>
    <n v="16667"/>
    <n v="16667"/>
    <n v="16667"/>
    <n v="16667"/>
    <n v="16667"/>
    <n v="16667"/>
    <n v="16667"/>
    <n v="16663"/>
    <x v="70"/>
    <m/>
    <m/>
    <m/>
    <n v="200000"/>
    <n v="1"/>
    <n v="200000"/>
    <s v="NO"/>
    <s v="Dicho servicio busca garantizar la continuidad operativa de los sistemas de alarma y otros equipos de seguridad instalados en las Agencias, Sede Principal y locales  del BN. Esto contribuye al logro del objetivo correspondiente al Plan Estratégico Institucional 2022 - 2026: N. 13 - Mejorar el control interno y la gestión de los riesgos operativos. Se está colocando &quot;Tipo de Contrato&quot; como Contratación, debido a que el sistema lo solicita. De la misma manera se está marcando &quot;Nuevo&quot; en contratación por insistencia del sistema."/>
    <m/>
    <n v="2060"/>
  </r>
  <r>
    <x v="26"/>
    <s v="2060"/>
    <s v="Gerencia de Administración y Logística"/>
    <s v="Seguridad"/>
    <s v=""/>
    <s v="2060"/>
    <s v="Gerencia de Administración y Logística"/>
    <s v="Seguridad"/>
    <s v=""/>
    <x v="24"/>
    <s v="servicios"/>
    <s v="Alta"/>
    <s v="MANTENIMIENTO Y REPARACIÓN DE EQUIPOS DE ALARMA Y SEGURIDAD"/>
    <s v="NO"/>
    <x v="2"/>
    <s v="OEI 10: Garantizar la estabilidad operativa"/>
    <s v="Contratación"/>
    <s v="No Significativa"/>
    <s v="SI"/>
    <x v="6"/>
    <s v="12"/>
    <x v="14"/>
    <d v="2023-12-31T00:00:00"/>
    <s v="Dino Eduardo Aguilar Saldaña "/>
    <s v="944 209 389"/>
    <s v="SI"/>
    <s v="Asignado"/>
    <s v=""/>
    <x v="1"/>
    <s v=""/>
    <m/>
    <x v="20"/>
    <s v="MANTENIMIENTO EQUIPOS DE ALARMA Y SEGURIDAD"/>
    <n v="10397"/>
    <n v="10397"/>
    <n v="10397"/>
    <n v="10397"/>
    <n v="10397"/>
    <n v="10397"/>
    <n v="10397"/>
    <n v="10397"/>
    <n v="10397"/>
    <n v="10397"/>
    <n v="10397"/>
    <n v="10396"/>
    <x v="81"/>
    <m/>
    <m/>
    <m/>
    <n v="124763"/>
    <n v="1"/>
    <n v="124763"/>
    <m/>
    <s v="Dicho servicio busca garantizar la continuidad operativa de los Sistemas videos a nivel nacional  instalados en las Agencias, Sede Principal y otros del BN. Esto contribuye al logro del objetivo correspondiente al Plan Estratégico Institucional 2022 - 2026: N. 13 - Mejorar el control interno y la gestión de los riesgos operativos. Se colocó Tipo de contrato por insistencia del sistema."/>
    <m/>
    <n v="2060"/>
  </r>
  <r>
    <x v="27"/>
    <s v="2060"/>
    <s v="Gerencia de Administración y Logística"/>
    <s v="Seguridad"/>
    <s v=""/>
    <s v="2060"/>
    <s v="Gerencia de Administración y Logística"/>
    <s v="Seguridad"/>
    <s v=""/>
    <x v="25"/>
    <s v="Bienes"/>
    <s v="Moderada"/>
    <s v="OTROS SUMINISTROS"/>
    <s v="NO"/>
    <x v="2"/>
    <s v="OEI 10: Garantizar la estabilidad operativa"/>
    <s v="Contratación"/>
    <s v="Significativa"/>
    <s v="SI"/>
    <x v="5"/>
    <s v="2"/>
    <x v="12"/>
    <d v="2023-05-31T00:00:00"/>
    <s v="Dino Eduardo Aguilar Saldaña "/>
    <s v="944 209 389"/>
    <s v="SI"/>
    <s v="No Asignado"/>
    <s v=""/>
    <x v="0"/>
    <s v=""/>
    <m/>
    <x v="6"/>
    <s v="OTROS SUMINISTROS"/>
    <m/>
    <m/>
    <n v="31678"/>
    <m/>
    <n v="31678"/>
    <m/>
    <m/>
    <m/>
    <m/>
    <m/>
    <m/>
    <m/>
    <x v="82"/>
    <m/>
    <m/>
    <m/>
    <n v="63356"/>
    <n v="1"/>
    <n v="63356"/>
    <s v="NO"/>
    <s v="Se esta colocando información como Contratación, debido a que el sistema no admite dejar em blanco dichos espacios."/>
    <m/>
    <n v="2060"/>
  </r>
  <r>
    <x v="28"/>
    <s v="2060"/>
    <s v="Gerencia de Administración y Logística"/>
    <s v="Seguridad"/>
    <s v=""/>
    <s v="2060"/>
    <s v="Gerencia de Administración y Logística"/>
    <s v="Seguridad"/>
    <s v=""/>
    <x v="26"/>
    <s v="servicios"/>
    <s v="Alta"/>
    <s v="MANTENIMIENTO Y REPARACIÓN DE EQUIPOS DE ALARMA Y SEGURIDAD"/>
    <s v="NO"/>
    <x v="2"/>
    <s v="OEI 10: Garantizar la estabilidad operativa"/>
    <s v="Contratación"/>
    <s v="Significativa"/>
    <s v="SI"/>
    <x v="8"/>
    <s v="6"/>
    <x v="3"/>
    <d v="2023-11-30T00:00:00"/>
    <s v="Dino Eduardo Aguilar Saldaña "/>
    <s v="944 209 389"/>
    <s v="SI"/>
    <s v="No Asignado"/>
    <s v=""/>
    <x v="0"/>
    <s v=""/>
    <m/>
    <x v="20"/>
    <s v="MANTENIMIENTO EQUIPOS DE ALARMA Y SEGURIDAD"/>
    <m/>
    <m/>
    <m/>
    <m/>
    <m/>
    <n v="20000"/>
    <m/>
    <m/>
    <m/>
    <m/>
    <n v="16000"/>
    <m/>
    <x v="83"/>
    <m/>
    <m/>
    <m/>
    <n v="36000"/>
    <n v="1"/>
    <n v="36000"/>
    <s v="NO"/>
    <s v="El presente proceso tiene como finalidad garantizar la continuidad operativa de los equipos contra incendio - extintores, a ser utilizados como primera respuesta ante la eventualidad de una empresa por amago o incendio en las instalaciones de las sedes locales del Banco de la Nación, permitiendo salvaguardar la vida e integridad de las personas y los bienes. Cumplir con la normatividad vigente, RNE Norma A.130, Artículo 163,165; NTP 350.043-1:2011."/>
    <m/>
    <n v="2060"/>
  </r>
  <r>
    <x v="29"/>
    <s v="2060"/>
    <s v="Gerencia de Administración y Logística"/>
    <s v="Seguridad"/>
    <s v=""/>
    <s v="2060"/>
    <s v="Gerencia de Administración y Logística"/>
    <s v="Seguridad"/>
    <s v=""/>
    <x v="27"/>
    <s v="servicios"/>
    <s v="Moderada"/>
    <s v="TELEFONOS"/>
    <s v="NO"/>
    <x v="2"/>
    <s v="OEI 10: Garantizar la estabilidad operativa"/>
    <s v="Contratación"/>
    <s v="Significativa"/>
    <s v="SI"/>
    <x v="0"/>
    <s v="12"/>
    <x v="14"/>
    <d v="2023-12-31T00:00:00"/>
    <s v="Dino Eduardo Aguilar Saldaña "/>
    <s v="944 209 389"/>
    <s v="SI"/>
    <s v="No Asignado"/>
    <s v=""/>
    <x v="0"/>
    <s v=""/>
    <m/>
    <x v="22"/>
    <s v="TELEFONOS"/>
    <n v="2542"/>
    <n v="2542"/>
    <n v="2542"/>
    <n v="2542"/>
    <n v="2542"/>
    <n v="2542"/>
    <n v="2542"/>
    <n v="2542"/>
    <n v="2542"/>
    <n v="2542"/>
    <n v="2542"/>
    <n v="2546"/>
    <x v="84"/>
    <m/>
    <m/>
    <m/>
    <n v="30508"/>
    <n v="1"/>
    <n v="30508"/>
    <s v="NO"/>
    <s v=""/>
    <m/>
    <n v="2060"/>
  </r>
  <r>
    <x v="30"/>
    <s v="2060"/>
    <s v="Gerencia de Administración y Logística"/>
    <s v="Seguridad"/>
    <s v=""/>
    <s v="2060"/>
    <s v="Gerencia de Administración y Logística"/>
    <s v="Seguridad"/>
    <s v=""/>
    <x v="28"/>
    <s v="servicios"/>
    <s v="Moderada"/>
    <s v="MANTENIMIENTO BOVEDAS Y CAJAS DE SEGURIDAD"/>
    <s v="NO"/>
    <x v="2"/>
    <s v="OEI 10: Garantizar la estabilidad operativa"/>
    <s v="Contratación"/>
    <s v="Significativa"/>
    <s v="SI"/>
    <x v="0"/>
    <s v="12"/>
    <x v="14"/>
    <d v="2023-12-31T00:00:00"/>
    <s v="Dino Eduardo Aguilar Saldaña "/>
    <s v="944 209 389"/>
    <s v="SI"/>
    <s v="No Asignado"/>
    <s v=""/>
    <x v="0"/>
    <s v=""/>
    <m/>
    <x v="21"/>
    <s v="MANTENIMIENTO BOVEDAS Y CAJAS DE SEGURIDAD"/>
    <m/>
    <m/>
    <m/>
    <m/>
    <m/>
    <n v="30000"/>
    <m/>
    <m/>
    <m/>
    <m/>
    <m/>
    <m/>
    <x v="85"/>
    <m/>
    <m/>
    <m/>
    <n v="30000"/>
    <n v="1"/>
    <n v="30000"/>
    <s v="NO"/>
    <s v=""/>
    <m/>
    <n v="2060"/>
  </r>
  <r>
    <x v="31"/>
    <s v="2060"/>
    <s v="Gerencia de Administración y Logística"/>
    <s v="Seguridad"/>
    <s v=""/>
    <s v="2060"/>
    <s v="Gerencia de Administración y Logística"/>
    <s v="Seguridad"/>
    <s v=""/>
    <x v="29"/>
    <s v="Bienes"/>
    <s v="Moderada"/>
    <s v="OTROS SUMINISTROS"/>
    <s v="NO"/>
    <x v="2"/>
    <s v="OEI 10: Garantizar la estabilidad operativa"/>
    <s v="Contratación"/>
    <s v="No Significativa"/>
    <s v="SI"/>
    <x v="8"/>
    <s v="1"/>
    <x v="3"/>
    <d v="2023-06-30T00:00:00"/>
    <s v="Dino Eduardo Aguilar Saldaña "/>
    <s v="944 209 389"/>
    <s v="SI"/>
    <s v="No Asignado"/>
    <s v=""/>
    <x v="0"/>
    <s v=""/>
    <m/>
    <x v="6"/>
    <s v="OTROS SUMINISTROS"/>
    <m/>
    <m/>
    <m/>
    <m/>
    <m/>
    <n v="7628"/>
    <m/>
    <m/>
    <m/>
    <m/>
    <m/>
    <m/>
    <x v="86"/>
    <m/>
    <m/>
    <m/>
    <n v="7628"/>
    <n v="1"/>
    <n v="7628"/>
    <s v="NO"/>
    <s v=""/>
    <m/>
    <n v="2060"/>
  </r>
  <r>
    <x v="32"/>
    <s v="2060"/>
    <s v="Gerencia de Administración y Logística"/>
    <s v="Seguridad"/>
    <s v=""/>
    <s v="2060"/>
    <s v="Gerencia de Administración y Logística"/>
    <s v="Seguridad"/>
    <s v=""/>
    <x v="30"/>
    <s v="servicios"/>
    <s v="Alta"/>
    <s v="VARIOS"/>
    <s v="NO"/>
    <x v="2"/>
    <s v="OEI 10: Garantizar la estabilidad operativa"/>
    <s v="Contratación"/>
    <s v="No Significativa"/>
    <s v="SI"/>
    <x v="0"/>
    <s v="1"/>
    <x v="14"/>
    <d v="2023-01-31T00:00:00"/>
    <s v="Dino Eduardo Aguilar Saldaña "/>
    <s v="944 209 389"/>
    <s v="SI"/>
    <s v="No Asignado"/>
    <s v=""/>
    <x v="0"/>
    <s v=""/>
    <m/>
    <x v="23"/>
    <s v="VARIOS"/>
    <n v="5835"/>
    <m/>
    <m/>
    <m/>
    <m/>
    <m/>
    <m/>
    <m/>
    <m/>
    <m/>
    <m/>
    <m/>
    <x v="87"/>
    <m/>
    <m/>
    <m/>
    <n v="5835"/>
    <n v="1"/>
    <n v="5835"/>
    <s v="NO"/>
    <s v=""/>
    <m/>
    <n v="2060"/>
  </r>
  <r>
    <x v="33"/>
    <s v="2060"/>
    <s v="Gerencia de Administración y Logística"/>
    <s v="Seguridad"/>
    <s v=""/>
    <s v="2060"/>
    <s v="Gerencia de Administración y Logística"/>
    <s v="Seguridad"/>
    <s v=""/>
    <x v="31"/>
    <s v="Bienes"/>
    <s v="Muy Alta"/>
    <s v="EQUIPOS DE TRANSPORTE Y MAQUINARIAS OTRAS"/>
    <s v="NO"/>
    <x v="0"/>
    <s v="OEI 10: Garantizar la estabilidad operativa"/>
    <s v="Contratación"/>
    <s v="Significativa"/>
    <s v="SI"/>
    <x v="5"/>
    <n v="4"/>
    <x v="4"/>
    <d v="2023-10-31T00:00:00"/>
    <s v="Dino Eduardo Aguilar Saldaña "/>
    <s v="944 209 389"/>
    <s v="SI"/>
    <s v="No Asignado"/>
    <s v=""/>
    <x v="0"/>
    <s v=""/>
    <m/>
    <x v="5"/>
    <s v="OTRAS"/>
    <m/>
    <m/>
    <m/>
    <m/>
    <m/>
    <m/>
    <n v="536719"/>
    <m/>
    <m/>
    <n v="713281"/>
    <m/>
    <m/>
    <x v="88"/>
    <m/>
    <m/>
    <m/>
    <n v="1250000"/>
    <n v="1"/>
    <n v="1250000"/>
    <s v="NO"/>
    <s v="La Adquisición de los equipos de cámaras de video, permitirá la prevención de actos."/>
    <m/>
    <n v="2060"/>
  </r>
  <r>
    <x v="34"/>
    <s v="2060"/>
    <s v="Gerencia de Administración y Logística"/>
    <s v="Seguridad"/>
    <s v=""/>
    <s v="2060"/>
    <s v="Gerencia de Administración y Logística"/>
    <s v="Seguridad"/>
    <s v=""/>
    <x v="32"/>
    <s v="Bienes"/>
    <s v="Muy Alta"/>
    <s v="EQUIPOS DE TRANSPORTE Y MAQUINARIAS OTRAS"/>
    <s v="NO"/>
    <x v="0"/>
    <s v="OEI 10: Garantizar la estabilidad operativa"/>
    <s v="Contratación"/>
    <s v="Significativa"/>
    <s v="SI"/>
    <x v="4"/>
    <n v="1"/>
    <x v="4"/>
    <d v="2023-04-30T00:00:00"/>
    <s v="Dino Eduardo Aguilar Saldaña "/>
    <s v="944 209 389"/>
    <s v="SI"/>
    <s v="No Asignado"/>
    <s v=""/>
    <x v="0"/>
    <s v=""/>
    <m/>
    <x v="5"/>
    <s v="OTRAS"/>
    <m/>
    <m/>
    <m/>
    <m/>
    <m/>
    <m/>
    <n v="500000"/>
    <m/>
    <m/>
    <m/>
    <m/>
    <m/>
    <x v="89"/>
    <m/>
    <m/>
    <m/>
    <n v="500000"/>
    <n v="1"/>
    <n v="500000"/>
    <s v="NO"/>
    <s v="Recuperar la operatividad del sistema de agua contra incendios de la Sede Elizalde del BN en salvaguarda d e la vida humana y protección de los activos del Banco de la Nación. Cumplir con la normatividad vigente respecto a la seguridad de las edificaciones RNE: Norma A130. Lograr la Certificación ITSE de la Sede Elizalde. "/>
    <m/>
    <n v="2060"/>
  </r>
  <r>
    <x v="35"/>
    <s v="2060"/>
    <s v="Gerencia de Administración y Logística"/>
    <s v="Seguridad"/>
    <s v=""/>
    <s v="2060"/>
    <s v="Gerencia de Administración y Logística"/>
    <s v="Seguridad"/>
    <s v=""/>
    <x v="33"/>
    <s v="Bienes"/>
    <s v="Muy Alta"/>
    <s v="EQUIPOS DE TRANSPORTE Y MAQUINARIAS OTRAS"/>
    <s v="NO"/>
    <x v="0"/>
    <s v="OEI 10: Garantizar la estabilidad operativa"/>
    <s v="Contratación"/>
    <s v="Significativa"/>
    <s v="SI"/>
    <x v="4"/>
    <n v="1"/>
    <x v="4"/>
    <d v="2023-04-30T00:00:00"/>
    <s v="Dino Eduardo Aguilar Saldaña "/>
    <s v="944 209 389"/>
    <s v="SI"/>
    <s v="No Asignado"/>
    <s v=""/>
    <x v="0"/>
    <s v=""/>
    <m/>
    <x v="5"/>
    <s v="OTRAS"/>
    <m/>
    <m/>
    <m/>
    <m/>
    <m/>
    <m/>
    <n v="360000"/>
    <m/>
    <m/>
    <m/>
    <m/>
    <m/>
    <x v="90"/>
    <m/>
    <m/>
    <m/>
    <n v="360000"/>
    <n v="1"/>
    <n v="360000"/>
    <s v="NO"/>
    <s v="La Adquisición e instalación de los equipos de alarmas en oficinas del BN dentro de las MAC, permitirá la prevención de actos delictivos y riesgos que está expuesto el patrimonio; asícomo, la vida y salud del personal que formará parte de dicha oficina. de esta forma salvaguardar la vida de los colaboradores, usuarios, bienes muebles e inmuebles,permitiendo el desarrollo de actividades en un ambiente de condiciones adecuadas. "/>
    <m/>
    <n v="2060"/>
  </r>
  <r>
    <x v="36"/>
    <s v="2060"/>
    <s v="Gerencia de Administración y Logística"/>
    <s v="Seguridad"/>
    <s v=""/>
    <s v="2060"/>
    <s v="Gerencia de Administración y Logística"/>
    <s v="Seguridad"/>
    <s v=""/>
    <x v="34"/>
    <s v="Bienes"/>
    <s v="Muy Alta"/>
    <s v="EQUIPOS DE TRANSPORTE Y MAQUINARIAS OTRAS"/>
    <s v="NO"/>
    <x v="0"/>
    <s v="OEI 10: Garantizar la estabilidad operativa"/>
    <s v="Contratación"/>
    <s v="Significativa"/>
    <s v="SI"/>
    <x v="5"/>
    <s v="1"/>
    <x v="3"/>
    <d v="2023-06-30T00:00:00"/>
    <s v="Dino Eduardo Aguilar Saldaña "/>
    <s v="944 209 389"/>
    <s v="SI"/>
    <s v="No Asignado"/>
    <s v=""/>
    <x v="0"/>
    <s v=""/>
    <m/>
    <x v="5"/>
    <s v="OTRAS"/>
    <m/>
    <m/>
    <m/>
    <m/>
    <m/>
    <n v="338983"/>
    <m/>
    <m/>
    <m/>
    <m/>
    <m/>
    <m/>
    <x v="91"/>
    <m/>
    <m/>
    <m/>
    <n v="338983"/>
    <n v="1"/>
    <n v="338983"/>
    <s v="NO"/>
    <s v="Control, continuidad de las operaciones y protección de las agencias y patrimonio del Banco, la Adquisiciòn de cajas fuertes para las nuevas Agencias MAC a nivel nacional, contribuye al logro del objetivo correspondiente al Plan Estratégico Institucional - 2022 - 2026; n. 13 - Mejorar el control interno y la gestión de los riesgos operativos. Contribuir con la cadena de valor: Gestión de la Seguridad Integral - Garantizar la seguridad integral de los recursos humanos, logísticos, informáticos y de valores del Banco."/>
    <m/>
    <n v="2060"/>
  </r>
  <r>
    <x v="37"/>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7"/>
    <s v="PASAJES REPUBLICA "/>
    <n v="4120"/>
    <n v="4120"/>
    <n v="6080"/>
    <n v="6080"/>
    <n v="6080"/>
    <n v="6080"/>
    <m/>
    <m/>
    <m/>
    <m/>
    <m/>
    <m/>
    <x v="92"/>
    <m/>
    <m/>
    <m/>
    <n v="32560"/>
    <m/>
    <s v=""/>
    <s v="NO"/>
    <m/>
    <s v="x"/>
    <n v="2060"/>
  </r>
  <r>
    <x v="38"/>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8"/>
    <s v="VIÁTICOS REPUBLICA"/>
    <n v="3360"/>
    <n v="3360"/>
    <n v="4620"/>
    <n v="4620"/>
    <n v="4620"/>
    <n v="4620"/>
    <m/>
    <m/>
    <m/>
    <m/>
    <m/>
    <m/>
    <x v="93"/>
    <m/>
    <m/>
    <m/>
    <n v="25200"/>
    <m/>
    <s v=""/>
    <s v="NO"/>
    <m/>
    <s v="x"/>
    <n v="2060"/>
  </r>
  <r>
    <x v="39"/>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7"/>
    <s v="PASAJES REPUBLICA "/>
    <n v="100"/>
    <n v="100"/>
    <n v="100"/>
    <n v="100"/>
    <n v="5000"/>
    <n v="5980"/>
    <m/>
    <m/>
    <m/>
    <m/>
    <m/>
    <m/>
    <x v="94"/>
    <m/>
    <m/>
    <m/>
    <n v="11380"/>
    <m/>
    <s v=""/>
    <s v="NO"/>
    <m/>
    <s v="x"/>
    <n v="2060"/>
  </r>
  <r>
    <x v="40"/>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8"/>
    <s v="VIÁTICOS REPUBLICA"/>
    <n v="420"/>
    <n v="420"/>
    <n v="420"/>
    <n v="420"/>
    <n v="3570"/>
    <n v="4200"/>
    <m/>
    <m/>
    <m/>
    <m/>
    <m/>
    <m/>
    <x v="95"/>
    <m/>
    <m/>
    <m/>
    <n v="9450"/>
    <m/>
    <s v=""/>
    <s v="NO"/>
    <m/>
    <s v="x"/>
    <n v="2060"/>
  </r>
  <r>
    <x v="41"/>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7"/>
    <s v="PASAJES REPUBLICA "/>
    <n v="980"/>
    <n v="980"/>
    <n v="1080"/>
    <n v="1080"/>
    <n v="1080"/>
    <n v="1080"/>
    <m/>
    <m/>
    <m/>
    <m/>
    <m/>
    <m/>
    <x v="96"/>
    <m/>
    <m/>
    <m/>
    <n v="6280"/>
    <m/>
    <s v=""/>
    <s v="NO"/>
    <m/>
    <s v="x"/>
    <n v="2060"/>
  </r>
  <r>
    <x v="42"/>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8"/>
    <s v="VIÁTICOS REPUBLICA"/>
    <n v="780"/>
    <n v="780"/>
    <n v="1040"/>
    <n v="1040"/>
    <n v="1040"/>
    <n v="1040"/>
    <m/>
    <m/>
    <m/>
    <m/>
    <m/>
    <m/>
    <x v="97"/>
    <m/>
    <m/>
    <m/>
    <n v="5720"/>
    <m/>
    <s v=""/>
    <s v="NO"/>
    <m/>
    <s v="x"/>
    <n v="2060"/>
  </r>
  <r>
    <x v="43"/>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9"/>
    <s v="MOVILIDAD SERVICIO LOCAL"/>
    <n v="720"/>
    <n v="720"/>
    <n v="960"/>
    <n v="960"/>
    <n v="960"/>
    <n v="960"/>
    <m/>
    <m/>
    <m/>
    <m/>
    <m/>
    <m/>
    <x v="53"/>
    <m/>
    <m/>
    <m/>
    <n v="5280"/>
    <m/>
    <s v=""/>
    <s v="NO"/>
    <m/>
    <s v="x"/>
    <n v="2060"/>
  </r>
  <r>
    <x v="44"/>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9"/>
    <s v="MOVILIDAD SERVICIO LOCAL"/>
    <n v="120"/>
    <n v="120"/>
    <n v="120"/>
    <n v="120"/>
    <n v="720"/>
    <n v="840"/>
    <m/>
    <m/>
    <m/>
    <m/>
    <m/>
    <m/>
    <x v="98"/>
    <m/>
    <m/>
    <m/>
    <n v="2040"/>
    <m/>
    <s v=""/>
    <s v="NO"/>
    <m/>
    <s v="x"/>
    <n v="2060"/>
  </r>
  <r>
    <x v="45"/>
    <s v="2060"/>
    <s v="Gerencia de Administración y Logística"/>
    <s v="Seguridad"/>
    <m/>
    <s v="2060"/>
    <s v="Gerencia de Administración y Logística"/>
    <s v="Seguridad"/>
    <m/>
    <x v="14"/>
    <m/>
    <m/>
    <s v="Comisión de servicios a nivel nacional"/>
    <s v="NO"/>
    <x v="2"/>
    <m/>
    <m/>
    <m/>
    <s v="SI"/>
    <x v="1"/>
    <m/>
    <x v="1"/>
    <m/>
    <s v="Dino Eduardo Aguilar Saldaña "/>
    <s v="944 209 389"/>
    <s v="SI"/>
    <m/>
    <m/>
    <x v="3"/>
    <m/>
    <m/>
    <x v="9"/>
    <s v="MOVILIDAD SERVICIO LOCAL"/>
    <n v="120"/>
    <n v="120"/>
    <n v="240"/>
    <n v="240"/>
    <n v="240"/>
    <n v="240"/>
    <m/>
    <m/>
    <m/>
    <m/>
    <m/>
    <m/>
    <x v="99"/>
    <m/>
    <m/>
    <m/>
    <n v="1200"/>
    <m/>
    <s v=""/>
    <s v="NO"/>
    <m/>
    <s v="x"/>
    <n v="2060"/>
  </r>
  <r>
    <x v="46"/>
    <n v="2639"/>
    <s v="Gerencia de Administración y Logística"/>
    <s v="Servicios"/>
    <s v="Control Patrimonial"/>
    <m/>
    <m/>
    <m/>
    <m/>
    <x v="35"/>
    <m/>
    <m/>
    <s v="Depreciación de edificios - utilizados por la entidad"/>
    <s v="NO"/>
    <x v="1"/>
    <m/>
    <m/>
    <m/>
    <m/>
    <x v="1"/>
    <m/>
    <x v="1"/>
    <m/>
    <s v="Marco Leon  Aranguren"/>
    <s v="995 478 517"/>
    <s v="SI"/>
    <m/>
    <m/>
    <x v="3"/>
    <m/>
    <m/>
    <x v="24"/>
    <m/>
    <n v="1251401"/>
    <n v="1251401"/>
    <n v="1251401"/>
    <n v="1251401"/>
    <n v="1251401"/>
    <n v="1251401"/>
    <n v="1251401"/>
    <n v="1251401"/>
    <n v="1251401"/>
    <n v="1251401"/>
    <n v="1251401"/>
    <n v="1250652"/>
    <x v="100"/>
    <m/>
    <m/>
    <n v="0"/>
    <n v="15016063"/>
    <m/>
    <s v=""/>
    <m/>
    <s v="agregado de formulación."/>
    <s v="*"/>
    <m/>
  </r>
  <r>
    <x v="47"/>
    <n v="2639"/>
    <s v="Gerencia de Administración y Logística"/>
    <s v="Servicios"/>
    <s v="Control Patrimonial"/>
    <m/>
    <m/>
    <m/>
    <m/>
    <x v="36"/>
    <m/>
    <m/>
    <s v="Depreciación de edificios - utilizados temporalmente por terceros"/>
    <s v="NO"/>
    <x v="1"/>
    <m/>
    <m/>
    <m/>
    <m/>
    <x v="1"/>
    <m/>
    <x v="1"/>
    <m/>
    <s v="Marco Leon  Aranguren"/>
    <s v="996 478 517"/>
    <s v="SI"/>
    <m/>
    <m/>
    <x v="3"/>
    <m/>
    <m/>
    <x v="25"/>
    <m/>
    <n v="939"/>
    <n v="939"/>
    <n v="939"/>
    <n v="939"/>
    <n v="939"/>
    <n v="939"/>
    <n v="939"/>
    <n v="939"/>
    <n v="939"/>
    <n v="939"/>
    <n v="939"/>
    <n v="934"/>
    <x v="101"/>
    <m/>
    <m/>
    <n v="0"/>
    <n v="11263"/>
    <m/>
    <s v=""/>
    <m/>
    <s v="agregado de formulación."/>
    <s v="*"/>
    <m/>
  </r>
  <r>
    <x v="48"/>
    <n v="2639"/>
    <s v="Gerencia de Administración y Logística"/>
    <s v="Servicios"/>
    <s v="Control Patrimonial"/>
    <m/>
    <m/>
    <m/>
    <m/>
    <x v="37"/>
    <m/>
    <m/>
    <s v="Depreciación de instalaciones - utilizados por la entidad"/>
    <s v="NO"/>
    <x v="1"/>
    <m/>
    <m/>
    <m/>
    <m/>
    <x v="1"/>
    <m/>
    <x v="1"/>
    <m/>
    <s v="Marco Leon  Aranguren"/>
    <s v="997 478 517"/>
    <s v="SI"/>
    <m/>
    <m/>
    <x v="3"/>
    <m/>
    <m/>
    <x v="26"/>
    <m/>
    <n v="186652"/>
    <n v="186652"/>
    <n v="186652"/>
    <n v="186652"/>
    <n v="186652"/>
    <n v="186652"/>
    <n v="186652"/>
    <n v="186652"/>
    <n v="186652"/>
    <n v="186652"/>
    <n v="186652"/>
    <n v="187256"/>
    <x v="102"/>
    <m/>
    <m/>
    <n v="0"/>
    <n v="2240428"/>
    <m/>
    <s v=""/>
    <m/>
    <s v="agregado de formulación."/>
    <s v="*"/>
    <m/>
  </r>
  <r>
    <x v="49"/>
    <n v="2639"/>
    <s v="Gerencia de Administración y Logística"/>
    <s v="Servicios"/>
    <s v="Control Patrimonial"/>
    <m/>
    <m/>
    <m/>
    <m/>
    <x v="38"/>
    <m/>
    <m/>
    <s v="Depreciación mobiliario y equipo - mobiliario"/>
    <s v="NO"/>
    <x v="1"/>
    <m/>
    <m/>
    <m/>
    <m/>
    <x v="1"/>
    <m/>
    <x v="1"/>
    <m/>
    <s v="Marco Leon  Aranguren"/>
    <s v="998 478 517"/>
    <s v="SI"/>
    <m/>
    <m/>
    <x v="3"/>
    <m/>
    <m/>
    <x v="27"/>
    <m/>
    <n v="544757"/>
    <n v="544757"/>
    <n v="544757"/>
    <n v="544757"/>
    <n v="544757"/>
    <n v="544757"/>
    <n v="544757"/>
    <n v="544757"/>
    <n v="544757"/>
    <n v="544757"/>
    <n v="544757"/>
    <n v="547058"/>
    <x v="103"/>
    <m/>
    <m/>
    <n v="0"/>
    <n v="6539385"/>
    <m/>
    <s v=""/>
    <m/>
    <s v="agregado de formulación."/>
    <s v="*"/>
    <m/>
  </r>
  <r>
    <x v="50"/>
    <n v="2639"/>
    <s v="Gerencia de Administración y Logística"/>
    <s v="Servicios"/>
    <s v="Control Patrimonial"/>
    <m/>
    <m/>
    <m/>
    <m/>
    <x v="39"/>
    <m/>
    <m/>
    <s v="Depreciación mobiliario y equipo - equipo de cómputo"/>
    <s v="NO"/>
    <x v="1"/>
    <m/>
    <m/>
    <m/>
    <m/>
    <x v="1"/>
    <m/>
    <x v="1"/>
    <m/>
    <s v="Marco Leon  Aranguren"/>
    <s v="999 478 517"/>
    <s v="SI"/>
    <m/>
    <m/>
    <x v="3"/>
    <m/>
    <m/>
    <x v="28"/>
    <m/>
    <n v="2570741"/>
    <n v="2570741"/>
    <n v="2570741"/>
    <n v="2570741"/>
    <n v="2570741"/>
    <n v="2570741"/>
    <n v="2570741"/>
    <n v="2570741"/>
    <n v="2570741"/>
    <n v="2570741"/>
    <n v="2570741"/>
    <n v="2635963"/>
    <x v="104"/>
    <m/>
    <m/>
    <n v="0"/>
    <n v="30914114"/>
    <m/>
    <s v=""/>
    <m/>
    <s v="agregado de formulación."/>
    <s v="*"/>
    <m/>
  </r>
  <r>
    <x v="51"/>
    <n v="2639"/>
    <s v="Gerencia de Administración y Logística"/>
    <s v="Servicios"/>
    <s v="Control Patrimonial"/>
    <m/>
    <m/>
    <m/>
    <m/>
    <x v="40"/>
    <m/>
    <m/>
    <s v="Depreciación mobiliario y equipo - otros bienes y equipos de oficina"/>
    <s v="NO"/>
    <x v="1"/>
    <m/>
    <m/>
    <m/>
    <m/>
    <x v="1"/>
    <m/>
    <x v="1"/>
    <m/>
    <s v="Marco Leon  Aranguren"/>
    <s v="1000 478 517"/>
    <s v="SI"/>
    <m/>
    <m/>
    <x v="3"/>
    <m/>
    <m/>
    <x v="29"/>
    <m/>
    <n v="140268"/>
    <n v="140268"/>
    <n v="140268"/>
    <n v="140268"/>
    <n v="140268"/>
    <n v="140268"/>
    <n v="140268"/>
    <n v="140268"/>
    <n v="140268"/>
    <n v="140268"/>
    <n v="140268"/>
    <n v="140379"/>
    <x v="105"/>
    <m/>
    <m/>
    <n v="0"/>
    <n v="1683327"/>
    <m/>
    <s v=""/>
    <m/>
    <s v="agregado de formulación."/>
    <s v="*"/>
    <m/>
  </r>
  <r>
    <x v="52"/>
    <n v="2639"/>
    <s v="Gerencia de Administración y Logística"/>
    <s v="Servicios"/>
    <s v="Control Patrimonial"/>
    <m/>
    <m/>
    <m/>
    <m/>
    <x v="41"/>
    <m/>
    <m/>
    <s v="Depreciación vehículos - utilizados por la entidad"/>
    <s v="NO"/>
    <x v="1"/>
    <m/>
    <m/>
    <m/>
    <m/>
    <x v="1"/>
    <m/>
    <x v="1"/>
    <m/>
    <s v="Marco Leon  Aranguren"/>
    <s v="1001 478 517"/>
    <s v="SI"/>
    <m/>
    <m/>
    <x v="3"/>
    <m/>
    <m/>
    <x v="30"/>
    <m/>
    <n v="1577"/>
    <n v="1577"/>
    <n v="1577"/>
    <n v="1577"/>
    <n v="1577"/>
    <n v="1577"/>
    <n v="1577"/>
    <n v="1577"/>
    <n v="1577"/>
    <n v="1577"/>
    <n v="1577"/>
    <n v="1274"/>
    <x v="106"/>
    <m/>
    <m/>
    <n v="0"/>
    <n v="18621"/>
    <m/>
    <s v=""/>
    <m/>
    <s v="agregado de formulación."/>
    <s v="*"/>
    <m/>
  </r>
  <r>
    <x v="53"/>
    <n v="2639"/>
    <s v="Gerencia de Administración y Logística"/>
    <s v="Servicios"/>
    <s v="Control Patrimonial"/>
    <m/>
    <m/>
    <m/>
    <m/>
    <x v="42"/>
    <m/>
    <m/>
    <s v="Depreciación maquinarias - utilizados por la entidad"/>
    <s v="NO"/>
    <x v="1"/>
    <m/>
    <m/>
    <m/>
    <m/>
    <x v="1"/>
    <m/>
    <x v="1"/>
    <m/>
    <s v="Marco Leon  Aranguren"/>
    <s v="1002 478 517"/>
    <s v="SI"/>
    <m/>
    <m/>
    <x v="3"/>
    <m/>
    <m/>
    <x v="31"/>
    <m/>
    <n v="408516"/>
    <n v="408516"/>
    <n v="408516"/>
    <n v="408516"/>
    <n v="408516"/>
    <n v="408516"/>
    <n v="408516"/>
    <n v="408516"/>
    <n v="408516"/>
    <n v="408516"/>
    <n v="408516"/>
    <n v="407860"/>
    <x v="107"/>
    <m/>
    <m/>
    <n v="0"/>
    <n v="4901536"/>
    <m/>
    <s v=""/>
    <m/>
    <s v="agregado de formulación."/>
    <s v="*"/>
    <m/>
  </r>
  <r>
    <x v="54"/>
    <n v="2639"/>
    <s v="Gerencia de Administración y Logística"/>
    <s v="Servicios"/>
    <s v="Control Patrimonial"/>
    <m/>
    <m/>
    <m/>
    <m/>
    <x v="43"/>
    <m/>
    <m/>
    <s v="Depreciación instalación en propiedades alquiladas"/>
    <s v="NO"/>
    <x v="1"/>
    <m/>
    <m/>
    <m/>
    <m/>
    <x v="1"/>
    <m/>
    <x v="1"/>
    <m/>
    <s v="Marco Leon  Aranguren"/>
    <s v="1003 478 517"/>
    <s v="SI"/>
    <m/>
    <m/>
    <x v="3"/>
    <m/>
    <m/>
    <x v="32"/>
    <m/>
    <n v="97502"/>
    <n v="97502"/>
    <n v="97502"/>
    <n v="97502"/>
    <n v="97502"/>
    <n v="97502"/>
    <n v="97502"/>
    <n v="97502"/>
    <n v="97502"/>
    <n v="97502"/>
    <n v="97502"/>
    <n v="99106"/>
    <x v="108"/>
    <m/>
    <m/>
    <n v="0"/>
    <n v="1171628"/>
    <m/>
    <s v=""/>
    <m/>
    <s v="agregado de formulación."/>
    <s v="*"/>
    <m/>
  </r>
  <r>
    <x v="55"/>
    <n v="5510"/>
    <s v="Gerencia de Administración y Logística"/>
    <s v="Servicios"/>
    <m/>
    <m/>
    <m/>
    <m/>
    <m/>
    <x v="14"/>
    <m/>
    <m/>
    <s v="Comisión de servicios a nivel nacional"/>
    <s v="NO"/>
    <x v="1"/>
    <m/>
    <m/>
    <m/>
    <m/>
    <x v="1"/>
    <m/>
    <x v="1"/>
    <m/>
    <s v="Marco Leon  Aranguren"/>
    <s v="1004 478 517"/>
    <s v="SI"/>
    <m/>
    <m/>
    <x v="3"/>
    <m/>
    <m/>
    <x v="8"/>
    <m/>
    <n v="8557"/>
    <n v="8557"/>
    <n v="8557"/>
    <n v="8557"/>
    <n v="8557"/>
    <n v="8560"/>
    <m/>
    <m/>
    <m/>
    <m/>
    <m/>
    <m/>
    <x v="109"/>
    <m/>
    <m/>
    <m/>
    <n v="51345"/>
    <m/>
    <s v=""/>
    <m/>
    <s v="agregado de formulación."/>
    <s v="*"/>
    <m/>
  </r>
  <r>
    <x v="56"/>
    <n v="5510"/>
    <s v="Gerencia de Administración y Logística"/>
    <s v="Servicios"/>
    <m/>
    <m/>
    <m/>
    <m/>
    <m/>
    <x v="14"/>
    <m/>
    <m/>
    <s v="Comisión de servicios a nivel nacional"/>
    <s v="NO"/>
    <x v="1"/>
    <m/>
    <m/>
    <m/>
    <m/>
    <x v="1"/>
    <m/>
    <x v="1"/>
    <m/>
    <s v="Marco Leon  Aranguren"/>
    <s v="1005 478 517"/>
    <s v="SI"/>
    <m/>
    <m/>
    <x v="3"/>
    <m/>
    <m/>
    <x v="8"/>
    <m/>
    <n v="3150"/>
    <n v="6300"/>
    <n v="6300"/>
    <n v="6300"/>
    <n v="6300"/>
    <n v="6300"/>
    <m/>
    <m/>
    <m/>
    <m/>
    <m/>
    <m/>
    <x v="110"/>
    <m/>
    <m/>
    <m/>
    <n v="34650"/>
    <m/>
    <s v=""/>
    <m/>
    <s v="agregado de formulación."/>
    <s v="*"/>
    <m/>
  </r>
  <r>
    <x v="57"/>
    <n v="5510"/>
    <s v="Gerencia de Administración y Logística"/>
    <s v="Servicios"/>
    <m/>
    <m/>
    <m/>
    <m/>
    <m/>
    <x v="14"/>
    <m/>
    <m/>
    <s v="Comisión de servicios a nivel nacional"/>
    <s v="NO"/>
    <x v="1"/>
    <m/>
    <m/>
    <m/>
    <m/>
    <x v="1"/>
    <m/>
    <x v="1"/>
    <m/>
    <s v="Marco Leon  Aranguren"/>
    <s v="1006 478 517"/>
    <s v="SI"/>
    <m/>
    <m/>
    <x v="3"/>
    <m/>
    <m/>
    <x v="8"/>
    <m/>
    <m/>
    <m/>
    <m/>
    <m/>
    <m/>
    <m/>
    <n v="0"/>
    <n v="0"/>
    <n v="0"/>
    <n v="0"/>
    <n v="0"/>
    <n v="0"/>
    <x v="111"/>
    <m/>
    <m/>
    <m/>
    <s v=""/>
    <m/>
    <s v=""/>
    <m/>
    <s v="agregado de formulación."/>
    <s v="*"/>
    <m/>
  </r>
  <r>
    <x v="58"/>
    <n v="5510"/>
    <s v="Gerencia de Administración y Logística"/>
    <s v="Servicios"/>
    <m/>
    <m/>
    <m/>
    <m/>
    <m/>
    <x v="14"/>
    <m/>
    <m/>
    <s v="Comisión de servicios a nivel nacional"/>
    <s v="NO"/>
    <x v="1"/>
    <m/>
    <m/>
    <m/>
    <m/>
    <x v="1"/>
    <m/>
    <x v="1"/>
    <m/>
    <s v="Marco Leon  Aranguren"/>
    <s v="1007 478 517"/>
    <s v="SI"/>
    <m/>
    <m/>
    <x v="3"/>
    <m/>
    <m/>
    <x v="8"/>
    <m/>
    <m/>
    <m/>
    <m/>
    <m/>
    <m/>
    <m/>
    <n v="0"/>
    <n v="0"/>
    <n v="0"/>
    <n v="0"/>
    <n v="0"/>
    <n v="0"/>
    <x v="111"/>
    <m/>
    <m/>
    <m/>
    <s v=""/>
    <m/>
    <s v=""/>
    <m/>
    <s v="agregado de formulación."/>
    <s v="*"/>
    <m/>
  </r>
  <r>
    <x v="59"/>
    <n v="5510"/>
    <s v="Gerencia de Administración y Logística"/>
    <s v="Servicios"/>
    <m/>
    <m/>
    <m/>
    <m/>
    <m/>
    <x v="14"/>
    <m/>
    <m/>
    <s v="Comisión de servicios a nivel nacional"/>
    <s v="NO"/>
    <x v="1"/>
    <m/>
    <m/>
    <m/>
    <m/>
    <x v="1"/>
    <m/>
    <x v="1"/>
    <m/>
    <s v="Marco Leon  Aranguren"/>
    <s v="1008 478 517"/>
    <s v="SI"/>
    <m/>
    <m/>
    <x v="3"/>
    <m/>
    <m/>
    <x v="9"/>
    <m/>
    <n v="1220"/>
    <n v="1220"/>
    <n v="1220"/>
    <n v="1220"/>
    <n v="1220"/>
    <n v="1220"/>
    <m/>
    <m/>
    <m/>
    <m/>
    <m/>
    <m/>
    <x v="112"/>
    <m/>
    <m/>
    <m/>
    <n v="7320"/>
    <m/>
    <s v=""/>
    <m/>
    <s v="agregado de formulación."/>
    <s v="*"/>
    <m/>
  </r>
  <r>
    <x v="60"/>
    <n v="5510"/>
    <s v="Gerencia de Administración y Logística"/>
    <s v="Servicios"/>
    <m/>
    <m/>
    <m/>
    <m/>
    <m/>
    <x v="14"/>
    <m/>
    <m/>
    <s v="Comisión de servicios a nivel nacional"/>
    <s v="NO"/>
    <x v="1"/>
    <m/>
    <m/>
    <m/>
    <m/>
    <x v="1"/>
    <m/>
    <x v="1"/>
    <m/>
    <s v="Marco Leon  Aranguren"/>
    <s v="1009 478 517"/>
    <s v="SI"/>
    <m/>
    <m/>
    <x v="3"/>
    <m/>
    <m/>
    <x v="9"/>
    <m/>
    <n v="360"/>
    <n v="720"/>
    <n v="720"/>
    <n v="720"/>
    <n v="720"/>
    <n v="720"/>
    <m/>
    <m/>
    <m/>
    <m/>
    <m/>
    <m/>
    <x v="113"/>
    <m/>
    <m/>
    <m/>
    <n v="3960"/>
    <m/>
    <s v=""/>
    <m/>
    <s v="agregado de formulación."/>
    <s v="*"/>
    <m/>
  </r>
  <r>
    <x v="61"/>
    <n v="5510"/>
    <s v="Gerencia de Administración y Logística"/>
    <s v="Servicios"/>
    <m/>
    <m/>
    <m/>
    <m/>
    <m/>
    <x v="14"/>
    <m/>
    <m/>
    <s v="Comisión de servicios a nivel nacional"/>
    <s v="NO"/>
    <x v="1"/>
    <m/>
    <m/>
    <m/>
    <m/>
    <x v="1"/>
    <m/>
    <x v="1"/>
    <m/>
    <s v="Marco Leon  Aranguren"/>
    <s v="1010 478 517"/>
    <s v="SI"/>
    <m/>
    <m/>
    <x v="3"/>
    <m/>
    <m/>
    <x v="9"/>
    <m/>
    <n v="1050"/>
    <m/>
    <m/>
    <n v="840"/>
    <n v="1890"/>
    <m/>
    <m/>
    <m/>
    <m/>
    <m/>
    <m/>
    <m/>
    <x v="114"/>
    <m/>
    <m/>
    <m/>
    <n v="3780"/>
    <m/>
    <s v=""/>
    <m/>
    <s v="agregado de formulación."/>
    <s v="*"/>
    <m/>
  </r>
  <r>
    <x v="62"/>
    <n v="5510"/>
    <s v="Gerencia de Administración y Logística"/>
    <s v="Servicios"/>
    <m/>
    <m/>
    <m/>
    <m/>
    <m/>
    <x v="14"/>
    <m/>
    <m/>
    <s v="Comisión de servicios a nivel nacional"/>
    <s v="NO"/>
    <x v="1"/>
    <m/>
    <m/>
    <m/>
    <m/>
    <x v="1"/>
    <m/>
    <x v="1"/>
    <m/>
    <s v="Marco Leon  Aranguren"/>
    <s v="1011 478 517"/>
    <s v="SI"/>
    <m/>
    <m/>
    <x v="3"/>
    <m/>
    <m/>
    <x v="9"/>
    <m/>
    <n v="600"/>
    <m/>
    <m/>
    <n v="360"/>
    <n v="960"/>
    <m/>
    <m/>
    <m/>
    <m/>
    <m/>
    <m/>
    <m/>
    <x v="115"/>
    <m/>
    <m/>
    <m/>
    <n v="1920"/>
    <m/>
    <s v=""/>
    <m/>
    <s v="agregado de formulación."/>
    <s v="*"/>
    <m/>
  </r>
  <r>
    <x v="63"/>
    <n v="5510"/>
    <s v="Gerencia de Administración y Logística"/>
    <s v="Servicios"/>
    <m/>
    <m/>
    <m/>
    <m/>
    <m/>
    <x v="14"/>
    <m/>
    <m/>
    <s v="Comisión de servicios a nivel nacional"/>
    <s v="NO"/>
    <x v="1"/>
    <m/>
    <m/>
    <m/>
    <m/>
    <x v="1"/>
    <m/>
    <x v="1"/>
    <m/>
    <s v="Marco Leon  Aranguren"/>
    <s v="1012 478 517"/>
    <s v="SI"/>
    <m/>
    <m/>
    <x v="3"/>
    <m/>
    <m/>
    <x v="9"/>
    <m/>
    <m/>
    <m/>
    <m/>
    <m/>
    <m/>
    <m/>
    <n v="0"/>
    <n v="0"/>
    <n v="0"/>
    <n v="0"/>
    <n v="0"/>
    <n v="0"/>
    <x v="111"/>
    <m/>
    <m/>
    <m/>
    <s v=""/>
    <m/>
    <s v=""/>
    <m/>
    <s v="agregado de formulación."/>
    <s v="*"/>
    <m/>
  </r>
  <r>
    <x v="64"/>
    <n v="5510"/>
    <s v="Gerencia de Administración y Logística"/>
    <s v="Servicios"/>
    <m/>
    <m/>
    <m/>
    <m/>
    <m/>
    <x v="14"/>
    <m/>
    <m/>
    <s v="Comisión de servicios a nivel nacional"/>
    <s v="NO"/>
    <x v="1"/>
    <m/>
    <m/>
    <m/>
    <m/>
    <x v="1"/>
    <m/>
    <x v="1"/>
    <m/>
    <s v="Marco Leon  Aranguren"/>
    <s v="1013 478 517"/>
    <s v="SI"/>
    <m/>
    <m/>
    <x v="3"/>
    <m/>
    <m/>
    <x v="9"/>
    <m/>
    <m/>
    <m/>
    <m/>
    <m/>
    <m/>
    <m/>
    <n v="0"/>
    <n v="0"/>
    <n v="0"/>
    <n v="0"/>
    <n v="0"/>
    <n v="0"/>
    <x v="111"/>
    <m/>
    <m/>
    <m/>
    <s v=""/>
    <m/>
    <s v=""/>
    <m/>
    <s v="agregado de formulación."/>
    <s v="*"/>
    <m/>
  </r>
  <r>
    <x v="65"/>
    <n v="5510"/>
    <s v="Gerencia de Administración y Logística"/>
    <s v="Servicios"/>
    <m/>
    <m/>
    <m/>
    <m/>
    <m/>
    <x v="14"/>
    <m/>
    <m/>
    <s v="Comisión de servicios a nivel nacional"/>
    <s v="NO"/>
    <x v="1"/>
    <m/>
    <m/>
    <m/>
    <m/>
    <x v="1"/>
    <m/>
    <x v="1"/>
    <m/>
    <s v="Marco Leon  Aranguren"/>
    <s v="1014 478 517"/>
    <s v="SI"/>
    <m/>
    <m/>
    <x v="3"/>
    <m/>
    <m/>
    <x v="9"/>
    <m/>
    <m/>
    <m/>
    <m/>
    <m/>
    <m/>
    <m/>
    <n v="0"/>
    <n v="0"/>
    <n v="0"/>
    <n v="0"/>
    <n v="0"/>
    <n v="0"/>
    <x v="111"/>
    <m/>
    <m/>
    <m/>
    <s v=""/>
    <m/>
    <s v=""/>
    <m/>
    <s v="agregado de formulación."/>
    <s v="*"/>
    <m/>
  </r>
  <r>
    <x v="66"/>
    <n v="5510"/>
    <s v="Gerencia de Administración y Logística"/>
    <s v="Servicios"/>
    <m/>
    <m/>
    <m/>
    <m/>
    <m/>
    <x v="14"/>
    <m/>
    <m/>
    <s v="Comisión de servicios a nivel nacional"/>
    <s v="NO"/>
    <x v="1"/>
    <m/>
    <m/>
    <m/>
    <m/>
    <x v="1"/>
    <m/>
    <x v="1"/>
    <m/>
    <s v="Marco Leon  Aranguren"/>
    <s v="1015 478 517"/>
    <s v="SI"/>
    <m/>
    <m/>
    <x v="3"/>
    <m/>
    <m/>
    <x v="9"/>
    <m/>
    <m/>
    <m/>
    <m/>
    <m/>
    <m/>
    <m/>
    <n v="0"/>
    <n v="0"/>
    <n v="0"/>
    <n v="0"/>
    <n v="0"/>
    <n v="0"/>
    <x v="111"/>
    <m/>
    <m/>
    <m/>
    <s v=""/>
    <m/>
    <s v=""/>
    <m/>
    <s v="agregado de formulación."/>
    <s v="*"/>
    <m/>
  </r>
  <r>
    <x v="67"/>
    <n v="5510"/>
    <s v="Gerencia de Administración y Logística"/>
    <s v="Servicios"/>
    <m/>
    <m/>
    <m/>
    <m/>
    <m/>
    <x v="44"/>
    <m/>
    <m/>
    <s v="Servicio de Transporte de Bienes del Banco de la Nación a Nivel Nacional CO  N° 027818-21, 28/06/21 al 27/06/24"/>
    <s v="NO"/>
    <x v="1"/>
    <m/>
    <m/>
    <m/>
    <m/>
    <x v="1"/>
    <m/>
    <x v="1"/>
    <m/>
    <s v="Marco Leon  Aranguren"/>
    <s v="1016 478 517"/>
    <s v="SI"/>
    <m/>
    <m/>
    <x v="3"/>
    <m/>
    <m/>
    <x v="33"/>
    <m/>
    <n v="97001"/>
    <n v="97001"/>
    <n v="97001"/>
    <n v="97001"/>
    <n v="97001"/>
    <n v="97001"/>
    <n v="97001"/>
    <n v="62955"/>
    <n v="0"/>
    <n v="0"/>
    <n v="0"/>
    <n v="0"/>
    <x v="116"/>
    <m/>
    <m/>
    <m/>
    <n v="741962"/>
    <m/>
    <s v=""/>
    <m/>
    <s v="agregado de formulación."/>
    <s v="*"/>
    <m/>
  </r>
  <r>
    <x v="68"/>
    <n v="5510"/>
    <s v="Gerencia de Administración y Logística"/>
    <s v="Servicios"/>
    <m/>
    <m/>
    <m/>
    <m/>
    <m/>
    <x v="45"/>
    <m/>
    <m/>
    <s v="Mantenimiento áreas comunes estacionamientos sotanos 3 y 4 en el Centro de Convenciones Lima &quot;27 de Enero&quot;."/>
    <s v="NO"/>
    <x v="1"/>
    <m/>
    <m/>
    <m/>
    <m/>
    <x v="1"/>
    <m/>
    <x v="1"/>
    <m/>
    <s v="Marco Leon  Aranguren"/>
    <s v="1017 478 517"/>
    <s v="SI"/>
    <m/>
    <m/>
    <x v="3"/>
    <m/>
    <m/>
    <x v="13"/>
    <m/>
    <n v="60250"/>
    <n v="60250"/>
    <n v="60250"/>
    <n v="60250"/>
    <n v="60250"/>
    <n v="60250"/>
    <n v="60250"/>
    <n v="60250"/>
    <n v="60250"/>
    <n v="60250"/>
    <n v="60250"/>
    <n v="60250"/>
    <x v="117"/>
    <m/>
    <m/>
    <m/>
    <n v="723000"/>
    <m/>
    <s v=""/>
    <m/>
    <s v="agregado de formulación."/>
    <s v="*"/>
    <m/>
  </r>
  <r>
    <x v="69"/>
    <n v="5510"/>
    <s v="Gerencia de Administración y Logística"/>
    <s v="Servicios"/>
    <m/>
    <m/>
    <m/>
    <m/>
    <m/>
    <x v="46"/>
    <m/>
    <m/>
    <s v="Reparación de Montacargas, Marca Toyota, Ate"/>
    <s v="NO"/>
    <x v="1"/>
    <m/>
    <m/>
    <m/>
    <m/>
    <x v="1"/>
    <m/>
    <x v="1"/>
    <m/>
    <s v="Marco Leon  Aranguren"/>
    <s v="1018 478 517"/>
    <s v="SI"/>
    <m/>
    <m/>
    <x v="3"/>
    <m/>
    <m/>
    <x v="34"/>
    <m/>
    <m/>
    <m/>
    <m/>
    <m/>
    <n v="15000"/>
    <m/>
    <m/>
    <m/>
    <n v="15000"/>
    <m/>
    <m/>
    <m/>
    <x v="85"/>
    <m/>
    <m/>
    <m/>
    <n v="30000"/>
    <m/>
    <s v=""/>
    <m/>
    <s v="agregado de formulación."/>
    <s v="*"/>
    <m/>
  </r>
  <r>
    <x v="70"/>
    <n v="5510"/>
    <s v="Gerencia de Administración y Logística"/>
    <s v="Servicios"/>
    <m/>
    <m/>
    <m/>
    <m/>
    <m/>
    <x v="47"/>
    <m/>
    <m/>
    <s v="Mantenimiento de Montacargas, Marca Toyota, Elizalde"/>
    <s v="NO"/>
    <x v="1"/>
    <m/>
    <m/>
    <m/>
    <m/>
    <x v="1"/>
    <m/>
    <x v="1"/>
    <m/>
    <s v="Marco Leon  Aranguren"/>
    <s v="1019 478 517"/>
    <s v="SI"/>
    <m/>
    <m/>
    <x v="3"/>
    <m/>
    <m/>
    <x v="34"/>
    <m/>
    <m/>
    <m/>
    <m/>
    <m/>
    <n v="15000"/>
    <m/>
    <m/>
    <m/>
    <n v="15000"/>
    <m/>
    <m/>
    <m/>
    <x v="85"/>
    <m/>
    <m/>
    <m/>
    <n v="30000"/>
    <m/>
    <s v=""/>
    <m/>
    <s v="agregado de formulación."/>
    <s v="*"/>
    <m/>
  </r>
  <r>
    <x v="71"/>
    <n v="5510"/>
    <s v="Gerencia de Administración y Logística"/>
    <s v="Servicios"/>
    <m/>
    <m/>
    <m/>
    <m/>
    <m/>
    <x v="48"/>
    <m/>
    <m/>
    <s v="Mantenimiento de Mäquina Ensunchandoras JK-5000, JK-5"/>
    <s v="NO"/>
    <x v="1"/>
    <m/>
    <m/>
    <m/>
    <m/>
    <x v="1"/>
    <m/>
    <x v="1"/>
    <m/>
    <s v="Marco Leon  Aranguren"/>
    <s v="1020 478 517"/>
    <s v="SI"/>
    <m/>
    <m/>
    <x v="3"/>
    <m/>
    <m/>
    <x v="34"/>
    <m/>
    <m/>
    <m/>
    <m/>
    <m/>
    <n v="15000"/>
    <m/>
    <m/>
    <m/>
    <n v="15000"/>
    <m/>
    <m/>
    <m/>
    <x v="85"/>
    <m/>
    <m/>
    <m/>
    <n v="30000"/>
    <m/>
    <s v=""/>
    <m/>
    <s v="agregado de formulación."/>
    <s v="*"/>
    <m/>
  </r>
  <r>
    <x v="72"/>
    <n v="5510"/>
    <s v="Gerencia de Administración y Logística"/>
    <s v="Servicios"/>
    <m/>
    <m/>
    <m/>
    <m/>
    <m/>
    <x v="49"/>
    <m/>
    <m/>
    <s v="Mantenimiento de Apilador Electrico, Marca Crown"/>
    <s v="NO"/>
    <x v="1"/>
    <m/>
    <m/>
    <m/>
    <m/>
    <x v="1"/>
    <m/>
    <x v="1"/>
    <m/>
    <s v="Marco Leon  Aranguren"/>
    <s v="1021 478 517"/>
    <s v="SI"/>
    <m/>
    <m/>
    <x v="3"/>
    <m/>
    <m/>
    <x v="34"/>
    <m/>
    <m/>
    <m/>
    <m/>
    <m/>
    <n v="15000"/>
    <m/>
    <m/>
    <m/>
    <n v="15000"/>
    <m/>
    <m/>
    <m/>
    <x v="85"/>
    <m/>
    <m/>
    <m/>
    <n v="30000"/>
    <m/>
    <s v=""/>
    <m/>
    <s v="agregado de formulación."/>
    <s v="*"/>
    <m/>
  </r>
  <r>
    <x v="73"/>
    <n v="5510"/>
    <s v="Gerencia de Administración y Logística"/>
    <s v="Servicios"/>
    <m/>
    <m/>
    <m/>
    <m/>
    <m/>
    <x v="50"/>
    <m/>
    <m/>
    <s v="Consumo de energía eléctrica para la sede principal y cajeros isla Lima Metropolitana"/>
    <s v="NO"/>
    <x v="1"/>
    <m/>
    <m/>
    <m/>
    <m/>
    <x v="1"/>
    <m/>
    <x v="1"/>
    <m/>
    <s v="Marco Leon  Aranguren"/>
    <s v="1022 478 517"/>
    <s v="SI"/>
    <m/>
    <m/>
    <x v="3"/>
    <m/>
    <m/>
    <x v="35"/>
    <m/>
    <n v="393753"/>
    <n v="393753"/>
    <n v="393753"/>
    <n v="393753"/>
    <n v="393753"/>
    <n v="393753"/>
    <n v="393753"/>
    <n v="393753"/>
    <n v="393753"/>
    <n v="393753"/>
    <n v="393753"/>
    <n v="393754"/>
    <x v="118"/>
    <m/>
    <m/>
    <m/>
    <n v="4725037"/>
    <m/>
    <s v=""/>
    <m/>
    <s v="agregado de formulación."/>
    <s v="*"/>
    <m/>
  </r>
  <r>
    <x v="74"/>
    <n v="5510"/>
    <s v="Gerencia de Administración y Logística"/>
    <s v="Servicios"/>
    <m/>
    <m/>
    <m/>
    <m/>
    <m/>
    <x v="51"/>
    <m/>
    <m/>
    <s v="Servicio de agua y desagüe para la sede principal y oficinas Lima"/>
    <s v="NO"/>
    <x v="1"/>
    <m/>
    <m/>
    <m/>
    <m/>
    <x v="1"/>
    <m/>
    <x v="1"/>
    <m/>
    <s v="Marco Leon  Aranguren"/>
    <s v="1023 478 517"/>
    <s v="SI"/>
    <m/>
    <m/>
    <x v="3"/>
    <m/>
    <m/>
    <x v="36"/>
    <m/>
    <n v="20145"/>
    <n v="20145"/>
    <n v="20145"/>
    <n v="20145"/>
    <n v="20145"/>
    <n v="20145"/>
    <n v="20145"/>
    <n v="20145"/>
    <n v="20145"/>
    <n v="20145"/>
    <n v="20145"/>
    <n v="20143"/>
    <x v="119"/>
    <m/>
    <m/>
    <m/>
    <n v="241738"/>
    <m/>
    <s v=""/>
    <m/>
    <s v="agregado de formulación."/>
    <s v="*"/>
    <m/>
  </r>
  <r>
    <x v="75"/>
    <n v="2639"/>
    <s v="Gerencia de Administración y Logística"/>
    <s v="Servicios"/>
    <s v="Control Patrimonial"/>
    <m/>
    <m/>
    <m/>
    <m/>
    <x v="52"/>
    <m/>
    <m/>
    <s v="Vehículos del Banco"/>
    <s v="NO"/>
    <x v="2"/>
    <m/>
    <m/>
    <m/>
    <m/>
    <x v="1"/>
    <m/>
    <x v="1"/>
    <m/>
    <s v="Marco Leon  Aranguren"/>
    <s v="1024 478 517"/>
    <s v="SI"/>
    <m/>
    <m/>
    <x v="3"/>
    <m/>
    <m/>
    <x v="37"/>
    <m/>
    <n v="11228"/>
    <n v="11228"/>
    <n v="11228"/>
    <n v="11228"/>
    <n v="11228"/>
    <n v="11228"/>
    <n v="11228"/>
    <n v="11228"/>
    <n v="11228"/>
    <n v="11228"/>
    <m/>
    <m/>
    <x v="120"/>
    <m/>
    <m/>
    <n v="0"/>
    <n v="112280"/>
    <m/>
    <s v=""/>
    <m/>
    <s v="agregado de formulación."/>
    <s v="*"/>
    <m/>
  </r>
  <r>
    <x v="75"/>
    <n v="2639"/>
    <s v="Gerencia de Administración y Logística"/>
    <s v="Servicios"/>
    <s v="Control Patrimonial"/>
    <m/>
    <m/>
    <m/>
    <m/>
    <x v="53"/>
    <m/>
    <m/>
    <s v="Seguro integral bancario"/>
    <s v="NO"/>
    <x v="2"/>
    <m/>
    <m/>
    <m/>
    <m/>
    <x v="1"/>
    <m/>
    <x v="1"/>
    <m/>
    <s v="Marco Leon  Aranguren"/>
    <s v="1026 478 517"/>
    <s v="SI"/>
    <m/>
    <m/>
    <x v="3"/>
    <m/>
    <m/>
    <x v="38"/>
    <m/>
    <n v="616993"/>
    <n v="616993"/>
    <n v="616993"/>
    <n v="616993"/>
    <n v="616993"/>
    <n v="616993"/>
    <n v="616993"/>
    <n v="616993"/>
    <n v="616993"/>
    <n v="616993"/>
    <m/>
    <m/>
    <x v="121"/>
    <m/>
    <m/>
    <n v="0"/>
    <n v="6169930"/>
    <m/>
    <s v=""/>
    <m/>
    <s v="agregado de formulación."/>
    <s v="*"/>
    <m/>
  </r>
  <r>
    <x v="75"/>
    <n v="2639"/>
    <s v="Gerencia de Administración y Logística"/>
    <s v="Servicios"/>
    <s v="Control Patrimonial"/>
    <m/>
    <m/>
    <m/>
    <m/>
    <x v="54"/>
    <m/>
    <m/>
    <s v="Robo y asalto"/>
    <s v="NO"/>
    <x v="2"/>
    <m/>
    <m/>
    <m/>
    <m/>
    <x v="1"/>
    <m/>
    <x v="1"/>
    <m/>
    <s v="Marco Leon  Aranguren"/>
    <s v="1028 478 517"/>
    <s v="SI"/>
    <m/>
    <m/>
    <x v="3"/>
    <m/>
    <m/>
    <x v="39"/>
    <m/>
    <n v="5697"/>
    <n v="5697"/>
    <n v="5697"/>
    <n v="5697"/>
    <n v="5697"/>
    <n v="5697"/>
    <n v="5697"/>
    <n v="5697"/>
    <n v="5697"/>
    <n v="5697"/>
    <m/>
    <m/>
    <x v="122"/>
    <m/>
    <m/>
    <n v="0"/>
    <n v="56970"/>
    <m/>
    <s v=""/>
    <m/>
    <s v="agregado de formulación."/>
    <s v="*"/>
    <m/>
  </r>
  <r>
    <x v="75"/>
    <n v="2639"/>
    <s v="Gerencia de Administración y Logística"/>
    <s v="Servicios"/>
    <s v="Control Patrimonial"/>
    <m/>
    <m/>
    <m/>
    <m/>
    <x v="55"/>
    <m/>
    <m/>
    <s v="Incendio y lineas aliadas (Multiriesgos)"/>
    <s v="NO"/>
    <x v="2"/>
    <m/>
    <m/>
    <m/>
    <m/>
    <x v="1"/>
    <m/>
    <x v="1"/>
    <m/>
    <s v="Marco Leon  Aranguren"/>
    <s v="1030 478 517"/>
    <s v="SI"/>
    <m/>
    <m/>
    <x v="3"/>
    <m/>
    <m/>
    <x v="40"/>
    <m/>
    <n v="179131"/>
    <n v="179131"/>
    <n v="179131"/>
    <n v="179131"/>
    <n v="179131"/>
    <n v="179131"/>
    <n v="179131"/>
    <n v="179131"/>
    <n v="179131"/>
    <n v="179131"/>
    <m/>
    <m/>
    <x v="123"/>
    <m/>
    <m/>
    <n v="0"/>
    <n v="1791310"/>
    <m/>
    <s v=""/>
    <m/>
    <s v="agregado de formulación."/>
    <s v="*"/>
    <m/>
  </r>
  <r>
    <x v="75"/>
    <n v="2639"/>
    <s v="Gerencia de Administración y Logística"/>
    <s v="Servicios"/>
    <s v="Control Patrimonial"/>
    <m/>
    <m/>
    <m/>
    <m/>
    <x v="56"/>
    <m/>
    <m/>
    <s v="Responsabilidad civil servidores públicos"/>
    <s v="NO"/>
    <x v="2"/>
    <m/>
    <m/>
    <m/>
    <m/>
    <x v="1"/>
    <m/>
    <x v="1"/>
    <m/>
    <s v="Marco Leon  Aranguren"/>
    <s v="1032 478 517"/>
    <s v="SI"/>
    <m/>
    <m/>
    <x v="3"/>
    <m/>
    <m/>
    <x v="40"/>
    <m/>
    <n v="11926"/>
    <n v="11926"/>
    <n v="11926"/>
    <n v="11926"/>
    <n v="11926"/>
    <n v="11926"/>
    <n v="11926"/>
    <n v="11926"/>
    <n v="11926"/>
    <n v="11926"/>
    <m/>
    <m/>
    <x v="124"/>
    <m/>
    <m/>
    <n v="0"/>
    <n v="119260"/>
    <m/>
    <s v=""/>
    <m/>
    <s v="agregado de formulación."/>
    <s v="*"/>
    <m/>
  </r>
  <r>
    <x v="75"/>
    <n v="2639"/>
    <s v="Gerencia de Administración y Logística"/>
    <s v="Servicios"/>
    <s v="Control Patrimonial"/>
    <m/>
    <m/>
    <m/>
    <m/>
    <x v="57"/>
    <m/>
    <m/>
    <s v="Responsabilidad civil extracontractual"/>
    <s v="NO"/>
    <x v="2"/>
    <m/>
    <m/>
    <m/>
    <m/>
    <x v="1"/>
    <m/>
    <x v="1"/>
    <m/>
    <s v="Marco Leon  Aranguren"/>
    <s v="1033 478 517"/>
    <s v="SI"/>
    <m/>
    <m/>
    <x v="3"/>
    <m/>
    <m/>
    <x v="40"/>
    <m/>
    <n v="9494"/>
    <n v="9494"/>
    <n v="9494"/>
    <n v="9494"/>
    <n v="9494"/>
    <n v="9494"/>
    <n v="9494"/>
    <n v="9494"/>
    <n v="9494"/>
    <n v="9494"/>
    <m/>
    <m/>
    <x v="125"/>
    <m/>
    <m/>
    <n v="0"/>
    <n v="94940"/>
    <m/>
    <s v=""/>
    <m/>
    <s v="agregado de formulación."/>
    <s v="*"/>
    <m/>
  </r>
  <r>
    <x v="76"/>
    <n v="2639"/>
    <s v="Gerencia de Administración y Logística"/>
    <s v="Servicios"/>
    <s v="Control Patrimonial"/>
    <m/>
    <m/>
    <m/>
    <m/>
    <x v="52"/>
    <m/>
    <m/>
    <s v="Vehículos del Banco"/>
    <s v="NO"/>
    <x v="0"/>
    <m/>
    <m/>
    <m/>
    <m/>
    <x v="4"/>
    <m/>
    <x v="1"/>
    <m/>
    <s v="Marco Leon  Aranguren"/>
    <s v="1025 478 517"/>
    <s v="SI"/>
    <m/>
    <m/>
    <x v="3"/>
    <m/>
    <d v="2023-10-31T00:00:00"/>
    <x v="37"/>
    <m/>
    <m/>
    <m/>
    <m/>
    <m/>
    <m/>
    <m/>
    <m/>
    <m/>
    <m/>
    <m/>
    <n v="11500"/>
    <n v="11500"/>
    <x v="126"/>
    <n v="115000"/>
    <n v="138000"/>
    <n v="115000"/>
    <n v="23000"/>
    <m/>
    <s v=""/>
    <m/>
    <s v="agregado de formulación."/>
    <s v="*"/>
    <m/>
  </r>
  <r>
    <x v="76"/>
    <n v="2639"/>
    <s v="Gerencia de Administración y Logística"/>
    <s v="Servicios"/>
    <s v="Control Patrimonial"/>
    <m/>
    <m/>
    <m/>
    <m/>
    <x v="53"/>
    <m/>
    <m/>
    <s v="Seguro integral bancario"/>
    <s v="NO"/>
    <x v="0"/>
    <m/>
    <m/>
    <m/>
    <m/>
    <x v="4"/>
    <m/>
    <x v="1"/>
    <m/>
    <s v="Marco Leon  Aranguren"/>
    <s v="1027 478 517"/>
    <s v="SI"/>
    <m/>
    <m/>
    <x v="3"/>
    <m/>
    <d v="2023-10-31T00:00:00"/>
    <x v="39"/>
    <m/>
    <m/>
    <m/>
    <m/>
    <m/>
    <m/>
    <m/>
    <m/>
    <m/>
    <m/>
    <m/>
    <n v="620000"/>
    <n v="620000"/>
    <x v="127"/>
    <n v="6200000"/>
    <n v="7440000"/>
    <n v="6200000"/>
    <n v="1240000"/>
    <m/>
    <s v=""/>
    <m/>
    <s v="agregado de formulación."/>
    <s v="*"/>
    <m/>
  </r>
  <r>
    <x v="76"/>
    <n v="2639"/>
    <s v="Gerencia de Administración y Logística"/>
    <s v="Servicios"/>
    <s v="Control Patrimonial"/>
    <m/>
    <m/>
    <m/>
    <m/>
    <x v="54"/>
    <m/>
    <m/>
    <s v="Robo y asalto"/>
    <s v="NO"/>
    <x v="0"/>
    <m/>
    <m/>
    <m/>
    <m/>
    <x v="4"/>
    <m/>
    <x v="1"/>
    <m/>
    <s v="Marco Leon  Aranguren"/>
    <s v="1029 478 517"/>
    <s v="SI"/>
    <m/>
    <m/>
    <x v="3"/>
    <m/>
    <d v="2023-10-31T00:00:00"/>
    <x v="39"/>
    <m/>
    <m/>
    <m/>
    <m/>
    <m/>
    <m/>
    <m/>
    <m/>
    <m/>
    <m/>
    <m/>
    <n v="5700"/>
    <n v="5700"/>
    <x v="128"/>
    <n v="57000"/>
    <n v="68400"/>
    <n v="57000"/>
    <n v="11400"/>
    <m/>
    <s v=""/>
    <m/>
    <s v="agregado de formulación."/>
    <s v="*"/>
    <m/>
  </r>
  <r>
    <x v="76"/>
    <n v="2639"/>
    <s v="Gerencia de Administración y Logística"/>
    <s v="Servicios"/>
    <s v="Control Patrimonial"/>
    <m/>
    <m/>
    <m/>
    <m/>
    <x v="55"/>
    <m/>
    <m/>
    <s v="Incendio y lineas aliadas (Multiriesgos)"/>
    <s v="NO"/>
    <x v="0"/>
    <m/>
    <m/>
    <m/>
    <m/>
    <x v="4"/>
    <m/>
    <x v="1"/>
    <m/>
    <s v="Marco Leon  Aranguren"/>
    <s v="1031 478 517"/>
    <s v="SI"/>
    <m/>
    <m/>
    <x v="3"/>
    <m/>
    <d v="2023-10-31T00:00:00"/>
    <x v="40"/>
    <m/>
    <m/>
    <m/>
    <m/>
    <m/>
    <m/>
    <m/>
    <m/>
    <m/>
    <m/>
    <m/>
    <n v="180000"/>
    <n v="180000"/>
    <x v="90"/>
    <n v="1800000"/>
    <n v="2160000"/>
    <n v="1800000"/>
    <n v="360000"/>
    <m/>
    <s v=""/>
    <m/>
    <s v="agregado de formulación."/>
    <s v="*"/>
    <m/>
  </r>
  <r>
    <x v="76"/>
    <n v="2639"/>
    <s v="Gerencia de Administración y Logística"/>
    <s v="Servicios"/>
    <s v="Control Patrimonial"/>
    <m/>
    <m/>
    <m/>
    <m/>
    <x v="56"/>
    <m/>
    <m/>
    <s v="Responsabilidad civil servidores públicos"/>
    <s v="NO"/>
    <x v="0"/>
    <m/>
    <m/>
    <m/>
    <m/>
    <x v="4"/>
    <m/>
    <x v="1"/>
    <m/>
    <s v="Marco Leon  Aranguren"/>
    <s v="1034 478 517"/>
    <s v="SI"/>
    <m/>
    <m/>
    <x v="3"/>
    <m/>
    <d v="2023-10-31T00:00:00"/>
    <x v="40"/>
    <m/>
    <m/>
    <m/>
    <m/>
    <m/>
    <m/>
    <m/>
    <m/>
    <m/>
    <m/>
    <m/>
    <n v="15000"/>
    <n v="15000"/>
    <x v="85"/>
    <n v="150000"/>
    <n v="180000"/>
    <n v="150000"/>
    <n v="30000"/>
    <m/>
    <s v=""/>
    <m/>
    <s v="agregado de formulación."/>
    <s v="*"/>
    <m/>
  </r>
  <r>
    <x v="76"/>
    <n v="2639"/>
    <s v="Gerencia de Administración y Logística"/>
    <s v="Servicios"/>
    <s v="Control Patrimonial"/>
    <m/>
    <m/>
    <m/>
    <m/>
    <x v="57"/>
    <m/>
    <m/>
    <s v="Responsabilidad civil extracontractual"/>
    <s v="NO"/>
    <x v="0"/>
    <m/>
    <m/>
    <m/>
    <m/>
    <x v="4"/>
    <m/>
    <x v="1"/>
    <m/>
    <s v="Marco Leon  Aranguren"/>
    <s v="1035 478 517"/>
    <s v="SI"/>
    <m/>
    <m/>
    <x v="3"/>
    <m/>
    <d v="2023-10-31T00:00:00"/>
    <x v="40"/>
    <m/>
    <m/>
    <m/>
    <m/>
    <m/>
    <m/>
    <m/>
    <m/>
    <m/>
    <m/>
    <m/>
    <n v="10000"/>
    <n v="10000"/>
    <x v="55"/>
    <n v="100000"/>
    <n v="120000"/>
    <n v="100000"/>
    <n v="20000"/>
    <m/>
    <s v=""/>
    <m/>
    <s v="agregado de formulación."/>
    <s v="*"/>
    <m/>
  </r>
  <r>
    <x v="77"/>
    <n v="5510"/>
    <s v="Gerencia de Administración y Logística"/>
    <s v="Servicios"/>
    <m/>
    <m/>
    <m/>
    <m/>
    <m/>
    <x v="58"/>
    <m/>
    <m/>
    <s v="Útiles de escritorio distribuido por almacén  (para provincias únicamente, papel bond, sobres de manila y files)"/>
    <s v="NO"/>
    <x v="1"/>
    <m/>
    <m/>
    <m/>
    <m/>
    <x v="1"/>
    <m/>
    <x v="1"/>
    <m/>
    <s v="Marco Leon  Aranguren"/>
    <s v="1036 478 517"/>
    <s v="SI"/>
    <m/>
    <m/>
    <x v="3"/>
    <m/>
    <m/>
    <x v="41"/>
    <m/>
    <m/>
    <n v="70000"/>
    <n v="70000"/>
    <n v="70000"/>
    <n v="70000"/>
    <n v="70000"/>
    <n v="70000"/>
    <n v="70000"/>
    <n v="70000"/>
    <n v="80000"/>
    <n v="80000"/>
    <n v="80000"/>
    <x v="129"/>
    <m/>
    <m/>
    <m/>
    <n v="800000"/>
    <m/>
    <s v=""/>
    <m/>
    <s v="agregado de formulación."/>
    <s v="*"/>
    <m/>
  </r>
  <r>
    <x v="78"/>
    <n v="5510"/>
    <s v="Gerencia de Administración y Logística"/>
    <s v="Servicios"/>
    <m/>
    <m/>
    <m/>
    <m/>
    <m/>
    <x v="59"/>
    <m/>
    <m/>
    <s v="Combustible para montacarga - Sección Almacén"/>
    <s v="NO"/>
    <x v="1"/>
    <m/>
    <m/>
    <m/>
    <m/>
    <x v="1"/>
    <m/>
    <x v="1"/>
    <m/>
    <s v="Marco Leon  Aranguren"/>
    <s v="1037 478 517"/>
    <s v="SI"/>
    <m/>
    <m/>
    <x v="3"/>
    <m/>
    <m/>
    <x v="42"/>
    <m/>
    <m/>
    <m/>
    <n v="300"/>
    <n v="300"/>
    <n v="300"/>
    <n v="300"/>
    <n v="300"/>
    <n v="300"/>
    <n v="300"/>
    <n v="300"/>
    <n v="300"/>
    <n v="300"/>
    <x v="130"/>
    <m/>
    <m/>
    <m/>
    <n v="3000"/>
    <m/>
    <s v=""/>
    <m/>
    <s v="agregado de formulación."/>
    <s v="*"/>
    <m/>
  </r>
  <r>
    <x v="79"/>
    <n v="5510"/>
    <s v="Gerencia de Administración y Logística"/>
    <s v="Servicios"/>
    <m/>
    <m/>
    <m/>
    <m/>
    <m/>
    <x v="60"/>
    <m/>
    <m/>
    <s v="Suministros aseo personal - distribuido por almacén Sede Principal, Elizalde y SMR Lima"/>
    <s v="NO"/>
    <x v="1"/>
    <m/>
    <m/>
    <m/>
    <m/>
    <x v="1"/>
    <m/>
    <x v="1"/>
    <m/>
    <s v="Marco Leon  Aranguren"/>
    <s v="1038 478 517"/>
    <s v="SI"/>
    <m/>
    <m/>
    <x v="3"/>
    <m/>
    <m/>
    <x v="43"/>
    <m/>
    <m/>
    <m/>
    <n v="15841"/>
    <n v="15837"/>
    <n v="15837"/>
    <n v="15837"/>
    <n v="15837"/>
    <n v="15837"/>
    <n v="15837"/>
    <n v="15837"/>
    <n v="15837"/>
    <n v="15837"/>
    <x v="131"/>
    <m/>
    <m/>
    <m/>
    <n v="158374"/>
    <m/>
    <s v=""/>
    <m/>
    <s v="agregado de formulación."/>
    <s v="*"/>
    <m/>
  </r>
  <r>
    <x v="80"/>
    <n v="5510"/>
    <s v="Gerencia de Administración y Logística"/>
    <s v="Servicios"/>
    <m/>
    <m/>
    <m/>
    <m/>
    <m/>
    <x v="61"/>
    <m/>
    <m/>
    <s v="Suministros para cómputo distribuido por el almacén"/>
    <s v="NO"/>
    <x v="1"/>
    <m/>
    <m/>
    <m/>
    <m/>
    <x v="1"/>
    <m/>
    <x v="1"/>
    <m/>
    <s v="Marco Leon  Aranguren"/>
    <s v="1039 478 517"/>
    <s v="SI"/>
    <m/>
    <m/>
    <x v="3"/>
    <m/>
    <m/>
    <x v="44"/>
    <m/>
    <m/>
    <n v="50000"/>
    <n v="200000"/>
    <n v="230000"/>
    <n v="240000"/>
    <n v="240000"/>
    <n v="240000"/>
    <n v="240000"/>
    <n v="240000"/>
    <n v="240000"/>
    <n v="230000"/>
    <n v="229759"/>
    <x v="132"/>
    <m/>
    <m/>
    <m/>
    <n v="2379759"/>
    <m/>
    <s v=""/>
    <m/>
    <s v="agregado de formulación."/>
    <s v="*"/>
    <m/>
  </r>
  <r>
    <x v="81"/>
    <n v="5510"/>
    <s v="Gerencia de Administración y Logística"/>
    <s v="Servicios"/>
    <m/>
    <m/>
    <m/>
    <m/>
    <m/>
    <x v="62"/>
    <m/>
    <m/>
    <s v="Suministros para telex y fax distribuido por el almacén"/>
    <s v="NO"/>
    <x v="1"/>
    <m/>
    <m/>
    <m/>
    <m/>
    <x v="1"/>
    <m/>
    <x v="1"/>
    <m/>
    <s v="Marco Leon  Aranguren"/>
    <s v="1040 478 517"/>
    <s v="SI"/>
    <m/>
    <m/>
    <x v="3"/>
    <m/>
    <m/>
    <x v="45"/>
    <m/>
    <m/>
    <m/>
    <n v="180"/>
    <m/>
    <m/>
    <n v="180"/>
    <m/>
    <m/>
    <n v="180"/>
    <m/>
    <m/>
    <n v="187"/>
    <x v="133"/>
    <m/>
    <m/>
    <m/>
    <n v="727"/>
    <m/>
    <s v=""/>
    <m/>
    <s v="agregado de formulación."/>
    <s v="*"/>
    <m/>
  </r>
  <r>
    <x v="82"/>
    <n v="5510"/>
    <s v="Gerencia de Administración y Logística"/>
    <s v="Servicios"/>
    <m/>
    <m/>
    <m/>
    <m/>
    <m/>
    <x v="63"/>
    <m/>
    <m/>
    <s v="Suministros para embalaje distribudio por el almacén (incluye cajas de carton) "/>
    <s v="NO"/>
    <x v="1"/>
    <m/>
    <m/>
    <m/>
    <m/>
    <x v="1"/>
    <m/>
    <x v="1"/>
    <m/>
    <s v="Marco Leon  Aranguren"/>
    <s v="1041 478 517"/>
    <s v="SI"/>
    <m/>
    <m/>
    <x v="3"/>
    <m/>
    <m/>
    <x v="46"/>
    <m/>
    <m/>
    <m/>
    <n v="35000"/>
    <n v="35000"/>
    <n v="35000"/>
    <n v="35000"/>
    <n v="35000"/>
    <n v="35000"/>
    <n v="30931"/>
    <n v="15000"/>
    <n v="15000"/>
    <n v="15000"/>
    <x v="134"/>
    <m/>
    <m/>
    <m/>
    <n v="285931"/>
    <m/>
    <s v=""/>
    <m/>
    <s v="agregado de formulación."/>
    <s v="*"/>
    <m/>
  </r>
  <r>
    <x v="83"/>
    <n v="5510"/>
    <s v="Gerencia de Administración y Logística"/>
    <s v="Servicios"/>
    <m/>
    <m/>
    <m/>
    <m/>
    <m/>
    <x v="64"/>
    <m/>
    <m/>
    <s v="Banquetas, papeleras, acrílicos, detectores de billetes, ordenadores de cola y otros, distribuidos por almacén "/>
    <s v="NO"/>
    <x v="1"/>
    <m/>
    <m/>
    <m/>
    <m/>
    <x v="1"/>
    <m/>
    <x v="1"/>
    <m/>
    <s v="Marco Leon  Aranguren"/>
    <s v="1042 478 517"/>
    <s v="SI"/>
    <m/>
    <m/>
    <x v="3"/>
    <m/>
    <m/>
    <x v="6"/>
    <m/>
    <m/>
    <m/>
    <n v="12000"/>
    <n v="12000"/>
    <n v="12000"/>
    <n v="12000"/>
    <n v="12000"/>
    <n v="12000"/>
    <n v="12000"/>
    <n v="12000"/>
    <n v="12000"/>
    <n v="12000"/>
    <x v="135"/>
    <m/>
    <m/>
    <m/>
    <n v="120000"/>
    <m/>
    <s v=""/>
    <m/>
    <s v="agregado de formulación."/>
    <s v="*"/>
    <m/>
  </r>
  <r>
    <x v="84"/>
    <n v="5510"/>
    <s v="Gerencia de Administración y Logística"/>
    <s v="Servicios"/>
    <m/>
    <m/>
    <m/>
    <m/>
    <m/>
    <x v="65"/>
    <m/>
    <m/>
    <s v="Suministros para cajeros automáticos -distribuido por almacén"/>
    <s v="NO"/>
    <x v="1"/>
    <m/>
    <m/>
    <m/>
    <m/>
    <x v="1"/>
    <m/>
    <x v="1"/>
    <m/>
    <s v="Marco Leon  Aranguren"/>
    <s v="1043 478 517"/>
    <s v="SI"/>
    <m/>
    <m/>
    <x v="3"/>
    <m/>
    <m/>
    <x v="47"/>
    <m/>
    <m/>
    <m/>
    <n v="12481"/>
    <n v="17000"/>
    <n v="13330"/>
    <n v="12000"/>
    <n v="12000"/>
    <n v="12000"/>
    <n v="12000"/>
    <n v="12000"/>
    <n v="12000"/>
    <n v="12000"/>
    <x v="136"/>
    <m/>
    <m/>
    <m/>
    <n v="126811"/>
    <m/>
    <s v=""/>
    <m/>
    <s v="agregado de formulación."/>
    <s v="*"/>
    <m/>
  </r>
  <r>
    <x v="85"/>
    <n v="5510"/>
    <s v="Gerencia de Administración y Logística"/>
    <s v="Servicios"/>
    <m/>
    <m/>
    <m/>
    <m/>
    <m/>
    <x v="66"/>
    <m/>
    <m/>
    <s v="Suministro Gel Antibacterial - Red de Ags. SMR´sI Lima y provincias"/>
    <s v="NO"/>
    <x v="1"/>
    <m/>
    <m/>
    <m/>
    <m/>
    <x v="1"/>
    <m/>
    <x v="1"/>
    <m/>
    <s v="Marco Leon  Aranguren"/>
    <s v="1044 478 517"/>
    <s v="SI"/>
    <m/>
    <m/>
    <x v="3"/>
    <m/>
    <m/>
    <x v="48"/>
    <m/>
    <m/>
    <n v="51725"/>
    <n v="85000"/>
    <n v="85000"/>
    <n v="85000"/>
    <n v="0"/>
    <n v="0"/>
    <n v="0"/>
    <n v="0"/>
    <n v="0"/>
    <n v="0"/>
    <n v="0"/>
    <x v="137"/>
    <m/>
    <m/>
    <m/>
    <n v="306725"/>
    <m/>
    <s v=""/>
    <m/>
    <s v="agregado de formulación."/>
    <s v="*"/>
    <m/>
  </r>
  <r>
    <x v="86"/>
    <n v="5510"/>
    <s v="Gerencia de Administración y Logística"/>
    <s v="Servicios"/>
    <m/>
    <m/>
    <m/>
    <m/>
    <m/>
    <x v="67"/>
    <m/>
    <m/>
    <s v="Gastos notariales y registrales (Sunarp y otros)"/>
    <s v="NO"/>
    <x v="1"/>
    <m/>
    <m/>
    <m/>
    <m/>
    <x v="1"/>
    <m/>
    <x v="1"/>
    <m/>
    <s v="Marco Leon  Aranguren"/>
    <s v="1045 478 517"/>
    <s v="SI"/>
    <m/>
    <m/>
    <x v="3"/>
    <m/>
    <m/>
    <x v="49"/>
    <m/>
    <m/>
    <m/>
    <n v="1252"/>
    <n v="1252"/>
    <n v="1252"/>
    <n v="1252"/>
    <n v="1252"/>
    <n v="1252"/>
    <n v="1252"/>
    <n v="1252"/>
    <n v="1252"/>
    <n v="1254"/>
    <x v="138"/>
    <m/>
    <m/>
    <m/>
    <n v="12522"/>
    <m/>
    <s v=""/>
    <m/>
    <s v="agregado de formulación."/>
    <s v="*"/>
    <m/>
  </r>
  <r>
    <x v="87"/>
    <n v="5510"/>
    <s v="Gerencia de Administración y Logística"/>
    <s v="Servicios"/>
    <m/>
    <m/>
    <m/>
    <m/>
    <m/>
    <x v="14"/>
    <m/>
    <m/>
    <s v="Comisión de servicios a nivel nacional"/>
    <s v="NO"/>
    <x v="1"/>
    <m/>
    <m/>
    <m/>
    <m/>
    <x v="1"/>
    <m/>
    <x v="1"/>
    <m/>
    <s v="Marco Leon  Aranguren"/>
    <s v="1046 478 517"/>
    <s v="SI"/>
    <m/>
    <m/>
    <x v="3"/>
    <m/>
    <m/>
    <x v="7"/>
    <m/>
    <n v="9613"/>
    <n v="9613"/>
    <n v="9613"/>
    <n v="9614"/>
    <n v="9614"/>
    <n v="5614"/>
    <m/>
    <m/>
    <m/>
    <m/>
    <m/>
    <m/>
    <x v="139"/>
    <m/>
    <m/>
    <m/>
    <n v="53681"/>
    <m/>
    <s v=""/>
    <m/>
    <s v="agregado de formulación."/>
    <s v="*"/>
    <m/>
  </r>
  <r>
    <x v="88"/>
    <n v="5510"/>
    <s v="Gerencia de Administración y Logística"/>
    <s v="Servicios"/>
    <m/>
    <m/>
    <m/>
    <m/>
    <m/>
    <x v="14"/>
    <m/>
    <m/>
    <s v="Comisión de servicios a nivel nacional"/>
    <s v="NO"/>
    <x v="1"/>
    <m/>
    <m/>
    <m/>
    <m/>
    <x v="1"/>
    <m/>
    <x v="1"/>
    <m/>
    <s v="Marco Leon  Aranguren"/>
    <s v="1047 478 517"/>
    <s v="SI"/>
    <m/>
    <m/>
    <x v="3"/>
    <m/>
    <m/>
    <x v="7"/>
    <m/>
    <n v="2640"/>
    <n v="5580"/>
    <n v="4660"/>
    <n v="4750"/>
    <n v="3980"/>
    <n v="5330"/>
    <m/>
    <m/>
    <m/>
    <m/>
    <m/>
    <m/>
    <x v="140"/>
    <m/>
    <m/>
    <m/>
    <n v="26940"/>
    <m/>
    <s v=""/>
    <m/>
    <s v="agregado de formulación."/>
    <s v="*"/>
    <m/>
  </r>
  <r>
    <x v="89"/>
    <n v="5510"/>
    <s v="Gerencia de Administración y Logística"/>
    <s v="Servicios"/>
    <m/>
    <m/>
    <m/>
    <m/>
    <m/>
    <x v="14"/>
    <m/>
    <m/>
    <s v="Comisión de servicios a nivel nacional"/>
    <s v="NO"/>
    <x v="1"/>
    <m/>
    <m/>
    <m/>
    <m/>
    <x v="1"/>
    <m/>
    <x v="1"/>
    <m/>
    <s v="Marco Leon  Aranguren"/>
    <s v="1048 478 517"/>
    <s v="SI"/>
    <m/>
    <m/>
    <x v="3"/>
    <m/>
    <m/>
    <x v="7"/>
    <m/>
    <n v="1200"/>
    <m/>
    <m/>
    <n v="2640"/>
    <n v="3840"/>
    <m/>
    <m/>
    <m/>
    <m/>
    <m/>
    <m/>
    <m/>
    <x v="141"/>
    <m/>
    <m/>
    <m/>
    <n v="7680"/>
    <m/>
    <s v=""/>
    <m/>
    <s v="agregado de formulación."/>
    <s v="*"/>
    <m/>
  </r>
  <r>
    <x v="90"/>
    <n v="5510"/>
    <s v="Gerencia de Administración y Logística"/>
    <s v="Servicios"/>
    <m/>
    <m/>
    <m/>
    <m/>
    <m/>
    <x v="14"/>
    <m/>
    <m/>
    <s v="Comisión de servicios a nivel nacional"/>
    <s v="NO"/>
    <x v="1"/>
    <m/>
    <m/>
    <m/>
    <m/>
    <x v="1"/>
    <m/>
    <x v="1"/>
    <m/>
    <s v="Marco Leon  Aranguren"/>
    <s v="1049 478 517"/>
    <s v="SI"/>
    <m/>
    <m/>
    <x v="3"/>
    <m/>
    <m/>
    <x v="7"/>
    <m/>
    <m/>
    <m/>
    <m/>
    <m/>
    <m/>
    <m/>
    <n v="0"/>
    <n v="0"/>
    <n v="0"/>
    <n v="0"/>
    <n v="0"/>
    <n v="0"/>
    <x v="111"/>
    <m/>
    <m/>
    <m/>
    <s v=""/>
    <m/>
    <s v=""/>
    <m/>
    <s v="agregado de formulación."/>
    <s v="*"/>
    <m/>
  </r>
  <r>
    <x v="91"/>
    <n v="5510"/>
    <s v="Gerencia de Administración y Logística"/>
    <s v="Servicios"/>
    <m/>
    <m/>
    <m/>
    <m/>
    <m/>
    <x v="14"/>
    <m/>
    <m/>
    <s v="Comisión de servicios a nivel nacional"/>
    <s v="NO"/>
    <x v="1"/>
    <m/>
    <m/>
    <m/>
    <m/>
    <x v="1"/>
    <m/>
    <x v="1"/>
    <m/>
    <s v="Marco Leon  Aranguren"/>
    <s v="1050 478 517"/>
    <s v="SI"/>
    <m/>
    <m/>
    <x v="3"/>
    <m/>
    <m/>
    <x v="7"/>
    <m/>
    <m/>
    <m/>
    <m/>
    <m/>
    <m/>
    <m/>
    <n v="0"/>
    <n v="0"/>
    <n v="0"/>
    <n v="0"/>
    <n v="0"/>
    <n v="0"/>
    <x v="111"/>
    <m/>
    <m/>
    <m/>
    <s v=""/>
    <m/>
    <s v=""/>
    <m/>
    <s v="agregado de formulación."/>
    <s v="*"/>
    <m/>
  </r>
  <r>
    <x v="92"/>
    <n v="5510"/>
    <s v="Gerencia de Administración y Logística"/>
    <s v="Servicios"/>
    <m/>
    <m/>
    <m/>
    <m/>
    <m/>
    <x v="14"/>
    <m/>
    <m/>
    <s v="Comisión de servicios a nivel nacional"/>
    <s v="NO"/>
    <x v="1"/>
    <m/>
    <m/>
    <m/>
    <m/>
    <x v="1"/>
    <m/>
    <x v="1"/>
    <m/>
    <s v="Marco Leon  Aranguren"/>
    <s v="1051 478 517"/>
    <s v="SI"/>
    <m/>
    <m/>
    <x v="3"/>
    <m/>
    <m/>
    <x v="7"/>
    <m/>
    <m/>
    <m/>
    <m/>
    <m/>
    <m/>
    <m/>
    <n v="0"/>
    <n v="0"/>
    <n v="0"/>
    <n v="0"/>
    <n v="0"/>
    <n v="0"/>
    <x v="111"/>
    <m/>
    <m/>
    <m/>
    <s v=""/>
    <m/>
    <s v=""/>
    <m/>
    <s v="agregado de formulación."/>
    <s v="*"/>
    <m/>
  </r>
  <r>
    <x v="93"/>
    <n v="5510"/>
    <s v="Gerencia de Administración y Logística"/>
    <s v="Servicios"/>
    <m/>
    <m/>
    <m/>
    <m/>
    <m/>
    <x v="68"/>
    <m/>
    <m/>
    <s v="Servicio para la Digitalización de 4´500,000 de imágenes con Valor Legal"/>
    <s v="NO"/>
    <x v="1"/>
    <m/>
    <m/>
    <m/>
    <m/>
    <x v="1"/>
    <m/>
    <x v="1"/>
    <m/>
    <s v="Marco Leon  Aranguren"/>
    <s v="1052 478 517"/>
    <s v="SI"/>
    <m/>
    <m/>
    <x v="3"/>
    <m/>
    <m/>
    <x v="50"/>
    <m/>
    <m/>
    <m/>
    <m/>
    <m/>
    <m/>
    <n v="1074"/>
    <n v="28818"/>
    <n v="28818"/>
    <m/>
    <m/>
    <m/>
    <m/>
    <x v="142"/>
    <m/>
    <m/>
    <m/>
    <n v="58710"/>
    <m/>
    <s v=""/>
    <m/>
    <s v="agregado de formulación."/>
    <s v="*"/>
    <m/>
  </r>
  <r>
    <x v="94"/>
    <n v="5510"/>
    <s v="Gerencia de Administración y Logística"/>
    <s v="Servicios"/>
    <m/>
    <m/>
    <m/>
    <m/>
    <m/>
    <x v="69"/>
    <m/>
    <m/>
    <s v="Servicio de Intermediación laboral de carga y embalaje"/>
    <s v="NO"/>
    <x v="1"/>
    <m/>
    <m/>
    <m/>
    <m/>
    <x v="1"/>
    <m/>
    <x v="1"/>
    <m/>
    <s v="Marco Leon  Aranguren"/>
    <s v="1053 478 517"/>
    <s v="SI"/>
    <m/>
    <m/>
    <x v="3"/>
    <m/>
    <m/>
    <x v="51"/>
    <m/>
    <n v="33476"/>
    <n v="33476"/>
    <n v="33476"/>
    <n v="33476"/>
    <n v="33476"/>
    <n v="33476"/>
    <n v="33476"/>
    <n v="33476"/>
    <n v="33476"/>
    <n v="33476"/>
    <n v="33476"/>
    <n v="33477"/>
    <x v="143"/>
    <m/>
    <m/>
    <m/>
    <n v="401713"/>
    <m/>
    <s v=""/>
    <m/>
    <s v="agregado de formulación."/>
    <s v="*"/>
    <m/>
  </r>
  <r>
    <x v="95"/>
    <n v="2639"/>
    <s v="Gerencia de Administración y Logística"/>
    <s v="Servicios"/>
    <s v="Control Patrimonial"/>
    <m/>
    <m/>
    <m/>
    <m/>
    <x v="70"/>
    <m/>
    <m/>
    <s v="Obtención CRIs y fichas registrales de 318 inmuebles (semestral S/ 79.00 c/u)"/>
    <s v="NO"/>
    <x v="1"/>
    <m/>
    <m/>
    <m/>
    <m/>
    <x v="1"/>
    <m/>
    <x v="1"/>
    <m/>
    <s v="Marco Leon  Aranguren"/>
    <s v="1056 478 517"/>
    <s v="SI"/>
    <m/>
    <m/>
    <x v="3"/>
    <m/>
    <m/>
    <x v="52"/>
    <m/>
    <m/>
    <m/>
    <n v="26000"/>
    <m/>
    <m/>
    <m/>
    <m/>
    <m/>
    <m/>
    <m/>
    <m/>
    <m/>
    <x v="144"/>
    <m/>
    <m/>
    <n v="0"/>
    <n v="26000"/>
    <m/>
    <s v=""/>
    <m/>
    <s v="agregado de formulación."/>
    <s v="*"/>
    <m/>
  </r>
  <r>
    <x v="96"/>
    <n v="2639"/>
    <s v="Gerencia de Administración y Logística"/>
    <s v="Servicios"/>
    <s v="Control Patrimonial"/>
    <m/>
    <m/>
    <m/>
    <m/>
    <x v="71"/>
    <m/>
    <m/>
    <s v="Atención de gastos y servicios menores para el Fondo Fijo de la Sección Control Patrimonial, de CRIs, partidas registrales y servicios afines de inmuebles del BN"/>
    <s v="NO"/>
    <x v="1"/>
    <m/>
    <m/>
    <m/>
    <m/>
    <x v="1"/>
    <m/>
    <x v="1"/>
    <m/>
    <s v="Marco Leon  Aranguren"/>
    <s v="1058 478 517"/>
    <s v="SI"/>
    <m/>
    <m/>
    <x v="3"/>
    <m/>
    <m/>
    <x v="52"/>
    <m/>
    <m/>
    <m/>
    <n v="1440"/>
    <n v="1440"/>
    <n v="1440"/>
    <n v="1440"/>
    <n v="1440"/>
    <n v="1440"/>
    <n v="1440"/>
    <n v="1440"/>
    <n v="1440"/>
    <n v="1440"/>
    <x v="145"/>
    <m/>
    <m/>
    <n v="0"/>
    <n v="14400"/>
    <m/>
    <s v=""/>
    <m/>
    <s v="agregado de formulación."/>
    <s v="*"/>
    <m/>
  </r>
  <r>
    <x v="97"/>
    <s v="2202"/>
    <s v="Gerencia de Administración y Logística"/>
    <s v="Servicios"/>
    <s v="Trámite Documentario"/>
    <s v="2202"/>
    <s v="Gerencia de Administración y Logística"/>
    <s v="Servicios"/>
    <s v="Trámite Documentario"/>
    <x v="72"/>
    <s v="servicios"/>
    <s v="Moderada"/>
    <s v="Despacho de documentos urgentes a nivel nacional e internacional"/>
    <s v="NO"/>
    <x v="2"/>
    <s v="OEI 4: Mejorar la experiencia del cliente"/>
    <s v="Contratación"/>
    <s v="No Significativa"/>
    <s v="SI"/>
    <x v="0"/>
    <s v="12"/>
    <x v="14"/>
    <d v="2023-12-31T00:00:00"/>
    <s v="Roberto Carlos Cuzcano Allauca"/>
    <s v="936 759 028"/>
    <s v="SI"/>
    <s v="Asignado"/>
    <s v=""/>
    <x v="1"/>
    <s v=""/>
    <m/>
    <x v="53"/>
    <s v="SERVICIO DE MENSAJERIA"/>
    <n v="1017"/>
    <n v="1017"/>
    <n v="1017"/>
    <n v="1017"/>
    <n v="1017"/>
    <n v="1017"/>
    <n v="1017"/>
    <n v="1017"/>
    <n v="1017"/>
    <n v="1017"/>
    <n v="1017"/>
    <n v="1016"/>
    <x v="146"/>
    <m/>
    <m/>
    <m/>
    <n v="12203"/>
    <m/>
    <s v=""/>
    <s v="NO"/>
    <s v=""/>
    <m/>
    <m/>
  </r>
  <r>
    <x v="98"/>
    <s v="2202"/>
    <s v="Gerencia de Administración y Logística"/>
    <s v="Servicios"/>
    <s v="Trámite Documentario"/>
    <s v="2202"/>
    <s v="Gerencia de Administración y Logística"/>
    <s v="Servicios"/>
    <s v="Trámite Documentario"/>
    <x v="73"/>
    <s v="servicios"/>
    <s v="Moderada"/>
    <s v="Servicio de habilitación y traslado de los extractos bancarios"/>
    <s v="NO"/>
    <x v="2"/>
    <s v="OEI 4: Mejorar la experiencia del cliente"/>
    <s v="Contratación"/>
    <s v="No Significativa"/>
    <s v="SI"/>
    <x v="1"/>
    <n v="20"/>
    <x v="15"/>
    <d v="2023-09-07T00:00:00"/>
    <s v="Roberto Carlos Cuzcano Allauca"/>
    <s v="936 759 028"/>
    <s v="SI"/>
    <s v="Asignado"/>
    <s v=""/>
    <x v="1"/>
    <s v="CO-028276-2022-BN"/>
    <d v="2023-09-07T00:00:00"/>
    <x v="53"/>
    <s v="SERVICIO DE MENSAJERIA"/>
    <n v="18363"/>
    <n v="18363"/>
    <n v="18363"/>
    <n v="18363"/>
    <n v="18363"/>
    <n v="18363"/>
    <n v="18363"/>
    <n v="18363"/>
    <n v="4289"/>
    <m/>
    <m/>
    <m/>
    <x v="147"/>
    <m/>
    <m/>
    <m/>
    <n v="151193"/>
    <m/>
    <s v=""/>
    <s v="NO"/>
    <s v=""/>
    <m/>
    <m/>
  </r>
  <r>
    <x v="99"/>
    <s v="2202"/>
    <s v="Gerencia de Administración y Logística"/>
    <s v="Servicios"/>
    <s v="Trámite Documentario"/>
    <s v="2202"/>
    <s v="Gerencia de Administración y Logística"/>
    <s v="Servicios"/>
    <s v="Trámite Documentario"/>
    <x v="73"/>
    <s v="servicios"/>
    <s v="Moderada"/>
    <s v="Servicio de habilitación y traslado de los extractos bancarios"/>
    <s v="NO"/>
    <x v="0"/>
    <s v="OEI 4: Mejorar la experiencia del cliente"/>
    <s v="Contratación"/>
    <s v="No Significativa"/>
    <s v="SI"/>
    <x v="4"/>
    <n v="24"/>
    <x v="16"/>
    <d v="2025-09-07T00:00:00"/>
    <s v="Roberto Carlos Cuzcano Allauca"/>
    <s v="937 759 028"/>
    <s v="SI"/>
    <s v="No Asignado"/>
    <s v=""/>
    <x v="1"/>
    <m/>
    <m/>
    <x v="53"/>
    <s v="SERVICIO DE MENSAJERIA"/>
    <m/>
    <m/>
    <m/>
    <m/>
    <m/>
    <m/>
    <m/>
    <m/>
    <n v="20790"/>
    <n v="27119"/>
    <n v="27119"/>
    <n v="27119"/>
    <x v="148"/>
    <n v="325424"/>
    <n v="223274"/>
    <m/>
    <n v="650845"/>
    <m/>
    <s v=""/>
    <s v="NO"/>
    <s v=""/>
    <m/>
    <m/>
  </r>
  <r>
    <x v="100"/>
    <s v="2202"/>
    <s v="Gerencia de Administración y Logística"/>
    <s v="Servicios"/>
    <s v="Trámite Documentario"/>
    <s v="2202"/>
    <s v="Gerencia de Administración y Logística"/>
    <s v="Servicios"/>
    <s v="Trámite Documentario"/>
    <x v="74"/>
    <s v="servicios"/>
    <s v="Moderada"/>
    <s v="Servicio de recepción, habilitación y envío de correspondencia a las agencias de provincias"/>
    <s v="NO"/>
    <x v="2"/>
    <s v="OEI 4: Mejorar la experiencia del cliente"/>
    <s v="Contratación"/>
    <s v="No Significativa"/>
    <s v="SI"/>
    <x v="1"/>
    <s v="24"/>
    <x v="17"/>
    <d v="2024-10-09T00:00:00"/>
    <s v="Roberto Carlos Cuzcano Allauca"/>
    <s v="936 759 028"/>
    <s v="SI"/>
    <s v="Asignado"/>
    <s v=""/>
    <x v="1"/>
    <s v="CO-028907-2022-BN"/>
    <d v="2024-10-09T00:00:00"/>
    <x v="53"/>
    <s v="SERVICIO DE MENSAJERIA"/>
    <n v="11229"/>
    <n v="11229"/>
    <n v="11229"/>
    <n v="11229"/>
    <n v="11229"/>
    <n v="11229"/>
    <n v="11229"/>
    <n v="11229"/>
    <n v="11229"/>
    <n v="11229"/>
    <n v="11228"/>
    <n v="11228"/>
    <x v="149"/>
    <n v="104428"/>
    <m/>
    <m/>
    <n v="239174"/>
    <m/>
    <s v=""/>
    <s v="NO"/>
    <s v=""/>
    <m/>
    <m/>
  </r>
  <r>
    <x v="100"/>
    <s v="2202"/>
    <s v="Gerencia de Administración y Logística"/>
    <s v="Servicios"/>
    <s v="Trámite Documentario"/>
    <s v="2202"/>
    <s v="Gerencia de Administración y Logística"/>
    <s v="Servicios"/>
    <s v="Trámite Documentario"/>
    <x v="74"/>
    <s v="servicios"/>
    <s v="Moderada"/>
    <s v="Servicio de recepción, habilitación y envío de correspondencia a las agencias de provincias"/>
    <s v="NO"/>
    <x v="2"/>
    <s v="OEI 4: Mejorar la experiencia del cliente"/>
    <s v="Contratación"/>
    <s v="No Significativa"/>
    <s v="SI"/>
    <x v="1"/>
    <s v="24"/>
    <x v="17"/>
    <d v="2024-10-09T00:00:00"/>
    <s v="Roberto Carlos Cuzcano Allauca"/>
    <s v="936 759 028"/>
    <s v="SI"/>
    <s v="Asignado"/>
    <s v=""/>
    <x v="1"/>
    <s v="CO-028907-2022-BN"/>
    <d v="2024-10-09T00:00:00"/>
    <x v="53"/>
    <s v="SERVICIO DE MENSAJERIA"/>
    <n v="10635.583333333334"/>
    <n v="10635.583333333334"/>
    <n v="10635.583333333334"/>
    <n v="10635.583333333334"/>
    <n v="10635.583333333334"/>
    <n v="10635.583333333334"/>
    <n v="10635.583333333334"/>
    <n v="10635.583333333334"/>
    <n v="10635.583333333334"/>
    <n v="10635.583333333334"/>
    <n v="10635.583333333334"/>
    <n v="10635.583333333334"/>
    <x v="150"/>
    <m/>
    <m/>
    <m/>
    <n v="127626.99999999999"/>
    <m/>
    <s v=""/>
    <s v="NO"/>
    <s v="agregado sobrante de formulación"/>
    <s v="*"/>
    <m/>
  </r>
  <r>
    <x v="101"/>
    <s v="2202"/>
    <s v="Gerencia de Administración y Logística"/>
    <s v="Servicios"/>
    <s v="Trámite Documentario"/>
    <s v="2202"/>
    <s v="Gerencia de Administración y Logística"/>
    <s v="Servicios"/>
    <s v="Trámite Documentario"/>
    <x v="75"/>
    <s v="servicios"/>
    <s v="Moderada"/>
    <s v="Servicio de recojo de sobres de las agencias de Lima Metropolitana y Callao"/>
    <s v="NO"/>
    <x v="2"/>
    <s v="OEI 4: Mejorar la experiencia del cliente"/>
    <s v="Contratación"/>
    <s v="No Significativa"/>
    <s v="SI"/>
    <x v="1"/>
    <s v="24"/>
    <x v="18"/>
    <d v="2024-04-11T00:00:00"/>
    <s v="Roberto Carlos Cuzcano Allauca"/>
    <s v="936 759 028"/>
    <s v="SI"/>
    <s v="Asignado"/>
    <s v=""/>
    <x v="1"/>
    <s v="CO-028518-2022-BN"/>
    <d v="2024-04-11T00:00:00"/>
    <x v="53"/>
    <s v="SERVICIO DE MENSAJERIA"/>
    <n v="24864"/>
    <n v="24864"/>
    <n v="24864"/>
    <n v="24864"/>
    <n v="24864"/>
    <n v="24864"/>
    <n v="24864"/>
    <n v="24865"/>
    <n v="24865"/>
    <n v="24865"/>
    <n v="24865"/>
    <n v="24865"/>
    <x v="151"/>
    <n v="83710"/>
    <m/>
    <m/>
    <n v="382083"/>
    <m/>
    <s v=""/>
    <s v="NO"/>
    <s v=""/>
    <m/>
    <m/>
  </r>
  <r>
    <x v="102"/>
    <s v="2202"/>
    <s v="Gerencia de Administración y Logística"/>
    <s v="Servicios"/>
    <s v="Trámite Documentario"/>
    <s v="2202"/>
    <s v="Gerencia de Administración y Logística"/>
    <s v="Servicios"/>
    <s v="Trámite Documentario"/>
    <x v="76"/>
    <s v="servicios"/>
    <s v="Moderada"/>
    <s v="Servicio de recepción, control y mensajería a nivel local"/>
    <s v="NO"/>
    <x v="2"/>
    <s v="OEI 4: Mejorar la experiencia del cliente"/>
    <s v="Contratación"/>
    <s v="No Significativa"/>
    <s v="SI"/>
    <x v="1"/>
    <n v="20"/>
    <x v="19"/>
    <d v="2023-10-21T00:00:00"/>
    <s v="Roberto Carlos Cuzcano Allauca"/>
    <s v="936 759 028"/>
    <s v="SI"/>
    <s v="Asignado"/>
    <s v=""/>
    <x v="1"/>
    <s v="CO-028383-2022-BN"/>
    <d v="2023-10-21T00:00:00"/>
    <x v="53"/>
    <s v="SERVICIO DE MENSAJERIA"/>
    <n v="15544"/>
    <n v="15544"/>
    <n v="15544"/>
    <n v="15544"/>
    <n v="15544"/>
    <n v="15544"/>
    <n v="15544"/>
    <n v="15544"/>
    <n v="15544"/>
    <n v="10882"/>
    <m/>
    <m/>
    <x v="152"/>
    <m/>
    <m/>
    <m/>
    <n v="150778"/>
    <m/>
    <s v=""/>
    <s v="NO"/>
    <s v=""/>
    <m/>
    <m/>
  </r>
  <r>
    <x v="103"/>
    <s v="2202"/>
    <s v="Gerencia de Administración y Logística"/>
    <s v="Servicios"/>
    <s v="Trámite Documentario"/>
    <s v="2202"/>
    <s v="Gerencia de Administración y Logística"/>
    <s v="Servicios"/>
    <s v="Trámite Documentario"/>
    <x v="76"/>
    <s v="servicios"/>
    <s v="Moderada"/>
    <s v="Servicio de recepción, control y mensajería a nivel local"/>
    <s v="NO"/>
    <x v="0"/>
    <s v="OEI 4: Mejorar la experiencia del cliente"/>
    <s v="Contratación"/>
    <s v="No Significativa"/>
    <s v="SI"/>
    <x v="9"/>
    <n v="30"/>
    <x v="20"/>
    <d v="2026-04-21T00:00:00"/>
    <s v="Roberto Carlos Cuzcano Allauca"/>
    <s v="936 759 028"/>
    <s v="SI"/>
    <s v="No Asignado"/>
    <s v=""/>
    <x v="1"/>
    <s v=""/>
    <m/>
    <x v="53"/>
    <s v="SERVICIO DE MENSAJERIA"/>
    <m/>
    <m/>
    <m/>
    <m/>
    <m/>
    <m/>
    <m/>
    <m/>
    <m/>
    <n v="6527"/>
    <n v="21754"/>
    <n v="21754"/>
    <x v="153"/>
    <n v="261051"/>
    <n v="261051"/>
    <n v="80490"/>
    <n v="652627"/>
    <m/>
    <s v=""/>
    <s v="NO"/>
    <s v=""/>
    <m/>
    <m/>
  </r>
  <r>
    <x v="104"/>
    <s v="2202"/>
    <s v="Gerencia de Administración y Logística"/>
    <s v="Servicios"/>
    <s v="Trámite Documentario"/>
    <s v="2202"/>
    <s v="Gerencia de Administración y Logística"/>
    <s v="Servicios"/>
    <s v="Trámite Documentario"/>
    <x v="77"/>
    <s v="servicios"/>
    <s v="Moderada"/>
    <s v="Pago de Casilla Postal - Pago Anual"/>
    <s v="NO"/>
    <x v="2"/>
    <s v="OEI 4: Mejorar la experiencia del cliente"/>
    <s v="Contratación"/>
    <s v="No Significativa"/>
    <s v="SI"/>
    <x v="0"/>
    <s v="12"/>
    <x v="14"/>
    <d v="2023-12-31T00:00:00"/>
    <s v="Roberto Carlos Cuzcano Allauca"/>
    <s v="936 759 028"/>
    <s v="SI"/>
    <s v="Asignado"/>
    <s v=""/>
    <x v="1"/>
    <s v=""/>
    <m/>
    <x v="50"/>
    <s v="OTROS SERVICIOS"/>
    <n v="306"/>
    <m/>
    <m/>
    <m/>
    <m/>
    <m/>
    <m/>
    <m/>
    <m/>
    <m/>
    <m/>
    <m/>
    <x v="154"/>
    <m/>
    <m/>
    <m/>
    <n v="306"/>
    <m/>
    <s v=""/>
    <s v="NO"/>
    <s v=""/>
    <m/>
    <m/>
  </r>
  <r>
    <x v="105"/>
    <s v="2202"/>
    <s v="Gerencia de Administración y Logística"/>
    <s v="Servicios"/>
    <s v="Trámite Documentario"/>
    <s v="2202"/>
    <s v="Gerencia de Administración y Logística"/>
    <s v="Servicios"/>
    <s v="Trámite Documentario"/>
    <x v="78"/>
    <s v="servicios"/>
    <s v="Moderada"/>
    <s v="Servicio Integral de Mesa de Partes"/>
    <s v="NO"/>
    <x v="0"/>
    <s v="OEI 4: Mejorar la experiencia del cliente"/>
    <s v="Contratación"/>
    <s v="No Significativa"/>
    <s v="SI"/>
    <x v="10"/>
    <s v="30"/>
    <x v="14"/>
    <d v="2025-06-30T00:00:00"/>
    <s v="Roberto Carlos Cuzcano Allauca"/>
    <s v="936 759 028"/>
    <s v="SI"/>
    <s v="Asignado"/>
    <s v=""/>
    <x v="0"/>
    <s v=""/>
    <m/>
    <x v="50"/>
    <s v="OTROS SERVICIOS"/>
    <n v="15763"/>
    <n v="15763"/>
    <n v="15763"/>
    <n v="15763"/>
    <n v="15763"/>
    <n v="15763"/>
    <n v="15763"/>
    <n v="15763"/>
    <n v="15763"/>
    <n v="15762"/>
    <n v="15762"/>
    <n v="15762"/>
    <x v="155"/>
    <n v="256409"/>
    <n v="128205"/>
    <m/>
    <n v="573767"/>
    <m/>
    <s v=""/>
    <s v="NO"/>
    <s v=""/>
    <m/>
    <m/>
  </r>
  <r>
    <x v="105"/>
    <s v="2202"/>
    <s v="Gerencia de Administración y Logística"/>
    <s v="Servicios"/>
    <s v="Trámite Documentario"/>
    <s v="2202"/>
    <s v="Gerencia de Administración y Logística"/>
    <s v="Servicios"/>
    <s v="Trámite Documentario"/>
    <x v="78"/>
    <s v="servicios"/>
    <s v="Moderada"/>
    <s v="Servicio Integral de Mesa de Partes"/>
    <s v="NO"/>
    <x v="0"/>
    <s v="OEI 4: Mejorar la experiencia del cliente"/>
    <s v="Contratación"/>
    <s v="No Significativa"/>
    <s v="SI"/>
    <x v="10"/>
    <s v="30"/>
    <x v="14"/>
    <d v="2025-06-30T00:00:00"/>
    <s v="Roberto Carlos Cuzcano Allauca"/>
    <s v="936 759 028"/>
    <s v="NO"/>
    <s v="Asignado"/>
    <s v=""/>
    <x v="0"/>
    <s v=""/>
    <m/>
    <x v="50"/>
    <s v="OTROS SERVICIOS"/>
    <n v="11209.666666666668"/>
    <n v="11209.666666666668"/>
    <n v="11209.666666666668"/>
    <n v="11209.666666666668"/>
    <n v="11209.666666666668"/>
    <n v="11208.666666666668"/>
    <n v="11208.666666666668"/>
    <n v="11208.666666666668"/>
    <n v="11208.666666666668"/>
    <n v="11209.666666666668"/>
    <n v="11209.666666666668"/>
    <n v="11209.666666666668"/>
    <x v="156"/>
    <m/>
    <m/>
    <m/>
    <n v="134512"/>
    <m/>
    <s v=""/>
    <s v="NO"/>
    <s v="parte del cdnm que no esta en la fomulación"/>
    <s v="*"/>
    <m/>
  </r>
  <r>
    <x v="106"/>
    <s v="2203"/>
    <s v="Gerencia de Administración y Logística"/>
    <s v="Servicios"/>
    <s v="Archivo Central"/>
    <s v="2203"/>
    <s v="Gerencia de Administración y Logística"/>
    <s v="Servicios"/>
    <s v="Archivo Central"/>
    <x v="79"/>
    <s v="Bienes"/>
    <s v="Alta"/>
    <s v="Adquisición de 25,000 cajas archiveras por convenio marco"/>
    <s v="NO"/>
    <x v="0"/>
    <s v="OEI 8: Optimizar la eficiencia de los procesos"/>
    <s v="Contratación"/>
    <s v="No Significativa"/>
    <s v="NO"/>
    <x v="11"/>
    <s v="1"/>
    <x v="2"/>
    <d v="2023-08-31T00:00:00"/>
    <s v="Elena Margarita Alarcon Ledesma"/>
    <s v="949 245 917"/>
    <s v="NO"/>
    <s v="No Asignado"/>
    <s v=""/>
    <x v="0"/>
    <s v=""/>
    <m/>
    <x v="46"/>
    <s v="MATERIALES PARA EMBALAJE"/>
    <m/>
    <m/>
    <m/>
    <m/>
    <m/>
    <m/>
    <m/>
    <n v="400000"/>
    <m/>
    <m/>
    <m/>
    <m/>
    <x v="157"/>
    <m/>
    <m/>
    <m/>
    <n v="400000"/>
    <n v="25000"/>
    <n v="16"/>
    <s v="SI"/>
    <s v=""/>
    <m/>
    <m/>
  </r>
  <r>
    <x v="107"/>
    <s v="2203"/>
    <s v="Gerencia de Administración y Logística"/>
    <s v="Servicios"/>
    <s v="Archivo Central"/>
    <s v="2203"/>
    <s v="Gerencia de Administración y Logística"/>
    <s v="Servicios"/>
    <s v="Archivo Central"/>
    <x v="80"/>
    <s v="Bienes"/>
    <s v="Alta"/>
    <s v="Adquisición de Elevador"/>
    <s v="NO"/>
    <x v="0"/>
    <s v="OEI 8: Optimizar la eficiencia de los procesos"/>
    <s v="Contratación"/>
    <s v="No Significativa"/>
    <s v="NO"/>
    <x v="8"/>
    <s v="2"/>
    <x v="3"/>
    <d v="2023-08-01T00:00:00"/>
    <s v="Elena Margarita Alarcon Ledesma"/>
    <s v="949 245 917"/>
    <s v="NO"/>
    <s v="No Asignado"/>
    <s v=""/>
    <x v="0"/>
    <s v=""/>
    <m/>
    <x v="5"/>
    <s v="OTRAS"/>
    <m/>
    <m/>
    <m/>
    <m/>
    <m/>
    <m/>
    <m/>
    <n v="220000"/>
    <m/>
    <m/>
    <m/>
    <m/>
    <x v="158"/>
    <m/>
    <m/>
    <m/>
    <n v="220000"/>
    <n v="1"/>
    <n v="220000"/>
    <s v="SI"/>
    <s v="cambio de cuenta 4513011119 a cuenta de formulación"/>
    <m/>
    <m/>
  </r>
  <r>
    <x v="108"/>
    <s v="2203"/>
    <s v="Gerencia de Administración y Logística"/>
    <s v="Servicios"/>
    <s v="Archivo Central"/>
    <s v="2203"/>
    <s v="Gerencia de Administración y Logística"/>
    <s v="Servicios"/>
    <s v="Archivo Central"/>
    <x v="81"/>
    <s v="servicios"/>
    <s v="Alta"/>
    <s v="Servicio de digitalización de documentos con valor legal y sin valor legal"/>
    <s v="NO"/>
    <x v="0"/>
    <s v="OEI 8: Optimizar la eficiencia de los procesos"/>
    <s v="Contratación"/>
    <s v="No Significativa"/>
    <s v="NO"/>
    <x v="12"/>
    <s v="36"/>
    <x v="6"/>
    <d v="2026-08-30T00:00:00"/>
    <s v="Elena Margarita Alarcon Ledesma"/>
    <s v="949 245 917"/>
    <s v="NO"/>
    <s v="No Asignado"/>
    <s v=""/>
    <x v="0"/>
    <s v=""/>
    <m/>
    <x v="50"/>
    <s v="OTROS SERVICIOS"/>
    <m/>
    <m/>
    <m/>
    <m/>
    <m/>
    <m/>
    <m/>
    <m/>
    <n v="50000"/>
    <n v="50000"/>
    <n v="50000"/>
    <n v="50000"/>
    <x v="70"/>
    <n v="600000"/>
    <n v="600000"/>
    <n v="400000"/>
    <n v="1800000"/>
    <n v="1"/>
    <n v="1800000"/>
    <s v="SI"/>
    <s v=""/>
    <m/>
    <m/>
  </r>
  <r>
    <x v="109"/>
    <s v="2203"/>
    <s v="Gerencia de Administración y Logística"/>
    <s v="Servicios"/>
    <s v="Archivo Central"/>
    <s v="2203"/>
    <s v="Gerencia de Administración y Logística"/>
    <s v="Servicios"/>
    <s v="Archivo Central"/>
    <x v="82"/>
    <s v="servicios"/>
    <s v="Alta"/>
    <s v="Traslado de Documentos del Archivo Central al Almacén de Ate y del Almacén de Ate al Archivo Central"/>
    <s v="NO"/>
    <x v="0"/>
    <s v="OEI 10: Garantizar la estabilidad operativa"/>
    <s v="Contratación"/>
    <s v="No Significativa"/>
    <s v="NO"/>
    <x v="0"/>
    <s v="12"/>
    <x v="14"/>
    <d v="2023-12-31T00:00:00"/>
    <s v="Elena Margarita Alarcon Ledesma"/>
    <s v="949 245 917"/>
    <s v="NO"/>
    <s v="No Asignado"/>
    <s v=""/>
    <x v="0"/>
    <s v=""/>
    <m/>
    <x v="33"/>
    <s v="FLETES Y EMBALAJES"/>
    <m/>
    <m/>
    <n v="15000"/>
    <m/>
    <m/>
    <m/>
    <n v="15000"/>
    <m/>
    <m/>
    <m/>
    <n v="8000"/>
    <m/>
    <x v="159"/>
    <m/>
    <m/>
    <m/>
    <n v="38000"/>
    <n v="1"/>
    <n v="38000"/>
    <s v="SI"/>
    <s v=""/>
    <m/>
    <m/>
  </r>
  <r>
    <x v="110"/>
    <s v="2203"/>
    <s v="Gerencia de Administración y Logística"/>
    <s v="Servicios"/>
    <s v="Archivo Central"/>
    <s v="2203"/>
    <s v="Gerencia de Administración y Logística"/>
    <s v="Servicios"/>
    <s v="Archivo Central"/>
    <x v="68"/>
    <s v="servicios"/>
    <s v="Alta"/>
    <s v="Servicio para la Digitalización de 4´500,000 de imágenes con Valor Legal"/>
    <s v="NO"/>
    <x v="2"/>
    <s v="OEI 8: Optimizar la eficiencia de los procesos"/>
    <s v="Contratación"/>
    <s v="No Significativa"/>
    <s v="NO"/>
    <x v="0"/>
    <s v="24"/>
    <x v="21"/>
    <d v="2024-01-02T00:00:00"/>
    <s v="Elena Margarita Alarcon Ledesma"/>
    <s v="949 245 917"/>
    <s v="SI"/>
    <s v="Asignado"/>
    <s v=""/>
    <x v="1"/>
    <s v="N° 028192-2021-BN"/>
    <d v="2023-12-17T00:00:00"/>
    <x v="50"/>
    <s v="OTROS SERVICIOS"/>
    <n v="28818"/>
    <n v="28818"/>
    <n v="28818"/>
    <n v="28818"/>
    <n v="28818"/>
    <n v="4639"/>
    <m/>
    <m/>
    <m/>
    <m/>
    <m/>
    <m/>
    <x v="160"/>
    <m/>
    <m/>
    <m/>
    <n v="148729"/>
    <n v="1"/>
    <n v="207441"/>
    <s v="SI"/>
    <s v=""/>
    <m/>
    <m/>
  </r>
  <r>
    <x v="110"/>
    <s v="2203"/>
    <s v="Gerencia de Administración y Logística"/>
    <s v="Servicios"/>
    <s v="Archivo Central"/>
    <s v="2203"/>
    <s v="Gerencia de Administración y Logística"/>
    <s v="Servicios"/>
    <s v="Archivo Central"/>
    <x v="68"/>
    <s v="servicios"/>
    <s v="Alta"/>
    <s v="Servicio para la Digitalización de 4´500,000 de imágenes con Valor Legal"/>
    <s v="NO"/>
    <x v="2"/>
    <s v="OEI 8: Optimizar la eficiencia de los procesos"/>
    <s v="Contratación"/>
    <s v="No Significativa"/>
    <s v="NO"/>
    <x v="0"/>
    <s v="24"/>
    <x v="22"/>
    <d v="2024-01-03T00:00:00"/>
    <s v="Elena Margarita Alarcon Ledesma"/>
    <s v="949 245 917"/>
    <s v="SI"/>
    <s v="Asignado"/>
    <s v=""/>
    <x v="1"/>
    <s v="N° 028192-2021-BN"/>
    <d v="2023-12-17T00:00:00"/>
    <x v="50"/>
    <s v="OTROS SERVICIOS"/>
    <n v="4892.666666666667"/>
    <n v="4892.666666666667"/>
    <n v="4892.666666666667"/>
    <n v="4892.666666666667"/>
    <n v="4892.666666666667"/>
    <n v="4892.666666666667"/>
    <n v="4892.666666666667"/>
    <n v="4892.666666666667"/>
    <m/>
    <m/>
    <m/>
    <m/>
    <x v="161"/>
    <m/>
    <m/>
    <m/>
    <n v="39141.333333333336"/>
    <n v="1"/>
    <n v="207441"/>
    <s v="SI"/>
    <s v="parte del cdnm que no esta en la fomulación"/>
    <s v="*"/>
    <m/>
  </r>
  <r>
    <x v="111"/>
    <s v="2203"/>
    <s v="Gerencia de Administración y Logística"/>
    <s v="Servicios"/>
    <s v="Archivo Central"/>
    <s v="2203"/>
    <s v="Gerencia de Administración y Logística"/>
    <s v="Servicios"/>
    <s v="Archivo Central"/>
    <x v="83"/>
    <s v="servicios"/>
    <s v="Alta"/>
    <s v="Servicio de carga, traslado y embalaje de cajas con documentos"/>
    <s v="NO"/>
    <x v="2"/>
    <s v="OEI 8: Optimizar la eficiencia de los procesos"/>
    <s v="Contratación"/>
    <s v="No Significativa"/>
    <s v="NO"/>
    <x v="2"/>
    <s v="24"/>
    <x v="23"/>
    <d v="2024-02-20T00:00:00"/>
    <s v="Elena Margarita Alarcon Ledesma"/>
    <s v="949 245 917"/>
    <s v="SI"/>
    <s v="Asignado"/>
    <s v=""/>
    <x v="1"/>
    <s v="N° 028376-2022-BN"/>
    <d v="2024-02-14T00:00:00"/>
    <x v="50"/>
    <s v="OTROS SERVICIOS"/>
    <n v="11021"/>
    <n v="11021"/>
    <n v="11021"/>
    <n v="11021"/>
    <n v="11021"/>
    <n v="11021"/>
    <n v="11021"/>
    <n v="11021"/>
    <n v="11021"/>
    <n v="11021"/>
    <n v="11021"/>
    <n v="11021"/>
    <x v="162"/>
    <n v="26009"/>
    <m/>
    <m/>
    <n v="158261"/>
    <n v="1"/>
    <n v="182069"/>
    <s v="SI"/>
    <s v=""/>
    <m/>
    <m/>
  </r>
  <r>
    <x v="111"/>
    <s v="2203"/>
    <s v="Gerencia de Administración y Logística"/>
    <s v="Servicios"/>
    <s v="Archivo Central"/>
    <s v="2203"/>
    <s v="Gerencia de Administración y Logística"/>
    <s v="Servicios"/>
    <s v="Archivo Central"/>
    <x v="83"/>
    <s v="servicios"/>
    <s v="Alta"/>
    <s v="Servicio de carga, traslado y embalaje de cajas con documentos"/>
    <s v="NO"/>
    <x v="2"/>
    <s v="OEI 8: Optimizar la eficiencia de los procesos"/>
    <s v="Contratación"/>
    <s v="No Significativa"/>
    <s v="NO"/>
    <x v="2"/>
    <s v="24"/>
    <x v="23"/>
    <d v="2024-02-20T00:00:00"/>
    <s v="Elena Margarita Alarcon Ledesma"/>
    <s v="949 245 917"/>
    <s v="SI"/>
    <s v="Asignado"/>
    <s v=""/>
    <x v="1"/>
    <s v="N° 028376-2022-BN"/>
    <d v="2024-02-14T00:00:00"/>
    <x v="50"/>
    <s v="OTROS SERVICIOS"/>
    <n v="1984"/>
    <n v="1984"/>
    <n v="1984"/>
    <n v="1984"/>
    <n v="1984"/>
    <n v="1984"/>
    <n v="1984"/>
    <n v="1984"/>
    <n v="1984"/>
    <n v="1984"/>
    <n v="1984"/>
    <n v="1984"/>
    <x v="163"/>
    <m/>
    <m/>
    <m/>
    <n v="23808"/>
    <n v="1"/>
    <n v="182069"/>
    <s v="SI"/>
    <s v="parte del cdnm que no esta en la fomulación"/>
    <s v="*"/>
    <m/>
  </r>
  <r>
    <x v="112"/>
    <s v="2203"/>
    <s v="Gerencia de Administración y Logística"/>
    <s v="Servicios"/>
    <s v="Archivo Central"/>
    <s v="2203"/>
    <s v="Gerencia de Administración y Logística"/>
    <s v="Servicios"/>
    <s v="Archivo Central"/>
    <x v="84"/>
    <s v="Bienes"/>
    <s v="Alta"/>
    <s v="EPP y indumentaria de trabajo"/>
    <s v="NO"/>
    <x v="0"/>
    <s v="OEI 8: Optimizar la eficiencia de los procesos"/>
    <s v="Contratación"/>
    <s v="No Significativa"/>
    <s v="NO"/>
    <x v="9"/>
    <s v="1"/>
    <x v="24"/>
    <d v="2023-05-31T00:00:00"/>
    <s v="Elena Margarita Alarcon Ledesma"/>
    <s v="949 245 917"/>
    <s v="NO"/>
    <s v="No Asignado"/>
    <s v=""/>
    <x v="0"/>
    <s v=""/>
    <m/>
    <x v="6"/>
    <s v="OTROS SUMINISTROS"/>
    <m/>
    <m/>
    <m/>
    <m/>
    <n v="26000"/>
    <m/>
    <m/>
    <m/>
    <m/>
    <m/>
    <m/>
    <m/>
    <x v="144"/>
    <m/>
    <m/>
    <m/>
    <n v="26000"/>
    <n v="1"/>
    <n v="26000"/>
    <s v="SI"/>
    <s v=""/>
    <m/>
    <m/>
  </r>
  <r>
    <x v="113"/>
    <s v="2627"/>
    <s v="Gerencia de Administración y Logística"/>
    <s v="Servicios"/>
    <s v="Almacén"/>
    <s v="2627"/>
    <s v="Gerencia de Administración y Logística"/>
    <s v="Servicios"/>
    <s v="Almacén"/>
    <x v="85"/>
    <s v="Bienes"/>
    <s v="Moderada"/>
    <s v="Útiles de escritorio distribuido por almacén  (para provincias únicamente, papel bond, sobres de manila y files)"/>
    <s v="NO"/>
    <x v="0"/>
    <s v="OEI 10: Garantizar la estabilidad operativa"/>
    <s v="Contratación"/>
    <s v="No Significativa"/>
    <s v="SI"/>
    <x v="4"/>
    <n v="2"/>
    <x v="4"/>
    <d v="2023-05-30T00:00:00"/>
    <s v="Luis Bernardo Soto Zavala"/>
    <s v="999 631 390"/>
    <s v="SI"/>
    <s v=""/>
    <s v=""/>
    <x v="1"/>
    <s v=""/>
    <m/>
    <x v="54"/>
    <s v="ÚTILES DE OFICINA"/>
    <m/>
    <m/>
    <m/>
    <n v="21600"/>
    <n v="21600"/>
    <m/>
    <m/>
    <m/>
    <m/>
    <m/>
    <m/>
    <m/>
    <x v="164"/>
    <n v="43200"/>
    <n v="43200"/>
    <n v="43200"/>
    <n v="172800"/>
    <n v="40000"/>
    <n v="47.066549999999999"/>
    <s v="SI"/>
    <s v="diferencia para igualar carga diferida"/>
    <s v="*"/>
    <m/>
  </r>
  <r>
    <x v="113"/>
    <s v="2627"/>
    <s v="Gerencia de Administración y Logística"/>
    <s v="Servicios"/>
    <s v="Almacén"/>
    <s v="2627"/>
    <s v="Gerencia de Administración y Logística"/>
    <s v="Servicios"/>
    <s v="Almacén"/>
    <x v="85"/>
    <s v="Bienes"/>
    <s v="Moderada"/>
    <s v="Útiles de escritorio distribuido por almacén  (para provincias únicamente, papel bond, sobres de manila y files)"/>
    <s v="NO"/>
    <x v="0"/>
    <s v="OEI 10: Garantizar la estabilidad operativa"/>
    <s v="Contratación"/>
    <s v="No Significativa"/>
    <s v="SI"/>
    <x v="4"/>
    <n v="2"/>
    <x v="4"/>
    <d v="2023-05-30T00:00:00"/>
    <s v="Luis Bernardo Soto Zavala"/>
    <s v="999 631 390"/>
    <s v="SI"/>
    <s v=""/>
    <s v=""/>
    <x v="1"/>
    <s v=""/>
    <m/>
    <x v="54"/>
    <s v="ÚTILES DE OFICINA"/>
    <m/>
    <m/>
    <m/>
    <n v="218400"/>
    <n v="218400"/>
    <m/>
    <m/>
    <m/>
    <m/>
    <m/>
    <m/>
    <m/>
    <x v="165"/>
    <n v="458640"/>
    <n v="481572"/>
    <n v="505650"/>
    <n v="1882662"/>
    <n v="40000"/>
    <n v="47.066549999999999"/>
    <s v="SI"/>
    <s v="registrop de  almacen"/>
    <m/>
    <m/>
  </r>
  <r>
    <x v="114"/>
    <s v="2627"/>
    <s v="Gerencia de Administración y Logística"/>
    <s v="Servicios"/>
    <s v="Almacén"/>
    <s v="2627"/>
    <s v="Gerencia de Administración y Logística"/>
    <s v="Servicios"/>
    <s v="Almacén"/>
    <x v="86"/>
    <s v="Bienes"/>
    <s v="Moderada"/>
    <s v="Papel Bond para Fotocopiadora 80 gr. - A4."/>
    <s v="NO"/>
    <x v="0"/>
    <s v="OEI 10: Garantizar la estabilidad operativa"/>
    <s v="Contratación"/>
    <s v="No Significativa"/>
    <s v="SI"/>
    <x v="5"/>
    <n v="9"/>
    <x v="25"/>
    <d v="2023-12-01T00:00:00"/>
    <s v="Luis Bernardo Soto Zavala"/>
    <s v="999 631 390"/>
    <s v="SI"/>
    <s v=""/>
    <s v=""/>
    <x v="1"/>
    <s v="1588-2022"/>
    <d v="2022-09-07T00:00:00"/>
    <x v="54"/>
    <s v="ÚTILES DE OFICINA"/>
    <m/>
    <m/>
    <m/>
    <m/>
    <n v="157960"/>
    <m/>
    <m/>
    <m/>
    <m/>
    <n v="157960"/>
    <m/>
    <m/>
    <x v="166"/>
    <m/>
    <m/>
    <m/>
    <n v="315920"/>
    <n v="60000"/>
    <n v="86.23778333333334"/>
    <s v="SI"/>
    <s v="monto para igualar registro de almacen "/>
    <s v="*"/>
    <m/>
  </r>
  <r>
    <x v="114"/>
    <s v="2627"/>
    <s v="Gerencia de Administración y Logística"/>
    <s v="Servicios"/>
    <s v="Almacén"/>
    <s v="2627"/>
    <s v="Gerencia de Administración y Logística"/>
    <s v="Servicios"/>
    <s v="Almacén"/>
    <x v="86"/>
    <s v="Bienes"/>
    <s v="Moderada"/>
    <s v="Papel Bond para Fotocopiadora 80 gr. - A4."/>
    <s v="NO"/>
    <x v="0"/>
    <s v="OEI 10: Garantizar la estabilidad operativa"/>
    <s v="Contratación"/>
    <s v="No Significativa"/>
    <s v="SI"/>
    <x v="5"/>
    <n v="9"/>
    <x v="25"/>
    <d v="2023-12-01T00:00:00"/>
    <s v="Luis Bernardo Soto Zavala"/>
    <s v="999 631 390"/>
    <s v="SI"/>
    <s v=""/>
    <s v=""/>
    <x v="1"/>
    <s v="1588-2022"/>
    <d v="2022-09-07T00:00:00"/>
    <x v="54"/>
    <s v="ÚTILES DE OFICINA"/>
    <n v="0"/>
    <m/>
    <n v="0"/>
    <n v="0"/>
    <n v="465040"/>
    <n v="0"/>
    <n v="0"/>
    <n v="0"/>
    <n v="0"/>
    <n v="465040"/>
    <n v="0"/>
    <n v="0"/>
    <x v="167"/>
    <n v="1246080"/>
    <n v="1308384"/>
    <n v="1373803"/>
    <n v="4858347"/>
    <n v="60000"/>
    <n v="86.23778333333334"/>
    <s v="SI"/>
    <s v="valor de carga diferida"/>
    <m/>
    <m/>
  </r>
  <r>
    <x v="115"/>
    <s v="2627"/>
    <s v="Gerencia de Administración y Logística"/>
    <s v="Servicios"/>
    <s v="Almacén"/>
    <s v="2627"/>
    <s v="Gerencia de Administración y Logística"/>
    <s v="Servicios"/>
    <s v="Almacén"/>
    <x v="87"/>
    <s v="Bienes"/>
    <s v="Moderada"/>
    <s v="Materiales para embalaje"/>
    <s v="NO"/>
    <x v="0"/>
    <s v="OEI 10: Garantizar la estabilidad operativa"/>
    <s v="Contratación"/>
    <s v="No Significativa"/>
    <s v="SI"/>
    <x v="11"/>
    <n v="2"/>
    <x v="2"/>
    <d v="2023-09-30T00:00:00"/>
    <s v="Luis Bernardo Soto Zavala"/>
    <s v="999 631 390"/>
    <s v="SI"/>
    <s v=""/>
    <s v=""/>
    <x v="1"/>
    <s v="1570-2022"/>
    <d v="2022-07-01T00:00:00"/>
    <x v="55"/>
    <s v="MATERIALES PARA EMBALAJE"/>
    <m/>
    <m/>
    <m/>
    <n v="20000"/>
    <m/>
    <m/>
    <m/>
    <m/>
    <m/>
    <m/>
    <m/>
    <m/>
    <x v="55"/>
    <m/>
    <m/>
    <m/>
    <n v="20000"/>
    <m/>
    <m/>
    <m/>
    <s v="carga diferida"/>
    <s v="*"/>
    <m/>
  </r>
  <r>
    <x v="115"/>
    <s v="2627"/>
    <s v="Gerencia de Administración y Logística"/>
    <s v="Servicios"/>
    <s v="Almacén"/>
    <s v="2627"/>
    <s v="Gerencia de Administración y Logística"/>
    <s v="Servicios"/>
    <s v="Almacén"/>
    <x v="88"/>
    <s v="Bienes"/>
    <s v="Moderada"/>
    <s v="Cajas de Cartón"/>
    <s v="NO"/>
    <x v="0"/>
    <s v="OEI 10: Garantizar la estabilidad operativa"/>
    <s v="Contratación"/>
    <s v="No Significativa"/>
    <s v="SI"/>
    <x v="11"/>
    <n v="2"/>
    <x v="2"/>
    <d v="2023-09-30T00:00:00"/>
    <s v="Luis Bernardo Soto Zavala"/>
    <s v="999 631 390"/>
    <s v="SI"/>
    <s v=""/>
    <s v=""/>
    <x v="1"/>
    <s v="1570-2022"/>
    <d v="2022-07-01T00:00:00"/>
    <x v="55"/>
    <s v="MATERIALES PARA EMBALAJE"/>
    <m/>
    <m/>
    <m/>
    <n v="316712"/>
    <m/>
    <m/>
    <m/>
    <m/>
    <m/>
    <m/>
    <m/>
    <m/>
    <x v="168"/>
    <n v="332547"/>
    <n v="349175"/>
    <n v="366634"/>
    <n v="1365068"/>
    <n v="20000"/>
    <n v="69.253399999999999"/>
    <s v="SI"/>
    <s v=""/>
    <m/>
    <m/>
  </r>
  <r>
    <x v="116"/>
    <s v="2627"/>
    <s v="Gerencia de Administración y Logística"/>
    <s v="Servicios"/>
    <s v="Almacén"/>
    <s v="2627"/>
    <s v="Gerencia de Administración y Logística"/>
    <s v="Servicios"/>
    <s v="Almacén"/>
    <x v="89"/>
    <s v="Bienes"/>
    <s v="Moderada"/>
    <s v="Artículos de aseo Personal"/>
    <s v="NO"/>
    <x v="0"/>
    <s v="OEI 10: Garantizar la estabilidad operativa"/>
    <s v="Contratación"/>
    <s v="No Significativa"/>
    <s v="SI"/>
    <x v="4"/>
    <n v="2"/>
    <x v="4"/>
    <d v="2023-05-30T00:00:00"/>
    <s v="Luis Bernardo Soto Zavala"/>
    <s v="999 631 390"/>
    <s v="SI"/>
    <s v=""/>
    <s v=""/>
    <x v="1"/>
    <s v=""/>
    <m/>
    <x v="56"/>
    <s v="ARTÍCULOS DE ASEO PERSONAL"/>
    <m/>
    <m/>
    <m/>
    <n v="76250"/>
    <n v="76250"/>
    <m/>
    <m/>
    <m/>
    <m/>
    <m/>
    <m/>
    <m/>
    <x v="169"/>
    <n v="160125"/>
    <n v="168131"/>
    <n v="176537"/>
    <n v="657293"/>
    <n v="37000"/>
    <n v="17.764675675675676"/>
    <s v="SI"/>
    <s v=""/>
    <m/>
    <m/>
  </r>
  <r>
    <x v="117"/>
    <s v="2627"/>
    <s v="Gerencia de Administración y Logística"/>
    <s v="Servicios"/>
    <s v="Almacén"/>
    <s v="2627"/>
    <s v="Gerencia de Administración y Logística"/>
    <s v="Servicios"/>
    <s v="Almacén"/>
    <x v="90"/>
    <s v="servicios"/>
    <s v="Moderada"/>
    <s v="Servicio de Impresión de Formatos del Banco de la Nación"/>
    <s v="NO"/>
    <x v="0"/>
    <s v="OEI 8: Optimizar la eficiencia de los procesos"/>
    <s v="Contratación"/>
    <s v="No Significativa"/>
    <s v="SI"/>
    <x v="13"/>
    <s v="12"/>
    <x v="26"/>
    <d v="2024-11-14T00:00:00"/>
    <s v="Luis Bernardo Soto Zavala"/>
    <s v="999 631 390"/>
    <s v="SI"/>
    <s v=""/>
    <s v=""/>
    <x v="1"/>
    <s v="26713-2019"/>
    <d v="2022-09-20T00:00:00"/>
    <x v="57"/>
    <s v="GASTOS DE IMPRENTA"/>
    <n v="375000"/>
    <n v="375000"/>
    <n v="375000"/>
    <n v="375000"/>
    <n v="375000"/>
    <n v="375000"/>
    <n v="375000"/>
    <n v="375000"/>
    <n v="375000"/>
    <n v="375000"/>
    <n v="375000"/>
    <n v="375000"/>
    <x v="170"/>
    <n v="4725000"/>
    <n v="4961250"/>
    <n v="5209312"/>
    <n v="19395562"/>
    <n v="200000"/>
    <n v="96.977810000000005"/>
    <s v="SI"/>
    <s v=""/>
    <m/>
    <m/>
  </r>
  <r>
    <x v="117"/>
    <s v="2627"/>
    <s v="Gerencia de Administración y Logística"/>
    <s v="Servicios"/>
    <s v="Almacén"/>
    <s v="2627"/>
    <s v="Gerencia de Administración y Logística"/>
    <s v="Servicios"/>
    <s v="Almacén"/>
    <x v="90"/>
    <s v="servicios"/>
    <s v="Moderada"/>
    <s v="Servicio de Impresión de Formatos del Banco de la Nación"/>
    <s v="NO"/>
    <x v="0"/>
    <s v="OEI 8: Optimizar la eficiencia de los procesos"/>
    <s v="Contratación"/>
    <s v="No Significativa"/>
    <s v="SI"/>
    <x v="13"/>
    <s v="12"/>
    <x v="26"/>
    <d v="2024-11-14T00:00:00"/>
    <s v="Luis Bernardo Soto Zavala"/>
    <s v="999 631 390"/>
    <s v="SI"/>
    <s v=""/>
    <s v=""/>
    <x v="1"/>
    <m/>
    <m/>
    <x v="57"/>
    <s v="GASTOS DE IMPRENTA"/>
    <n v="24991"/>
    <n v="24991"/>
    <n v="24991"/>
    <n v="24991"/>
    <n v="24991"/>
    <n v="24991"/>
    <n v="24991"/>
    <n v="24991"/>
    <n v="24991"/>
    <n v="24991"/>
    <n v="24991"/>
    <n v="24991"/>
    <x v="171"/>
    <m/>
    <m/>
    <m/>
    <n v="299892"/>
    <n v="200000"/>
    <m/>
    <s v="SI"/>
    <s v="agregado sobrante de formulación"/>
    <s v="*"/>
    <m/>
  </r>
  <r>
    <x v="117"/>
    <s v="2627"/>
    <s v="Gerencia de Administración y Logística"/>
    <s v="Servicios"/>
    <s v="Almacén"/>
    <s v="2627"/>
    <s v="Gerencia de Administración y Logística"/>
    <s v="Servicios"/>
    <s v="Almacén"/>
    <x v="90"/>
    <s v="servicios"/>
    <s v="Moderada"/>
    <s v="Servicio de Impresión de Formatos del Banco de la Nación"/>
    <s v="NO"/>
    <x v="0"/>
    <s v="OEI 8: Optimizar la eficiencia de los procesos"/>
    <s v="Contratación"/>
    <s v="No Significativa"/>
    <s v="SI"/>
    <x v="13"/>
    <s v="12"/>
    <x v="26"/>
    <d v="2024-11-14T00:00:00"/>
    <s v="Luis Bernardo Soto Zavala"/>
    <s v="999 631 390"/>
    <s v="SI"/>
    <s v=""/>
    <s v=""/>
    <x v="1"/>
    <m/>
    <m/>
    <x v="57"/>
    <s v="GASTOS DE IMPRENTA"/>
    <n v="8333.3333333333339"/>
    <n v="8333.3333333333339"/>
    <n v="8333.3333333333339"/>
    <n v="8333.3333333333339"/>
    <n v="8333.3333333333339"/>
    <n v="8333.3333333333339"/>
    <n v="8333.3333333333339"/>
    <n v="8333.3333333333339"/>
    <n v="8333.3333333333339"/>
    <n v="8333.3333333333339"/>
    <n v="8333.3333333333339"/>
    <n v="8333.3333333333339"/>
    <x v="172"/>
    <m/>
    <m/>
    <m/>
    <n v="99999.999999999985"/>
    <n v="200000"/>
    <m/>
    <s v="SI"/>
    <s v="agregado de formulación fila similar"/>
    <s v="*"/>
    <m/>
  </r>
  <r>
    <x v="118"/>
    <s v="2638"/>
    <s v="Gerencia de Administración y Logística"/>
    <s v="Servicios"/>
    <s v="Servicios Generales"/>
    <s v="2638"/>
    <s v="Gerencia de Administración y Logística"/>
    <s v="Servicios"/>
    <s v="Servicios Generales"/>
    <x v="91"/>
    <s v="servicios"/>
    <s v="Alta"/>
    <s v="MANTENIMIENTO DE LA FLOTA VEHICULAR DEL BN"/>
    <s v="NO"/>
    <x v="0"/>
    <s v="OEI 11: Mejorar el clima laboral"/>
    <s v="Contratación"/>
    <s v="No Significativa"/>
    <s v="SI"/>
    <x v="5"/>
    <s v="36"/>
    <x v="27"/>
    <d v="2026-06-18T00:00:00"/>
    <s v="Cristian Adrian Chirinos Meza"/>
    <s v="997 465 405"/>
    <s v="SI"/>
    <s v="Asignado"/>
    <s v=""/>
    <x v="1"/>
    <s v="Proceso"/>
    <d v="2023-06-18T00:00:00"/>
    <x v="58"/>
    <s v="MANTENIMIENTO VEHICULOS"/>
    <m/>
    <m/>
    <m/>
    <m/>
    <m/>
    <n v="5600"/>
    <n v="14000"/>
    <n v="14000"/>
    <n v="14000"/>
    <n v="14000"/>
    <n v="14000"/>
    <n v="14000"/>
    <x v="173"/>
    <n v="168000"/>
    <n v="168000"/>
    <n v="78400"/>
    <n v="504000"/>
    <n v="1"/>
    <m/>
    <s v="NO"/>
    <s v="contrato culmina en Junio 2023 por lo que es necesario convocarlo en  Marzo 2023"/>
    <m/>
    <m/>
  </r>
  <r>
    <x v="119"/>
    <s v="2638"/>
    <s v="Gerencia de Administración y Logística"/>
    <s v="Servicios"/>
    <s v="Servicios Generales"/>
    <s v="2638"/>
    <s v="Gerencia de Administración y Logística"/>
    <s v="Servicios"/>
    <s v="Servicios Generales"/>
    <x v="91"/>
    <s v="servicios"/>
    <s v="Alta"/>
    <s v="MANTENIMIENTO DE LA FLOTA VEHICULAR DEL BN"/>
    <s v="NO"/>
    <x v="2"/>
    <s v="OEI 11: Mejorar el clima laboral"/>
    <s v="Contratación"/>
    <s v="No Significativa"/>
    <s v="SI"/>
    <x v="6"/>
    <s v="36"/>
    <x v="28"/>
    <d v="2023-06-18T00:00:00"/>
    <s v="Cristian Adrian Chirinos Meza"/>
    <s v="997 465 405"/>
    <s v="SI"/>
    <s v="Asignado"/>
    <s v=""/>
    <x v="1"/>
    <s v="027810-2021"/>
    <d v="2023-06-18T00:00:00"/>
    <x v="58"/>
    <s v="MANTENIMIENTO VEHICULOS"/>
    <n v="13419"/>
    <n v="13419"/>
    <n v="13419"/>
    <n v="13419"/>
    <n v="13419"/>
    <n v="8054"/>
    <m/>
    <m/>
    <m/>
    <m/>
    <m/>
    <m/>
    <x v="174"/>
    <m/>
    <m/>
    <m/>
    <n v="579149"/>
    <n v="1"/>
    <m/>
    <s v="NO"/>
    <s v="MANTENER LA CONTINUIDAD DEL SERVICIO FLOTA DE VEHICULOS DEL BN"/>
    <m/>
    <m/>
  </r>
  <r>
    <x v="120"/>
    <s v="2638"/>
    <s v="Gerencia de Administración y Logística"/>
    <s v="Servicios"/>
    <s v="Servicios Generales"/>
    <s v="2638"/>
    <s v="Gerencia de Administración y Logística"/>
    <s v="Servicios"/>
    <s v="Servicios Generales"/>
    <x v="92"/>
    <s v="servicios"/>
    <s v="Alta"/>
    <s v="LIMPIEZA DE OFICINAS"/>
    <s v="NO"/>
    <x v="2"/>
    <s v="OEI 4: Mejorar la experiencia del cliente"/>
    <s v="Contratación"/>
    <s v="Significativa"/>
    <s v="SI"/>
    <x v="5"/>
    <n v="36"/>
    <x v="29"/>
    <d v="2025-03-24T00:00:00"/>
    <s v="Cristian Adrian Chirinos Meza"/>
    <s v="997 465 405"/>
    <s v="SI"/>
    <s v="CCP"/>
    <s v="011-2022"/>
    <x v="1"/>
    <s v="028436-2022"/>
    <d v="2025-03-24T00:00:00"/>
    <x v="59"/>
    <s v="LIMPIEZA INMUEBLES"/>
    <n v="432580"/>
    <n v="432580"/>
    <n v="432580"/>
    <n v="432580"/>
    <n v="432580"/>
    <n v="432580"/>
    <n v="432580"/>
    <n v="432580"/>
    <n v="432580"/>
    <n v="432580"/>
    <n v="432580"/>
    <n v="432580"/>
    <x v="175"/>
    <n v="5024859"/>
    <n v="1256215"/>
    <m/>
    <n v="11472034"/>
    <n v="1"/>
    <n v="11472034"/>
    <s v="NO"/>
    <s v="SERVICIO INICIO EN MARZO 2022 POR UN PLAZO DE 36 MESES"/>
    <m/>
    <m/>
  </r>
  <r>
    <x v="121"/>
    <s v="2638"/>
    <s v="Gerencia de Administración y Logística"/>
    <s v="Servicios"/>
    <s v="Servicios Generales"/>
    <s v="2638"/>
    <s v="Gerencia de Administración y Logística"/>
    <s v="Servicios"/>
    <s v="Servicios Generales"/>
    <x v="93"/>
    <s v="servicios"/>
    <s v="Alta"/>
    <s v="Telefono"/>
    <s v="NO"/>
    <x v="2"/>
    <s v="OEI 4: Mejorar la experiencia del cliente"/>
    <s v="Contratación"/>
    <s v="Significativa"/>
    <s v="SI"/>
    <x v="6"/>
    <s v="12"/>
    <x v="14"/>
    <d v="2023-12-31T00:00:00"/>
    <s v="Cristian Adrian Chirinos Meza"/>
    <s v="997 465 405"/>
    <s v="SI"/>
    <s v="No Asignado"/>
    <s v=""/>
    <x v="1"/>
    <s v=""/>
    <d v="2022-12-31T00:00:00"/>
    <x v="22"/>
    <s v="TELEFONOS"/>
    <n v="313304"/>
    <n v="313304"/>
    <n v="313304"/>
    <n v="313304"/>
    <n v="313304"/>
    <n v="313304"/>
    <n v="313304"/>
    <n v="313304"/>
    <n v="313304"/>
    <n v="313304"/>
    <n v="313304"/>
    <n v="313307"/>
    <x v="176"/>
    <m/>
    <m/>
    <m/>
    <n v="3759651"/>
    <m/>
    <s v=""/>
    <s v="NO"/>
    <s v="Servicio que no cuenta con contrato, pago mensual"/>
    <m/>
    <m/>
  </r>
  <r>
    <x v="122"/>
    <s v="2638"/>
    <s v="Gerencia de Administración y Logística"/>
    <s v="Servicios"/>
    <s v="Servicios Generales"/>
    <s v="2638"/>
    <s v="Gerencia de Administración y Logística"/>
    <s v="Servicios"/>
    <s v="Servicios Generales"/>
    <x v="94"/>
    <s v="servicios"/>
    <s v="Alta"/>
    <s v="Limpieza"/>
    <s v="NO"/>
    <x v="2"/>
    <s v="OEI 4: Mejorar la experiencia del cliente"/>
    <s v="Contratación"/>
    <s v="Significativa"/>
    <s v="SI"/>
    <x v="5"/>
    <s v="36"/>
    <x v="30"/>
    <d v="2024-11-28T00:00:00"/>
    <s v="Cristian Adrian Chirinos Meza"/>
    <s v="997 465 405"/>
    <s v="SI"/>
    <s v="CCP"/>
    <s v=""/>
    <x v="1"/>
    <s v="028130-2021"/>
    <d v="2024-11-28T00:00:00"/>
    <x v="59"/>
    <s v="LIMPIEZA INMUEBLES"/>
    <n v="261245"/>
    <n v="261245"/>
    <n v="261245"/>
    <n v="261245"/>
    <n v="261245"/>
    <n v="261245"/>
    <n v="261245"/>
    <n v="261245"/>
    <n v="261245"/>
    <n v="261245"/>
    <n v="261245"/>
    <n v="261245"/>
    <x v="177"/>
    <n v="2873695"/>
    <m/>
    <m/>
    <n v="6008635"/>
    <m/>
    <s v=""/>
    <s v="NO"/>
    <s v=""/>
    <m/>
    <m/>
  </r>
  <r>
    <x v="123"/>
    <s v="2638"/>
    <s v="Gerencia de Administración y Logística"/>
    <s v="Servicios"/>
    <s v="Servicios Generales"/>
    <s v="2638"/>
    <s v="Gerencia de Administración y Logística"/>
    <s v="Servicios"/>
    <s v="Servicios Generales"/>
    <x v="95"/>
    <s v="servicios"/>
    <s v="Alta"/>
    <s v="REPARACION Y MANTENIMIENTO DE ASCENSORES"/>
    <s v="NO"/>
    <x v="2"/>
    <s v="OEI 4: Mejorar la experiencia del cliente"/>
    <s v="Contratación"/>
    <s v="Significativa"/>
    <s v="SI"/>
    <x v="12"/>
    <s v="36"/>
    <x v="31"/>
    <d v="2025-11-30T00:00:00"/>
    <s v="Cristian Adrian Chirinos Meza"/>
    <s v="997 465 405"/>
    <s v="SI"/>
    <s v="No Asignado"/>
    <s v=""/>
    <x v="1"/>
    <s v=""/>
    <m/>
    <x v="60"/>
    <s v="REPARACION Y MANTENIMIENTO DE ASCENSORES"/>
    <n v="122250"/>
    <n v="122250"/>
    <n v="122250"/>
    <n v="122250"/>
    <n v="122250"/>
    <n v="122250"/>
    <n v="122250"/>
    <n v="122250"/>
    <n v="122250"/>
    <n v="122250"/>
    <n v="122250"/>
    <n v="122250"/>
    <x v="178"/>
    <n v="1467000"/>
    <n v="1467000"/>
    <m/>
    <n v="4401000"/>
    <m/>
    <s v=""/>
    <s v="NO"/>
    <s v="Continuidad del servicio"/>
    <m/>
    <m/>
  </r>
  <r>
    <x v="124"/>
    <s v="2638"/>
    <s v="Gerencia de Administración y Logística"/>
    <s v="Servicios"/>
    <s v="Servicios Generales"/>
    <s v="2638"/>
    <s v="Gerencia de Administración y Logística"/>
    <s v="Servicios"/>
    <s v="Servicios Generales"/>
    <x v="96"/>
    <s v="servicios"/>
    <s v="Alta"/>
    <s v="REPARACIÓN Y MANTENIMIENTO DE AIRE ACONDICIONADO"/>
    <s v="NO"/>
    <x v="2"/>
    <s v="OEI 4: Mejorar la experiencia del cliente"/>
    <s v="Contratación"/>
    <s v="Significativa"/>
    <s v="SI"/>
    <x v="5"/>
    <s v="36"/>
    <x v="32"/>
    <d v="2025-03-31T00:00:00"/>
    <s v="Cristian Adrian Chirinos Meza"/>
    <s v="997 465 405"/>
    <s v="SI"/>
    <s v="CCP"/>
    <s v=""/>
    <x v="1"/>
    <s v="028444-2022"/>
    <d v="2025-03-31T00:00:00"/>
    <x v="61"/>
    <s v="REPARACIÓN Y MANTENIMIENTO DE AIRE ACONDICIONADO"/>
    <m/>
    <m/>
    <n v="341898"/>
    <m/>
    <m/>
    <n v="341898"/>
    <m/>
    <m/>
    <n v="341898"/>
    <m/>
    <m/>
    <n v="341898"/>
    <x v="179"/>
    <n v="1367592"/>
    <n v="341898"/>
    <m/>
    <n v="3077082"/>
    <m/>
    <s v=""/>
    <s v="NO"/>
    <s v=""/>
    <m/>
    <m/>
  </r>
  <r>
    <x v="125"/>
    <s v="2638"/>
    <s v="Gerencia de Administración y Logística"/>
    <s v="Servicios"/>
    <s v="Servicios Generales"/>
    <s v="2638"/>
    <s v="Gerencia de Administración y Logística"/>
    <s v="Servicios"/>
    <s v="Servicios Generales"/>
    <x v="97"/>
    <s v="servicios"/>
    <s v="Alta"/>
    <s v="REPARACIÓN Y MANTENIMIENTO DE AIRE ACONDICIONADO"/>
    <s v="NO"/>
    <x v="2"/>
    <s v="OEI 4: Mejorar la experiencia del cliente"/>
    <s v="Contratación"/>
    <s v="Significativa"/>
    <s v="SI"/>
    <x v="9"/>
    <s v="36"/>
    <x v="33"/>
    <d v="2025-08-12T00:00:00"/>
    <s v="Cristian Adrian Chirinos Meza"/>
    <s v="997 465 405"/>
    <s v="SI"/>
    <s v="CCP"/>
    <s v=""/>
    <x v="1"/>
    <s v="028879-2022"/>
    <d v="2025-08-12T00:00:00"/>
    <x v="61"/>
    <s v="REPARACIÓN Y MANTENIMIENTO DE AIRE ACONDICIONADO"/>
    <n v="99469"/>
    <m/>
    <m/>
    <n v="298406"/>
    <m/>
    <m/>
    <n v="298406"/>
    <m/>
    <m/>
    <n v="298406"/>
    <m/>
    <n v="198937"/>
    <x v="180"/>
    <n v="1193624"/>
    <n v="795750"/>
    <m/>
    <n v="3182998"/>
    <m/>
    <s v=""/>
    <s v="NO"/>
    <s v=""/>
    <m/>
    <m/>
  </r>
  <r>
    <x v="126"/>
    <s v="2638"/>
    <s v="Gerencia de Administración y Logística"/>
    <s v="Servicios"/>
    <s v="Servicios Generales"/>
    <s v="2638"/>
    <s v="Gerencia de Administración y Logística"/>
    <s v="Servicios"/>
    <s v="Servicios Generales"/>
    <x v="98"/>
    <s v="servicios"/>
    <s v="Alta"/>
    <s v="REPARACIÓN Y MANTENIMIENTO DE AIRE ACONDICIONADO"/>
    <s v="NO"/>
    <x v="2"/>
    <s v="OEI 4: Mejorar la experiencia del cliente"/>
    <s v="Contratación"/>
    <s v="Significativa"/>
    <s v="SI"/>
    <x v="0"/>
    <s v="36"/>
    <x v="32"/>
    <d v="2025-03-31T00:00:00"/>
    <s v="Cristian Adrian Chirinos Meza"/>
    <s v="997 465 405"/>
    <s v="SI"/>
    <s v="CCP"/>
    <s v=""/>
    <x v="1"/>
    <s v="028440-2022"/>
    <d v="2025-03-31T00:00:00"/>
    <x v="61"/>
    <s v="REPARACIÓN Y MANTENIMIENTO DE AIRE ACONDICIONADO"/>
    <m/>
    <m/>
    <n v="154861"/>
    <m/>
    <m/>
    <n v="154861"/>
    <m/>
    <m/>
    <n v="154860"/>
    <m/>
    <m/>
    <n v="154859"/>
    <x v="181"/>
    <n v="619441"/>
    <n v="154861"/>
    <m/>
    <n v="1393743"/>
    <m/>
    <s v=""/>
    <s v="NO"/>
    <s v=""/>
    <m/>
    <m/>
  </r>
  <r>
    <x v="127"/>
    <s v="2638"/>
    <s v="Gerencia de Administración y Logística"/>
    <s v="Servicios"/>
    <s v="Servicios Generales"/>
    <s v="2638"/>
    <s v="Gerencia de Administración y Logística"/>
    <s v="Servicios"/>
    <s v="Servicios Generales"/>
    <x v="99"/>
    <s v="servicios"/>
    <s v="Alta"/>
    <s v="TELEFONOS"/>
    <s v="NO"/>
    <x v="0"/>
    <s v="OEI 4: Mejorar la experiencia del cliente"/>
    <s v="Contratación"/>
    <s v="Significativa"/>
    <s v="SI"/>
    <x v="12"/>
    <s v="36"/>
    <x v="13"/>
    <d v="2024-03-08T00:00:00"/>
    <s v="Cristian Adrian Chirinos Meza"/>
    <s v="997 465 405"/>
    <s v="SI"/>
    <s v="CCP"/>
    <s v=""/>
    <x v="1"/>
    <s v="027598-2021"/>
    <d v="2024-03-08T00:00:00"/>
    <x v="22"/>
    <s v="TELEFONOS"/>
    <n v="38695"/>
    <n v="30549"/>
    <n v="30549"/>
    <n v="30549"/>
    <n v="30549"/>
    <n v="30549"/>
    <n v="220904"/>
    <n v="30549"/>
    <n v="30549"/>
    <n v="30549"/>
    <n v="30549"/>
    <n v="22397"/>
    <x v="182"/>
    <n v="99793"/>
    <m/>
    <m/>
    <n v="656730"/>
    <m/>
    <s v=""/>
    <s v="NO"/>
    <s v="contrato culmina en Marzo 2024 por lo que es necesario convocarlo en el 2023"/>
    <m/>
    <m/>
  </r>
  <r>
    <x v="128"/>
    <s v="2638"/>
    <s v="Gerencia de Administración y Logística"/>
    <s v="Servicios"/>
    <s v="Servicios Generales"/>
    <s v="2638"/>
    <s v="Gerencia de Administración y Logística"/>
    <s v="Servicios"/>
    <s v="Servicios Generales"/>
    <x v="100"/>
    <s v="servicios"/>
    <s v="Alta"/>
    <s v="TELEFONOS"/>
    <s v="NO"/>
    <x v="2"/>
    <s v="OEI 4: Mejorar la experiencia del cliente"/>
    <s v="Contratación"/>
    <s v="No Significativa"/>
    <s v="SI"/>
    <x v="0"/>
    <s v="12"/>
    <x v="14"/>
    <d v="2023-12-31T00:00:00"/>
    <s v="Cristian Adrian Chirinos Meza"/>
    <s v="997 465 405"/>
    <s v="SI"/>
    <s v="No Asignado"/>
    <s v=""/>
    <x v="1"/>
    <s v=""/>
    <m/>
    <x v="22"/>
    <s v="TELEFONOS"/>
    <n v="41554"/>
    <n v="41554"/>
    <n v="41554"/>
    <n v="41554"/>
    <n v="41554"/>
    <n v="41554"/>
    <n v="41554"/>
    <n v="41554"/>
    <n v="41554"/>
    <n v="41554"/>
    <n v="41555"/>
    <n v="41555"/>
    <x v="183"/>
    <m/>
    <m/>
    <m/>
    <n v="498650"/>
    <m/>
    <s v=""/>
    <s v="NO"/>
    <s v="No cuenta con contrato, pago mensual"/>
    <m/>
    <m/>
  </r>
  <r>
    <x v="129"/>
    <s v="2638"/>
    <s v="Gerencia de Administración y Logística"/>
    <s v="Servicios"/>
    <s v="Servicios Generales"/>
    <s v="2638"/>
    <s v="Gerencia de Administración y Logística"/>
    <s v="Servicios"/>
    <s v="Servicios Generales"/>
    <x v="101"/>
    <s v="servicios"/>
    <s v="Alta"/>
    <s v="SERVICIOS GENERALES  REPARACION Y MANTENIMIENTO"/>
    <s v="NO"/>
    <x v="2"/>
    <s v="OEI 4: Mejorar la experiencia del cliente"/>
    <s v="Contratación"/>
    <s v="Significativa"/>
    <s v="SI"/>
    <x v="0"/>
    <s v="36"/>
    <x v="34"/>
    <d v="2023-02-18T00:00:00"/>
    <s v="Cristian Adrian Chirinos Meza"/>
    <s v="997 465 405"/>
    <s v="SI"/>
    <s v="CCP"/>
    <s v=""/>
    <x v="1"/>
    <s v="026882-2019"/>
    <d v="2023-02-18T00:00:00"/>
    <x v="62"/>
    <s v="SERVICIOS GENERALES  REPARACION Y MANTENIMIENTO"/>
    <n v="320622"/>
    <n v="292373"/>
    <m/>
    <m/>
    <m/>
    <m/>
    <m/>
    <m/>
    <m/>
    <m/>
    <m/>
    <m/>
    <x v="184"/>
    <m/>
    <m/>
    <m/>
    <n v="1112995"/>
    <m/>
    <s v=""/>
    <s v="NO"/>
    <s v=""/>
    <m/>
    <m/>
  </r>
  <r>
    <x v="130"/>
    <s v="2638"/>
    <s v="Gerencia de Administración y Logística"/>
    <s v="Servicios"/>
    <s v="Servicios Generales"/>
    <s v="2638"/>
    <s v="Gerencia de Administración y Logística"/>
    <s v="Servicios"/>
    <s v="Servicios Generales"/>
    <x v="101"/>
    <s v="servicios"/>
    <s v="Alta"/>
    <s v="SERVICIOS GENERALES  REPARACION Y MANTENIMIENTO"/>
    <s v="NO"/>
    <x v="0"/>
    <s v="OEI 4: Mejorar la experiencia del cliente"/>
    <s v="Contratación"/>
    <s v="Significativa"/>
    <s v="SI"/>
    <x v="14"/>
    <s v="36"/>
    <x v="34"/>
    <d v="2023-02-18T00:00:00"/>
    <s v="Cristian Adrian Chirinos Meza"/>
    <s v="997 465 405"/>
    <s v="NO"/>
    <s v="No Asignado"/>
    <s v=""/>
    <x v="1"/>
    <s v="Proceso"/>
    <d v="2023-02-18T00:00:00"/>
    <x v="62"/>
    <s v="SERVICIOS GENERALES  REPARACION Y MANTENIMIENTO"/>
    <m/>
    <m/>
    <n v="250000"/>
    <n v="250000"/>
    <m/>
    <m/>
    <m/>
    <m/>
    <m/>
    <m/>
    <m/>
    <m/>
    <x v="89"/>
    <m/>
    <m/>
    <m/>
    <n v="1112995"/>
    <m/>
    <s v=""/>
    <s v="NO"/>
    <s v="Se agregó y cambió como NO disponibilidad presup"/>
    <m/>
    <m/>
  </r>
  <r>
    <x v="130"/>
    <s v="2638"/>
    <s v="Gerencia de Administración y Logística"/>
    <s v="Servicios"/>
    <s v="Servicios Generales"/>
    <s v="2638"/>
    <s v="Gerencia de Administración y Logística"/>
    <s v="Servicios"/>
    <s v="Servicios Generales"/>
    <x v="101"/>
    <s v="servicios"/>
    <s v="Alta"/>
    <s v="SERVICIOS GENERALES  REPARACION Y MANTENIMIENTO"/>
    <s v="NO"/>
    <x v="0"/>
    <s v="OEI 4: Mejorar la experiencia del cliente"/>
    <s v="Contratación"/>
    <s v="Significativa"/>
    <s v="SI"/>
    <x v="14"/>
    <s v="36"/>
    <x v="24"/>
    <d v="2026-04-30T00:00:00"/>
    <s v="Cristian Adrian Chirinos Meza"/>
    <s v="997 465 405"/>
    <s v="SI"/>
    <s v="No Asignado"/>
    <s v=""/>
    <x v="1"/>
    <s v="Proceso"/>
    <d v="2023-02-18T00:00:00"/>
    <x v="62"/>
    <s v="SERVICIOS GENERALES  REPARACION Y MANTENIMIENTO"/>
    <n v="0"/>
    <n v="0"/>
    <n v="0"/>
    <n v="0"/>
    <n v="646056"/>
    <n v="646056"/>
    <n v="646056"/>
    <n v="646056"/>
    <n v="646056"/>
    <n v="646056"/>
    <n v="646056"/>
    <n v="646056"/>
    <x v="185"/>
    <n v="7752672"/>
    <n v="7752672"/>
    <n v="969084"/>
    <n v="21642876"/>
    <m/>
    <s v=""/>
    <s v="NO"/>
    <s v="Proceso, se encuentra en estudio de mercado desde mes Oct 2022"/>
    <m/>
    <m/>
  </r>
  <r>
    <x v="131"/>
    <s v="2638"/>
    <s v="Gerencia de Administración y Logística"/>
    <s v="Servicios"/>
    <s v="Servicios Generales"/>
    <s v="2638"/>
    <s v="Gerencia de Administración y Logística"/>
    <s v="Servicios"/>
    <s v="Servicios Generales"/>
    <x v="102"/>
    <s v="servicios"/>
    <s v="Alta"/>
    <s v="REPARACION Y MANTENIMIENTO INMUEBLES-OTROS"/>
    <s v="NO"/>
    <x v="2"/>
    <s v="OEI 4: Mejorar la experiencia del cliente"/>
    <s v="Contratación"/>
    <s v="Significativa"/>
    <s v="SI"/>
    <x v="6"/>
    <s v="12"/>
    <x v="14"/>
    <d v="2023-12-31T00:00:00"/>
    <s v="Cristian Adrian Chirinos Meza"/>
    <s v="997 465 405"/>
    <s v="SI"/>
    <s v="No Asignado"/>
    <s v=""/>
    <x v="1"/>
    <s v="028811-2022"/>
    <d v="2023-09-29T00:00:00"/>
    <x v="13"/>
    <s v="REPARACION Y MANTENIMIENTO INMUEBLES-OTROS"/>
    <n v="34246"/>
    <n v="34246"/>
    <n v="34246"/>
    <n v="34246"/>
    <n v="34246"/>
    <n v="34246"/>
    <n v="34246"/>
    <n v="34246"/>
    <n v="34246"/>
    <n v="34246"/>
    <n v="34246"/>
    <n v="34246"/>
    <x v="186"/>
    <m/>
    <m/>
    <m/>
    <n v="410952"/>
    <m/>
    <s v=""/>
    <s v="NO"/>
    <s v="Proceso, se encuentra en estudio de mercado"/>
    <m/>
    <m/>
  </r>
  <r>
    <x v="132"/>
    <s v="2638"/>
    <s v="Gerencia de Administración y Logística"/>
    <s v="Servicios"/>
    <s v="Servicios Generales"/>
    <s v="2638"/>
    <s v="Gerencia de Administración y Logística"/>
    <s v="Servicios"/>
    <s v="Servicios Generales"/>
    <x v="103"/>
    <s v="servicios"/>
    <s v="Alta"/>
    <s v="REPARACION Y MANTENIMIENTO INMUEBLES-OTROS"/>
    <s v="NO"/>
    <x v="0"/>
    <s v="OEI 4: Mejorar la experiencia del cliente"/>
    <s v="Contratación"/>
    <s v="Significativa"/>
    <s v="SI"/>
    <x v="12"/>
    <s v="36"/>
    <x v="35"/>
    <d v="2024-03-30T00:00:00"/>
    <s v="Cristian Adrian Chirinos Meza"/>
    <s v="997 465 405"/>
    <s v="SI"/>
    <s v="CCP"/>
    <s v=""/>
    <x v="1"/>
    <s v="027648-2021"/>
    <d v="2024-03-30T00:00:00"/>
    <x v="13"/>
    <s v="REPARACION Y MANTENIMIENTO INMUEBLES-OTROS"/>
    <n v="32550"/>
    <n v="32550"/>
    <n v="32550"/>
    <n v="32550"/>
    <n v="32550"/>
    <n v="32550"/>
    <n v="32550"/>
    <n v="32550"/>
    <n v="32550"/>
    <n v="32550"/>
    <n v="32550"/>
    <n v="32547"/>
    <x v="187"/>
    <n v="488243"/>
    <m/>
    <m/>
    <n v="878840"/>
    <m/>
    <s v=""/>
    <s v="NO"/>
    <s v="contrato culmina en Marzo 2024 por lo que es necesario convocarlo en el 2023"/>
    <m/>
    <m/>
  </r>
  <r>
    <x v="133"/>
    <s v="2638"/>
    <s v="Gerencia de Administración y Logística"/>
    <s v="Servicios"/>
    <s v="Servicios Generales"/>
    <s v="2638"/>
    <s v="Gerencia de Administración y Logística"/>
    <s v="Servicios"/>
    <s v="Servicios Generales"/>
    <x v="104"/>
    <s v="servicios"/>
    <s v="Alta"/>
    <s v="SERVICIO OUTSOURSING INFORMÁTICOS"/>
    <s v="NO"/>
    <x v="0"/>
    <s v="OEI 4: Mejorar la experiencia del cliente"/>
    <s v="Contratación"/>
    <s v="Significativa"/>
    <s v="SI"/>
    <x v="12"/>
    <s v="36"/>
    <x v="36"/>
    <d v="2024-03-15T00:00:00"/>
    <s v="Cristian Adrian Chirinos Meza"/>
    <s v="997 465 405"/>
    <s v="SI"/>
    <s v="CCP"/>
    <s v=""/>
    <x v="1"/>
    <s v="027595-2021"/>
    <d v="2024-03-15T00:00:00"/>
    <x v="63"/>
    <s v="SERVICIO OUTSOURSING INFORMÁTICOS"/>
    <n v="27855"/>
    <n v="27855"/>
    <n v="27855"/>
    <n v="27855"/>
    <n v="27855"/>
    <n v="27855"/>
    <n v="27855"/>
    <n v="27855"/>
    <n v="27855"/>
    <n v="27855"/>
    <n v="27855"/>
    <n v="27858"/>
    <x v="188"/>
    <n v="365000"/>
    <n v="106000"/>
    <m/>
    <n v="833121"/>
    <m/>
    <s v=""/>
    <s v="NO"/>
    <s v="contrato culmina en Marzo 2024 por lo que es necesario convocarlo en el 2023"/>
    <m/>
    <m/>
  </r>
  <r>
    <x v="134"/>
    <s v="2638"/>
    <s v="Gerencia de Administración y Logística"/>
    <s v="Servicios"/>
    <s v="Servicios Generales"/>
    <s v="2638"/>
    <s v="Gerencia de Administración y Logística"/>
    <s v="Servicios"/>
    <s v="Servicios Generales"/>
    <x v="105"/>
    <s v="servicios"/>
    <s v="Alta"/>
    <s v="REPARACION Y MANTENIMIENTO GRUPOS ELECTROGENOS"/>
    <s v="NO"/>
    <x v="0"/>
    <s v="OEI 4: Mejorar la experiencia del cliente"/>
    <s v="Contratación"/>
    <s v="Significativa"/>
    <s v="SI"/>
    <x v="3"/>
    <s v="36"/>
    <x v="37"/>
    <d v="2024-01-20T00:00:00"/>
    <s v="Cristian Adrian Chirinos Meza"/>
    <s v="997 465 405"/>
    <s v="SI"/>
    <s v="CCP"/>
    <s v=""/>
    <x v="1"/>
    <s v="027516-2021"/>
    <d v="2024-01-20T00:00:00"/>
    <x v="64"/>
    <s v="REPARACION Y MANTENIMIENTO GRUPOS ELECTROGENOS"/>
    <n v="19665"/>
    <n v="19665"/>
    <n v="19665"/>
    <n v="19665"/>
    <n v="19665"/>
    <n v="19665"/>
    <n v="19665"/>
    <n v="19665"/>
    <n v="19665"/>
    <n v="19665"/>
    <n v="19665"/>
    <n v="19662"/>
    <x v="189"/>
    <n v="235977"/>
    <n v="13765.27"/>
    <m/>
    <n v="485719.27"/>
    <m/>
    <s v=""/>
    <m/>
    <s v="contrato culmina en Enero 2024 por lo que es necesario convocarlo en mes aprox Set- 2023"/>
    <m/>
    <m/>
  </r>
  <r>
    <x v="135"/>
    <s v="2638"/>
    <s v="Gerencia de Administración y Logística"/>
    <s v="Servicios"/>
    <s v="Servicios Generales"/>
    <s v="2638"/>
    <s v="Gerencia de Administración y Logística"/>
    <s v="Servicios"/>
    <s v="Servicios Generales"/>
    <x v="106"/>
    <s v="servicios"/>
    <s v="Alta"/>
    <s v="REPARACION Y MANTENIMIENTO INMUEBLES-OTROS"/>
    <s v="NO"/>
    <x v="2"/>
    <s v="OEI 4: Mejorar la experiencia del cliente"/>
    <s v="Contratación"/>
    <s v="No Significativa"/>
    <s v="SI"/>
    <x v="0"/>
    <s v="36"/>
    <x v="32"/>
    <d v="2025-03-31T00:00:00"/>
    <s v="Cristian Adrian Chirinos Meza"/>
    <s v="997 465 405"/>
    <s v="SI"/>
    <s v="CCP"/>
    <s v=""/>
    <x v="1"/>
    <s v="028439-2022"/>
    <m/>
    <x v="13"/>
    <s v="REPARACION Y MANTENIMIENTO INMUEBLES-OTROS"/>
    <n v="17776"/>
    <n v="17776"/>
    <n v="17776"/>
    <n v="17776"/>
    <n v="17776"/>
    <n v="17776"/>
    <n v="17776"/>
    <n v="17776"/>
    <n v="17775"/>
    <n v="17775"/>
    <n v="17775"/>
    <n v="17775"/>
    <x v="190"/>
    <n v="213312"/>
    <n v="53328"/>
    <m/>
    <n v="479948"/>
    <m/>
    <s v=""/>
    <s v="NO"/>
    <s v="Servicio inicio en Abril 2022. Demora en la presentacion de documentos y revision de los mismos "/>
    <m/>
    <m/>
  </r>
  <r>
    <x v="136"/>
    <s v="2638"/>
    <s v="Gerencia de Administración y Logística"/>
    <s v="Servicios"/>
    <s v="Servicios Generales"/>
    <s v="2638"/>
    <s v="Gerencia de Administración y Logística"/>
    <s v="Servicios"/>
    <s v="Servicios Generales"/>
    <x v="107"/>
    <s v="servicios"/>
    <s v="Alta"/>
    <s v="REPARACION Y MANTENIMIENTO INMUEBLES-OTROS"/>
    <s v="NO"/>
    <x v="2"/>
    <s v="OEI 4: Mejorar la experiencia del cliente"/>
    <s v="Contratación"/>
    <s v="No Significativa"/>
    <s v="SI"/>
    <x v="6"/>
    <s v="12"/>
    <x v="14"/>
    <d v="2023-12-31T00:00:00"/>
    <s v="Cristian Adrian Chirinos Meza"/>
    <s v="997 465 405"/>
    <s v="SI"/>
    <s v="No Asignado"/>
    <s v=""/>
    <x v="1"/>
    <s v=""/>
    <m/>
    <x v="13"/>
    <s v="REPARACION Y MANTENIMIENTO INMUEBLES-OTROS"/>
    <m/>
    <m/>
    <n v="20000"/>
    <n v="20000"/>
    <n v="20000"/>
    <n v="20000"/>
    <n v="20000"/>
    <n v="20000"/>
    <n v="20000"/>
    <n v="20000"/>
    <n v="20000"/>
    <n v="20000"/>
    <x v="70"/>
    <m/>
    <m/>
    <m/>
    <n v="200000"/>
    <m/>
    <s v=""/>
    <s v="NO"/>
    <s v="cuenta bolsa utilizado para Fondo fijo, cartas de aprobacion "/>
    <m/>
    <m/>
  </r>
  <r>
    <x v="137"/>
    <s v="2638"/>
    <s v="Gerencia de Administración y Logística"/>
    <s v="Servicios"/>
    <s v="Servicios Generales"/>
    <s v="2638"/>
    <s v="Gerencia de Administración y Logística"/>
    <s v="Servicios"/>
    <s v="Servicios Generales"/>
    <x v="108"/>
    <s v="servicios"/>
    <s v="Moderada"/>
    <s v="MANTENIMIENTO MUEBLES MAQUINARIA Y EQUIPO-OTROS"/>
    <s v="NO"/>
    <x v="2"/>
    <s v="OEI 4: Mejorar la experiencia del cliente"/>
    <s v="Contratación"/>
    <s v="No Significativa"/>
    <s v="SI"/>
    <x v="6"/>
    <s v="12"/>
    <x v="14"/>
    <d v="2023-12-31T00:00:00"/>
    <s v="Cristian Adrian Chirinos Meza"/>
    <s v="997 465 405"/>
    <s v="SI"/>
    <s v="No Asignado"/>
    <s v=""/>
    <x v="1"/>
    <s v=""/>
    <m/>
    <x v="34"/>
    <s v="REPARACION Y MANTENIMIENTO MUEBLES MAQUINARIA Y EQUIPO-OTROS"/>
    <m/>
    <m/>
    <n v="20000"/>
    <n v="20000"/>
    <n v="20000"/>
    <n v="20000"/>
    <n v="20000"/>
    <n v="20000"/>
    <n v="20000"/>
    <n v="20000"/>
    <n v="20000"/>
    <n v="20000"/>
    <x v="70"/>
    <m/>
    <m/>
    <m/>
    <n v="200000"/>
    <m/>
    <s v=""/>
    <s v="NO"/>
    <s v="Una cuenta bolsa, para emergencias y previstos"/>
    <m/>
    <m/>
  </r>
  <r>
    <x v="138"/>
    <s v="2638"/>
    <s v="Gerencia de Administración y Logística"/>
    <s v="Servicios"/>
    <s v="Servicios Generales"/>
    <s v="2638"/>
    <s v="Gerencia de Administración y Logística"/>
    <s v="Servicios"/>
    <s v="Servicios Generales"/>
    <x v="109"/>
    <s v="servicios"/>
    <s v="Moderada"/>
    <s v="SERVICIO DE OUTSOURCING - CENTRAL TELEFÓNICA"/>
    <s v="NO"/>
    <x v="2"/>
    <s v="OEI 4: Mejorar la experiencia del cliente"/>
    <s v="Contratación"/>
    <s v="No Significativa"/>
    <s v="SI"/>
    <x v="12"/>
    <s v="36"/>
    <x v="38"/>
    <d v="2024-11-09T00:00:00"/>
    <s v="Cristian Adrian Chirinos Meza"/>
    <s v="997 465 405"/>
    <s v="SI"/>
    <s v="CCP"/>
    <s v=""/>
    <x v="1"/>
    <s v="027824-2021"/>
    <d v="2024-11-09T00:00:00"/>
    <x v="65"/>
    <s v="SERVICIO DE OUTSOURCING - CENTRAL TELEFÓNICA"/>
    <n v="15896"/>
    <n v="15896"/>
    <n v="15896"/>
    <n v="15896"/>
    <n v="15896"/>
    <n v="15896"/>
    <n v="15896"/>
    <n v="15896"/>
    <n v="15896"/>
    <n v="15896"/>
    <n v="15896"/>
    <n v="15900"/>
    <x v="191"/>
    <m/>
    <m/>
    <m/>
    <n v="190756"/>
    <m/>
    <s v=""/>
    <s v="NO"/>
    <s v="en la fomulación indica el 4513012949 y no 421229017502"/>
    <m/>
    <m/>
  </r>
  <r>
    <x v="139"/>
    <s v="2638"/>
    <s v="Gerencia de Administración y Logística"/>
    <s v="Servicios"/>
    <s v="Servicios Generales"/>
    <s v="2638"/>
    <s v="Gerencia de Administración y Logística"/>
    <s v="Servicios"/>
    <s v="Servicios Generales"/>
    <x v="110"/>
    <s v="servicios"/>
    <s v="Moderada"/>
    <s v="SERVICIO DE OUTSOURCING - CENTRAL TELEFÓNICA"/>
    <s v="NO"/>
    <x v="2"/>
    <s v="OEI 4: Mejorar la experiencia del cliente"/>
    <s v="Contratación"/>
    <s v="No Significativa"/>
    <s v="SI"/>
    <x v="11"/>
    <s v="36"/>
    <x v="38"/>
    <d v="2024-11-09T00:00:00"/>
    <s v="Cristian Adrian Chirinos Meza"/>
    <s v="997 465 405"/>
    <s v="SI"/>
    <s v="Asignado"/>
    <s v=""/>
    <x v="1"/>
    <s v="027824-2021"/>
    <m/>
    <x v="66"/>
    <s v="SERVICIO DE OUTSOURCING - CENTRAL TELEFÓNICA"/>
    <n v="14167"/>
    <n v="14167"/>
    <n v="14167"/>
    <n v="14167"/>
    <n v="14167"/>
    <n v="14167"/>
    <n v="14167"/>
    <n v="14167"/>
    <n v="14167"/>
    <n v="14167"/>
    <n v="14167"/>
    <n v="14163"/>
    <x v="192"/>
    <n v="155837"/>
    <m/>
    <m/>
    <n v="325837"/>
    <m/>
    <s v=""/>
    <s v="NO"/>
    <s v="Servicio Call Center"/>
    <m/>
    <m/>
  </r>
  <r>
    <x v="140"/>
    <s v="2638"/>
    <s v="Gerencia de Administración y Logística"/>
    <s v="Servicios"/>
    <s v="Servicios Generales"/>
    <s v="2638"/>
    <s v="Gerencia de Administración y Logística"/>
    <s v="Servicios"/>
    <s v="Servicios Generales"/>
    <x v="111"/>
    <s v="servicios"/>
    <s v="Moderada"/>
    <s v="REPARACION Y MANTENIMIENTO GRUPOS ELECTROGENOS"/>
    <s v="NO"/>
    <x v="0"/>
    <s v="OEI 4: Mejorar la experiencia del cliente"/>
    <s v="Contratación"/>
    <s v="No Significativa"/>
    <s v="SI"/>
    <x v="14"/>
    <s v="12"/>
    <x v="39"/>
    <d v="2023-12-31T00:00:00"/>
    <s v="Cristian Adrian Chirinos Meza"/>
    <s v="997 465 405"/>
    <s v="SI"/>
    <s v="No Asignado"/>
    <s v=""/>
    <x v="1"/>
    <s v="Proceso"/>
    <d v="2023-01-30T00:00:00"/>
    <x v="67"/>
    <s v="REPARACION Y MANTENIMIENTO GRUPOS ELECTROGENOS"/>
    <m/>
    <n v="70622"/>
    <n v="70622"/>
    <m/>
    <m/>
    <m/>
    <m/>
    <m/>
    <m/>
    <m/>
    <m/>
    <m/>
    <x v="193"/>
    <m/>
    <m/>
    <m/>
    <n v="141244"/>
    <m/>
    <s v=""/>
    <s v="NO"/>
    <s v="Servicio culmina en enero 2023 y actualmente se encuentra en estudio Mercado desde Oct 2022"/>
    <m/>
    <m/>
  </r>
  <r>
    <x v="140"/>
    <s v="2638"/>
    <s v="Gerencia de Administración y Logística"/>
    <s v="Servicios"/>
    <s v="Servicios Generales"/>
    <s v="2638"/>
    <s v="Gerencia de Administración y Logística"/>
    <s v="Servicios"/>
    <s v="Servicios Generales"/>
    <x v="111"/>
    <s v="servicios"/>
    <s v="Moderada"/>
    <s v="REPARACION Y MANTENIMIENTO GRUPOS ELECTROGENOS"/>
    <s v="NO"/>
    <x v="0"/>
    <s v="OEI 4: Mejorar la experiencia del cliente"/>
    <s v="Contratación"/>
    <s v="No Significativa"/>
    <s v="SI"/>
    <x v="14"/>
    <s v="12"/>
    <x v="39"/>
    <d v="2023-12-31T00:00:00"/>
    <s v="Cristian Adrian Chirinos Meza"/>
    <s v="997 465 405"/>
    <s v="NO"/>
    <s v="No Asignado"/>
    <s v=""/>
    <x v="1"/>
    <s v="Proceso"/>
    <d v="2023-01-30T00:00:00"/>
    <x v="67"/>
    <s v="REPARACION Y MANTENIMIENTO GRUPOS ELECTROGENOS"/>
    <m/>
    <m/>
    <m/>
    <n v="70622"/>
    <n v="70622"/>
    <n v="70622"/>
    <n v="70622"/>
    <n v="70622"/>
    <n v="70622"/>
    <n v="70622"/>
    <n v="70622"/>
    <n v="70622"/>
    <x v="194"/>
    <n v="847944"/>
    <n v="847944"/>
    <n v="113059.20000000001"/>
    <n v="2444545.2000000002"/>
    <m/>
    <s v=""/>
    <s v="NO"/>
    <s v="Servicio culmina en enero 2023 y actualmente se encuentra en estudio Mercado desde Oct 2022"/>
    <m/>
    <m/>
  </r>
  <r>
    <x v="141"/>
    <s v="2638"/>
    <s v="Gerencia de Administración y Logística"/>
    <s v="Servicios"/>
    <s v="Servicios Generales"/>
    <s v="2638"/>
    <s v="Gerencia de Administración y Logística"/>
    <s v="Servicios"/>
    <s v="Servicios Generales"/>
    <x v="112"/>
    <s v="servicios"/>
    <s v="Alta"/>
    <s v="MANTENIMIENTO MUEBLES MAQUINARIA Y EQUIPO-OTROS"/>
    <s v="NO"/>
    <x v="2"/>
    <s v="OEI 4: Mejorar la experiencia del cliente"/>
    <s v="Contratación"/>
    <s v="No Significativa"/>
    <s v="SI"/>
    <x v="11"/>
    <s v="36"/>
    <x v="40"/>
    <d v="2024-11-18T00:00:00"/>
    <s v="Cristian Adrian Chirinos Meza"/>
    <s v="997 465 405"/>
    <s v="SI"/>
    <s v="CCP"/>
    <s v=""/>
    <x v="1"/>
    <s v="028113-2021"/>
    <m/>
    <x v="34"/>
    <s v="REPARACION Y MANTENIMIENTO MUEBLES MAQUINARIA Y EQUIPO-OTROS"/>
    <n v="11470"/>
    <n v="11470"/>
    <n v="11470"/>
    <n v="11470"/>
    <n v="11470"/>
    <n v="11470"/>
    <n v="11470"/>
    <n v="11470"/>
    <n v="11470"/>
    <n v="11470"/>
    <n v="11470"/>
    <n v="11470"/>
    <x v="195"/>
    <n v="126170"/>
    <m/>
    <m/>
    <n v="263810"/>
    <m/>
    <s v=""/>
    <s v="NO"/>
    <s v="ontrato inicio en Nov-2021, se cancelo 1er Serv. Cuatrim (Nov21-Marz22). 2do Serv en Jul-2022 "/>
    <m/>
    <m/>
  </r>
  <r>
    <x v="142"/>
    <s v="2638"/>
    <s v="Gerencia de Administración y Logística"/>
    <s v="Servicios"/>
    <s v="Servicios Generales"/>
    <s v="2638"/>
    <s v="Gerencia de Administración y Logística"/>
    <s v="Servicios"/>
    <s v="Servicios Generales"/>
    <x v="113"/>
    <s v="servicios"/>
    <s v="Alta"/>
    <s v="REPARACION Y MANTENIMIENTO GRUPOS ELECTROGENOS"/>
    <s v="NO"/>
    <x v="2"/>
    <s v="OEI 4: Mejorar la experiencia del cliente"/>
    <s v="Contratación"/>
    <s v="No Significativa"/>
    <s v="SI"/>
    <x v="6"/>
    <s v="12"/>
    <x v="14"/>
    <d v="2023-12-31T00:00:00"/>
    <s v="Cristian Adrian Chirinos Meza"/>
    <s v="997 465 405"/>
    <s v="SI"/>
    <s v="No Asignado"/>
    <s v=""/>
    <x v="1"/>
    <s v=""/>
    <m/>
    <x v="64"/>
    <s v="REPARACION Y MANTENIMIENTO GRUPOS ELECTROGENOS"/>
    <n v="41988"/>
    <n v="41988"/>
    <n v="34424"/>
    <m/>
    <m/>
    <m/>
    <m/>
    <m/>
    <m/>
    <m/>
    <m/>
    <m/>
    <x v="196"/>
    <m/>
    <m/>
    <m/>
    <n v="118400"/>
    <m/>
    <s v=""/>
    <s v="NO"/>
    <s v=""/>
    <m/>
    <m/>
  </r>
  <r>
    <x v="143"/>
    <s v="2638"/>
    <s v="Gerencia de Administración y Logística"/>
    <s v="Servicios"/>
    <s v="Servicios Generales"/>
    <s v="2638"/>
    <s v="Gerencia de Administración y Logística"/>
    <s v="Servicios"/>
    <s v="Servicios Generales"/>
    <x v="114"/>
    <s v="servicios"/>
    <s v="Alta"/>
    <s v="REPARACIÓN Y MANTENIMIENTO DE AIRE ACONDICIONADO"/>
    <s v="NO"/>
    <x v="2"/>
    <s v="OEI 4: Mejorar la experiencia del cliente"/>
    <s v="Contratación"/>
    <s v="No Significativa"/>
    <s v="SI"/>
    <x v="8"/>
    <s v="36"/>
    <x v="41"/>
    <d v="2024-10-04T00:00:00"/>
    <s v="Cristian Adrian Chirinos Meza"/>
    <s v="997 465 405"/>
    <s v="SI"/>
    <s v="CCP"/>
    <s v=""/>
    <x v="1"/>
    <s v="027997-2021"/>
    <d v="2024-10-04T00:00:00"/>
    <x v="61"/>
    <s v="REPARACIÓN Y MANTENIMIENTO DE AIRE ACONDICIONADO"/>
    <m/>
    <m/>
    <n v="22420"/>
    <m/>
    <m/>
    <n v="22420"/>
    <m/>
    <m/>
    <n v="22420"/>
    <m/>
    <m/>
    <n v="22422"/>
    <x v="197"/>
    <n v="67260"/>
    <m/>
    <m/>
    <n v="156942"/>
    <m/>
    <s v=""/>
    <s v="NO"/>
    <s v="Se entrego Acta de 01 y 02 Trim. El 3er Trim es Semestral Abr-Oct 2022 baja ejecucion por menor servicio de correctivos"/>
    <m/>
    <m/>
  </r>
  <r>
    <x v="144"/>
    <s v="2638"/>
    <s v="Gerencia de Administración y Logística"/>
    <s v="Servicios"/>
    <s v="Servicios Generales"/>
    <s v="2638"/>
    <s v="Gerencia de Administración y Logística"/>
    <s v="Servicios"/>
    <s v="Servicios Generales"/>
    <x v="115"/>
    <s v="servicios"/>
    <s v="Alta"/>
    <s v="MANTENIMIENTO VEHICULOS"/>
    <s v="NO"/>
    <x v="0"/>
    <s v="OEI 4: Mejorar la experiencia del cliente"/>
    <s v="Contratación"/>
    <s v="No Significativa"/>
    <s v="NO"/>
    <x v="2"/>
    <s v="12"/>
    <x v="42"/>
    <d v="2023-12-31T00:00:00"/>
    <s v="Cristian Adrian Chirinos Meza"/>
    <s v="997 465 405"/>
    <s v="SI"/>
    <s v="No Asignado"/>
    <s v=""/>
    <x v="1"/>
    <s v="Proceso"/>
    <d v="2023-05-06T00:00:00"/>
    <x v="42"/>
    <s v="CARBURANTES Y LUBRICANTES"/>
    <m/>
    <m/>
    <m/>
    <m/>
    <n v="11520"/>
    <n v="9412"/>
    <n v="9412"/>
    <n v="9412"/>
    <n v="9412"/>
    <n v="9412"/>
    <n v="9412"/>
    <n v="235323"/>
    <x v="198"/>
    <n v="108000"/>
    <n v="108000"/>
    <n v="45000"/>
    <n v="564315"/>
    <m/>
    <s v=""/>
    <s v="NO"/>
    <s v="Es un proceso se camboi cuenta de '4513010203 Servicio vigente culmina en Junio 2023 por lo que se necesita convocar en Febrero 2023"/>
    <m/>
    <m/>
  </r>
  <r>
    <x v="145"/>
    <s v="2638"/>
    <s v="Gerencia de Administración y Logística"/>
    <s v="Servicios"/>
    <s v="Servicios Generales"/>
    <s v="2638"/>
    <s v="Gerencia de Administración y Logística"/>
    <s v="Servicios"/>
    <s v="Servicios Generales"/>
    <x v="116"/>
    <s v="servicios"/>
    <s v="Alta"/>
    <s v="MATERIALES - MUEBLES  MAQUINARIAS Y EQUIPOS"/>
    <s v="NO"/>
    <x v="2"/>
    <s v="OEI 4: Mejorar la experiencia del cliente"/>
    <s v="Contratación"/>
    <s v="No Significativa"/>
    <s v="SI"/>
    <x v="10"/>
    <s v="12"/>
    <x v="14"/>
    <d v="2023-12-31T00:00:00"/>
    <s v="Cristian Adrian Chirinos Meza"/>
    <s v="997 465 405"/>
    <s v="SI"/>
    <s v="Asignado"/>
    <s v=""/>
    <x v="1"/>
    <s v=""/>
    <m/>
    <x v="68"/>
    <s v="REPUESTOS Y MATERIALES - MUEBLES  MAQUINARIAS Y EQUIPOS"/>
    <m/>
    <m/>
    <n v="7000"/>
    <n v="7000"/>
    <n v="7000"/>
    <n v="7000"/>
    <n v="7000"/>
    <n v="7000"/>
    <n v="7000"/>
    <n v="7000"/>
    <n v="7000"/>
    <n v="7000"/>
    <x v="199"/>
    <m/>
    <m/>
    <m/>
    <n v="70000"/>
    <m/>
    <s v=""/>
    <s v="NO"/>
    <s v=""/>
    <m/>
    <m/>
  </r>
  <r>
    <x v="146"/>
    <s v="2638"/>
    <s v="Gerencia de Administración y Logística"/>
    <s v="Servicios"/>
    <s v="Servicios Generales"/>
    <s v="2638"/>
    <s v="Gerencia de Administración y Logística"/>
    <s v="Servicios"/>
    <s v="Servicios Generales"/>
    <x v="117"/>
    <s v="servicios"/>
    <s v="Alta"/>
    <s v="REPUESTOS Y MATERIALES - INMUEBLES"/>
    <s v="NO"/>
    <x v="2"/>
    <s v="OEI 4: Mejorar la experiencia del cliente"/>
    <s v="Contratación"/>
    <s v="No Significativa"/>
    <s v="SI"/>
    <x v="10"/>
    <s v="12"/>
    <x v="14"/>
    <d v="2023-12-31T00:00:00"/>
    <s v="Cristian Adrian Chirinos Meza"/>
    <s v="997 465 405"/>
    <s v="SI"/>
    <s v="Asignado"/>
    <s v=""/>
    <x v="1"/>
    <s v=""/>
    <m/>
    <x v="69"/>
    <s v="REPUESTOS Y MATERIALES - INMUEBLES"/>
    <m/>
    <m/>
    <n v="9000"/>
    <n v="9000"/>
    <n v="9000"/>
    <n v="9000"/>
    <n v="9000"/>
    <n v="9000"/>
    <n v="6000"/>
    <m/>
    <m/>
    <m/>
    <x v="200"/>
    <m/>
    <m/>
    <m/>
    <n v="60000"/>
    <m/>
    <s v=""/>
    <s v="NO"/>
    <s v=""/>
    <m/>
    <m/>
  </r>
  <r>
    <x v="147"/>
    <s v="2638"/>
    <s v="Gerencia de Administración y Logística"/>
    <s v="Servicios"/>
    <s v="Servicios Generales"/>
    <s v="2638"/>
    <s v="Gerencia de Administración y Logística"/>
    <s v="Servicios"/>
    <s v="Servicios Generales"/>
    <x v="118"/>
    <s v="servicios"/>
    <s v="Alta"/>
    <s v="CARBURANTES Y LUBRICANTES"/>
    <s v="NO"/>
    <x v="2"/>
    <s v="OEI 4: Mejorar la experiencia del cliente"/>
    <s v="Contratación"/>
    <s v="No Significativa"/>
    <s v="SI"/>
    <x v="5"/>
    <s v="36"/>
    <x v="43"/>
    <d v="2023-05-06T00:00:00"/>
    <s v="Cristian Adrian Chirinos Meza"/>
    <s v="997 465 405"/>
    <s v="SI"/>
    <s v="CCP"/>
    <s v=""/>
    <x v="1"/>
    <s v="027088-2020"/>
    <d v="2023-05-06T00:00:00"/>
    <x v="42"/>
    <s v="CARBURANTES Y LUBRICANTES"/>
    <n v="14260"/>
    <n v="14260"/>
    <n v="14260"/>
    <n v="14260"/>
    <n v="2852"/>
    <m/>
    <m/>
    <m/>
    <m/>
    <m/>
    <m/>
    <m/>
    <x v="201"/>
    <m/>
    <m/>
    <m/>
    <n v="59892"/>
    <m/>
    <s v=""/>
    <s v="NO"/>
    <s v="Servicio termina el 06/05/2023"/>
    <m/>
    <m/>
  </r>
  <r>
    <x v="148"/>
    <s v="2638"/>
    <s v="Gerencia de Administración y Logística"/>
    <s v="Servicios"/>
    <s v="Servicios Generales"/>
    <s v="2638"/>
    <s v="Gerencia de Administración y Logística"/>
    <s v="Servicios"/>
    <s v="Servicios Generales"/>
    <x v="119"/>
    <s v="servicios"/>
    <s v="Alta"/>
    <s v="TELEFONOS"/>
    <s v="NO"/>
    <x v="2"/>
    <s v="OEI 4: Mejorar la experiencia del cliente"/>
    <s v="Contratación"/>
    <s v="No Significativa"/>
    <s v="SI"/>
    <x v="6"/>
    <s v="12"/>
    <x v="14"/>
    <d v="2023-12-31T00:00:00"/>
    <s v="Cristian Adrian Chirinos Meza"/>
    <s v="997 465 405"/>
    <s v="SI"/>
    <s v="No Asignado"/>
    <s v=""/>
    <x v="1"/>
    <s v=""/>
    <m/>
    <x v="22"/>
    <s v="TELEFONOS"/>
    <n v="4166"/>
    <n v="4166"/>
    <n v="4166"/>
    <n v="4166"/>
    <n v="4167"/>
    <n v="4167"/>
    <n v="4167"/>
    <n v="4167"/>
    <n v="4167"/>
    <n v="4167"/>
    <n v="4167"/>
    <n v="4167"/>
    <x v="202"/>
    <m/>
    <m/>
    <m/>
    <n v="50000"/>
    <m/>
    <m/>
    <s v="NO"/>
    <s v="Es una bolsa"/>
    <m/>
    <m/>
  </r>
  <r>
    <x v="149"/>
    <s v="2638"/>
    <s v="Gerencia de Administración y Logística"/>
    <s v="Servicios"/>
    <s v="Servicios Generales"/>
    <s v="2638"/>
    <s v="Gerencia de Administración y Logística"/>
    <s v="Servicios"/>
    <s v="Servicios Generales"/>
    <x v="120"/>
    <s v="servicios"/>
    <s v="Alta"/>
    <s v="ALQUILERES OTROS"/>
    <s v="NO"/>
    <x v="2"/>
    <s v="OEI 4: Mejorar la experiencia del cliente"/>
    <s v="Contratación"/>
    <s v="No Significativa"/>
    <s v="SI"/>
    <x v="10"/>
    <s v="12"/>
    <x v="14"/>
    <d v="2023-12-31T00:00:00"/>
    <s v="Cristian Adrian Chirinos Meza"/>
    <s v="997 465 405"/>
    <s v="SI"/>
    <s v="Asignado"/>
    <s v=""/>
    <x v="1"/>
    <s v=""/>
    <m/>
    <x v="70"/>
    <s v="ALQUILERES OTROS"/>
    <m/>
    <m/>
    <n v="3400"/>
    <n v="3400"/>
    <n v="3400"/>
    <n v="3400"/>
    <n v="3400"/>
    <n v="3400"/>
    <n v="3400"/>
    <n v="3400"/>
    <n v="3400"/>
    <n v="3400"/>
    <x v="203"/>
    <m/>
    <m/>
    <m/>
    <n v="34000"/>
    <m/>
    <m/>
    <s v="NO"/>
    <s v=""/>
    <m/>
    <m/>
  </r>
  <r>
    <x v="150"/>
    <s v="2638"/>
    <s v="Gerencia de Administración y Logística"/>
    <s v="Servicios"/>
    <s v="Servicios Generales"/>
    <s v="2638"/>
    <s v="Gerencia de Administración y Logística"/>
    <s v="Servicios"/>
    <s v="Servicios Generales"/>
    <x v="121"/>
    <s v="servicios"/>
    <s v="Alta"/>
    <s v="FLETES Y EMBALAJES"/>
    <s v="NO"/>
    <x v="2"/>
    <s v="OEI 4: Mejorar la experiencia del cliente"/>
    <s v="Contratación"/>
    <s v="No Significativa"/>
    <s v="SI"/>
    <x v="10"/>
    <s v="12"/>
    <x v="14"/>
    <s v="31/21/2023"/>
    <s v="Cristian Adrian Chirinos Meza"/>
    <s v="997 465 405"/>
    <s v="SI"/>
    <s v="Asignado"/>
    <s v=""/>
    <x v="1"/>
    <s v=""/>
    <m/>
    <x v="33"/>
    <s v="FLETES Y EMBALAJES"/>
    <m/>
    <m/>
    <n v="3000"/>
    <n v="3000"/>
    <n v="3000"/>
    <n v="3000"/>
    <n v="3000"/>
    <n v="3000"/>
    <n v="3000"/>
    <n v="3000"/>
    <n v="3000"/>
    <n v="3000"/>
    <x v="85"/>
    <m/>
    <m/>
    <m/>
    <n v="30000"/>
    <m/>
    <s v=""/>
    <s v="NO"/>
    <s v=""/>
    <m/>
    <m/>
  </r>
  <r>
    <x v="151"/>
    <s v="2638"/>
    <s v="Gerencia de Administración y Logística"/>
    <s v="Servicios"/>
    <s v="Servicios Generales"/>
    <s v="2638"/>
    <s v="Gerencia de Administración y Logística"/>
    <s v="Servicios"/>
    <s v="Servicios Generales"/>
    <x v="122"/>
    <s v="servicios"/>
    <s v="Moderada"/>
    <s v="REPUESTOS Y MATERIALES VEHICULOS"/>
    <s v="NO"/>
    <x v="2"/>
    <s v="OEI 4: Mejorar la experiencia del cliente"/>
    <s v="Contratación"/>
    <s v="No Significativa"/>
    <s v="SI"/>
    <x v="10"/>
    <s v="12"/>
    <x v="14"/>
    <d v="2023-12-31T00:00:00"/>
    <s v="Cristian Adrian Chirinos Meza"/>
    <s v="997 465 405"/>
    <s v="SI"/>
    <s v="No Asignado"/>
    <s v=""/>
    <x v="1"/>
    <s v=""/>
    <m/>
    <x v="71"/>
    <s v="REPUESTOS Y MATERIALES VEHICULOS"/>
    <m/>
    <m/>
    <n v="2810"/>
    <n v="2810"/>
    <n v="2810"/>
    <n v="2810"/>
    <n v="2810"/>
    <n v="2810"/>
    <n v="2810"/>
    <n v="2810"/>
    <n v="2810"/>
    <n v="2812"/>
    <x v="204"/>
    <m/>
    <m/>
    <m/>
    <n v="28102"/>
    <m/>
    <s v=""/>
    <s v="NO"/>
    <s v="Cuenta bolsa, para accidentes o imprevistos"/>
    <m/>
    <m/>
  </r>
  <r>
    <x v="152"/>
    <s v="2638"/>
    <s v="Gerencia de Administración y Logística"/>
    <s v="Servicios"/>
    <s v="Servicios Generales"/>
    <s v="2638"/>
    <s v="Gerencia de Administración y Logística"/>
    <s v="Servicios"/>
    <s v="Servicios Generales"/>
    <x v="123"/>
    <s v="servicios"/>
    <s v="Alta"/>
    <s v="REPARACION Y MANTENIMIENTO GRUPOS ELECTROGENOS"/>
    <s v="NO"/>
    <x v="2"/>
    <s v="OEI 4: Mejorar la experiencia del cliente"/>
    <s v="Contratación"/>
    <s v="Significativa"/>
    <s v="SI"/>
    <x v="13"/>
    <s v="36"/>
    <x v="44"/>
    <d v="2023-01-30T00:00:00"/>
    <s v="Cristian Adrian Chirinos Meza"/>
    <s v="997 465 405"/>
    <s v="SI"/>
    <s v="Asignado"/>
    <s v=""/>
    <x v="1"/>
    <s v="026958-2020"/>
    <d v="2023-01-30T00:00:00"/>
    <x v="64"/>
    <s v="REPARACION Y MANTENIMIENTO GRUPOS ELECTROGENOS"/>
    <n v="27796"/>
    <m/>
    <m/>
    <m/>
    <m/>
    <m/>
    <m/>
    <m/>
    <m/>
    <m/>
    <m/>
    <m/>
    <x v="205"/>
    <m/>
    <m/>
    <m/>
    <n v="27796"/>
    <m/>
    <s v=""/>
    <s v="NO"/>
    <s v=""/>
    <m/>
    <m/>
  </r>
  <r>
    <x v="153"/>
    <s v="2638"/>
    <s v="Gerencia de Administración y Logística"/>
    <s v="Servicios"/>
    <s v="Servicios Generales"/>
    <s v="2638"/>
    <s v="Gerencia de Administración y Logística"/>
    <s v="Servicios"/>
    <s v="Servicios Generales"/>
    <x v="124"/>
    <s v="servicios"/>
    <s v="Moderada"/>
    <s v="CARBURANTES Y LUBRICANTES"/>
    <s v="NO"/>
    <x v="2"/>
    <s v="OEI 4: Mejorar la experiencia del cliente"/>
    <s v="Contratación"/>
    <s v="No Significativa"/>
    <s v="SI"/>
    <x v="10"/>
    <s v="12"/>
    <x v="14"/>
    <d v="2023-12-31T00:00:00"/>
    <s v="Cristian Adrian Chirinos Meza"/>
    <s v="997 465 405"/>
    <s v="SI"/>
    <s v="No Asignado"/>
    <s v=""/>
    <x v="1"/>
    <s v=""/>
    <m/>
    <x v="42"/>
    <s v="CARBURANTES Y LUBRICANTES"/>
    <m/>
    <m/>
    <n v="4000"/>
    <n v="4000"/>
    <n v="4000"/>
    <n v="4000"/>
    <n v="4000"/>
    <n v="1000"/>
    <n v="1000"/>
    <n v="1500"/>
    <n v="1216"/>
    <n v="2000"/>
    <x v="206"/>
    <m/>
    <m/>
    <m/>
    <n v="26716"/>
    <m/>
    <s v=""/>
    <s v="NO"/>
    <s v="Cuenta Bolsa"/>
    <m/>
    <m/>
  </r>
  <r>
    <x v="154"/>
    <s v="2638"/>
    <s v="Gerencia de Administración y Logística"/>
    <s v="Servicios"/>
    <s v="Servicios Generales"/>
    <s v="2638"/>
    <s v="Gerencia de Administración y Logística"/>
    <s v="Servicios"/>
    <s v="Servicios Generales"/>
    <x v="125"/>
    <s v="servicios"/>
    <s v="Moderada"/>
    <s v="OTROS SERVICIOS"/>
    <s v="NO"/>
    <x v="2"/>
    <s v="OEI 4: Mejorar la experiencia del cliente"/>
    <s v="Contratación"/>
    <s v="No Significativa"/>
    <s v="SI"/>
    <x v="10"/>
    <s v="12"/>
    <x v="14"/>
    <d v="2023-12-31T00:00:00"/>
    <s v="Cristian Adrian Chirinos Meza"/>
    <s v="997 465 405"/>
    <s v="SI"/>
    <s v="No Asignado"/>
    <s v=""/>
    <x v="1"/>
    <s v=""/>
    <m/>
    <x v="50"/>
    <s v="OTROS SERVICIOS"/>
    <n v="1708"/>
    <n v="1708"/>
    <n v="1708"/>
    <n v="1708"/>
    <n v="1708"/>
    <n v="1708"/>
    <n v="1708"/>
    <n v="1708"/>
    <n v="1709"/>
    <n v="1709"/>
    <n v="1709"/>
    <n v="1709"/>
    <x v="207"/>
    <m/>
    <m/>
    <m/>
    <n v="20500"/>
    <m/>
    <s v=""/>
    <s v="NO"/>
    <s v="facturacion ciclica mensual"/>
    <m/>
    <m/>
  </r>
  <r>
    <x v="155"/>
    <s v="2638"/>
    <s v="Gerencia de Administración y Logística"/>
    <s v="Servicios"/>
    <s v="Servicios Generales"/>
    <s v="2638"/>
    <s v="Gerencia de Administración y Logística"/>
    <s v="Servicios"/>
    <s v="Servicios Generales"/>
    <x v="126"/>
    <s v="servicios"/>
    <s v="Moderada"/>
    <s v="MANTENIMIENTO VEHICULOS"/>
    <s v="NO"/>
    <x v="2"/>
    <s v="OEI 4: Mejorar la experiencia del cliente"/>
    <s v="Contratación"/>
    <s v="No Significativa"/>
    <s v="SI"/>
    <x v="10"/>
    <s v="12"/>
    <x v="14"/>
    <d v="2023-12-31T00:00:00"/>
    <s v="Cristian Adrian Chirinos Meza"/>
    <s v="997 465 405"/>
    <s v="SI"/>
    <s v="No Asignado"/>
    <s v=""/>
    <x v="1"/>
    <s v=""/>
    <m/>
    <x v="58"/>
    <s v="MANTENIMIENTO VEHICULOS"/>
    <m/>
    <m/>
    <n v="2500"/>
    <m/>
    <m/>
    <m/>
    <m/>
    <n v="5000"/>
    <m/>
    <m/>
    <n v="5000"/>
    <m/>
    <x v="40"/>
    <m/>
    <m/>
    <m/>
    <n v="12500"/>
    <m/>
    <s v=""/>
    <s v="NO"/>
    <s v="Cuenta Bolsa para imprevisto y emergencias"/>
    <m/>
    <m/>
  </r>
  <r>
    <x v="156"/>
    <s v="2638"/>
    <s v="Gerencia de Administración y Logística"/>
    <s v="Servicios"/>
    <s v="Servicios Generales"/>
    <s v="2638"/>
    <s v="Gerencia de Administración y Logística"/>
    <s v="Servicios"/>
    <s v="Servicios Generales"/>
    <x v="127"/>
    <s v="servicios"/>
    <s v="Moderada"/>
    <s v="VARIOS"/>
    <s v="NO"/>
    <x v="2"/>
    <s v="OEI 4: Mejorar la experiencia del cliente"/>
    <s v="Contratación"/>
    <s v="No Significativa"/>
    <s v="NO"/>
    <x v="10"/>
    <s v="12"/>
    <x v="14"/>
    <d v="2023-12-31T00:00:00"/>
    <s v="Cristian Adrian Chirinos Meza"/>
    <s v="997 465 405"/>
    <s v="SI"/>
    <s v="No Asignado"/>
    <s v=""/>
    <x v="1"/>
    <s v=""/>
    <m/>
    <x v="23"/>
    <s v="VARIOS"/>
    <m/>
    <m/>
    <n v="1050"/>
    <n v="1050"/>
    <n v="185"/>
    <m/>
    <m/>
    <m/>
    <m/>
    <m/>
    <m/>
    <m/>
    <x v="208"/>
    <m/>
    <m/>
    <m/>
    <n v="2285"/>
    <m/>
    <s v=""/>
    <s v="NO"/>
    <s v="Cuenta bolsa para peaje"/>
    <m/>
    <m/>
  </r>
  <r>
    <x v="157"/>
    <s v="2638"/>
    <s v="Gerencia de Administración y Logística"/>
    <s v="Servicios"/>
    <s v="Servicios Generales"/>
    <s v="2638"/>
    <s v="Gerencia de Administración y Logística"/>
    <s v="Servicios"/>
    <s v="Servicios Generales"/>
    <x v="128"/>
    <s v="servicios"/>
    <s v="Moderada"/>
    <s v="HERRAMIENTAS"/>
    <s v="NO"/>
    <x v="2"/>
    <s v="OEI 4: Mejorar la experiencia del cliente"/>
    <s v="Contratación"/>
    <s v="No Significativa"/>
    <s v="SI"/>
    <x v="10"/>
    <s v="12"/>
    <x v="14"/>
    <d v="2023-12-31T00:00:00"/>
    <s v="Cristian Adrian Chirinos Meza"/>
    <s v="997 465 405"/>
    <s v="SI"/>
    <s v="No Asignado"/>
    <s v=""/>
    <x v="1"/>
    <s v=""/>
    <m/>
    <x v="72"/>
    <s v="HERRAMIENTAS"/>
    <m/>
    <m/>
    <n v="122"/>
    <n v="122"/>
    <n v="122"/>
    <n v="122"/>
    <n v="122"/>
    <n v="122"/>
    <n v="122"/>
    <n v="122"/>
    <n v="122"/>
    <n v="124"/>
    <x v="209"/>
    <m/>
    <m/>
    <m/>
    <n v="1222"/>
    <m/>
    <s v=""/>
    <s v="NO"/>
    <s v="Cuenta bolsa para emergencia "/>
    <m/>
    <m/>
  </r>
  <r>
    <x v="158"/>
    <s v="2638"/>
    <s v="Gerencia de Administración y Logística"/>
    <s v="Servicios"/>
    <s v="Servicios Generales"/>
    <s v="2638"/>
    <s v="Gerencia de Administración y Logística"/>
    <s v="Servicios"/>
    <s v="Servicios Generales"/>
    <x v="129"/>
    <s v="Bienes"/>
    <s v="Alta"/>
    <s v="Adq sistema UPS para agencias la Macro Region I Piura"/>
    <s v="NO"/>
    <x v="2"/>
    <s v="OEI 4: Mejorar la experiencia del cliente"/>
    <s v="Contratación"/>
    <s v="Significativa"/>
    <s v="NO"/>
    <x v="0"/>
    <s v="8"/>
    <x v="14"/>
    <d v="2023-08-31T00:00:00"/>
    <s v="Cristian Adrian Chirinos Meza"/>
    <s v="997 465 405"/>
    <s v="SI"/>
    <s v="No Asignado"/>
    <s v=""/>
    <x v="0"/>
    <s v=""/>
    <m/>
    <x v="2"/>
    <s v="MAQ. IMPRESORAS, PC Y OTROS ACCESORIOS"/>
    <m/>
    <m/>
    <m/>
    <m/>
    <m/>
    <n v="4800405"/>
    <m/>
    <m/>
    <m/>
    <m/>
    <m/>
    <m/>
    <x v="210"/>
    <m/>
    <m/>
    <m/>
    <n v="4800405"/>
    <n v="84"/>
    <n v="57147.678571428572"/>
    <s v="NO"/>
    <s v="***En la formulación se encuentra solo para Adm Logis"/>
    <m/>
    <m/>
  </r>
  <r>
    <x v="159"/>
    <s v="2638"/>
    <s v="Gerencia de Administración y Logística"/>
    <s v="Servicios"/>
    <s v="Servicios Generales"/>
    <s v="2638"/>
    <s v="Gerencia de Administración y Logística"/>
    <s v="Servicios"/>
    <s v="Servicios Generales"/>
    <x v="130"/>
    <s v="Bienes"/>
    <s v="Moderada"/>
    <s v="Dispensador eléctrico"/>
    <s v="NO"/>
    <x v="2"/>
    <s v="OEI 4: Mejorar la experiencia del cliente"/>
    <s v="Contratación"/>
    <s v="No Significativa"/>
    <s v="NO"/>
    <x v="0"/>
    <s v="9"/>
    <x v="14"/>
    <d v="2023-09-01T00:00:00"/>
    <s v="Cristian Adrian Chirinos Meza"/>
    <s v="997 465 405"/>
    <s v="SI"/>
    <s v="No Asignado"/>
    <s v=""/>
    <x v="0"/>
    <s v=""/>
    <m/>
    <x v="5"/>
    <s v="OTRAS"/>
    <m/>
    <m/>
    <m/>
    <m/>
    <m/>
    <m/>
    <n v="200000"/>
    <m/>
    <m/>
    <m/>
    <m/>
    <m/>
    <x v="70"/>
    <m/>
    <m/>
    <m/>
    <n v="200000"/>
    <n v="120"/>
    <n v="1666.6666666666667"/>
    <s v="NO"/>
    <s v="***En la formulación se encuentra solo para Adm Logis"/>
    <m/>
    <m/>
  </r>
  <r>
    <x v="160"/>
    <s v="2638"/>
    <s v="Gerencia de Administración y Logística"/>
    <s v="Servicios"/>
    <s v="Servicios Generales"/>
    <s v="2638"/>
    <s v="Gerencia de Administración y Logística"/>
    <s v="Servicios"/>
    <s v="Servicios Generales"/>
    <x v="131"/>
    <s v="servicios"/>
    <s v="Alta"/>
    <s v="Mantenimiento preventivo y correctivo de servicios generales de sedes, agencias y lobbies SMR Lima. Item 1 - Zona norte"/>
    <s v="NO"/>
    <x v="2"/>
    <s v="OEI 4: Mejorar la experiencia del cliente"/>
    <s v="Contratación"/>
    <s v="Significativa"/>
    <s v="SI"/>
    <x v="2"/>
    <s v="36"/>
    <x v="45"/>
    <d v="2025-06-07T00:00:00"/>
    <s v="Cristian Adrian Chirinos Meza"/>
    <s v="997 465 405"/>
    <s v="SI"/>
    <s v="Asignado"/>
    <s v=""/>
    <x v="1"/>
    <s v="028636-2022"/>
    <d v="2025-06-07T00:00:00"/>
    <x v="62"/>
    <s v="SERVICIOS GENERALES  REPARACION Y MANTENIMIENTO"/>
    <n v="404432"/>
    <n v="404432"/>
    <n v="404432"/>
    <n v="404432"/>
    <n v="404432"/>
    <n v="404432"/>
    <n v="404432"/>
    <n v="404432"/>
    <n v="404432"/>
    <n v="404432"/>
    <n v="404432"/>
    <n v="404433"/>
    <x v="211"/>
    <n v="4853184"/>
    <n v="2426000"/>
    <m/>
    <n v="12132369"/>
    <n v="1"/>
    <n v="12132369"/>
    <s v="NO"/>
    <s v="Continuidad del servicio"/>
    <m/>
    <m/>
  </r>
  <r>
    <x v="161"/>
    <s v="2638"/>
    <s v="Gerencia de Administración y Logística"/>
    <s v="Servicios"/>
    <s v="Servicios Generales"/>
    <s v="2638"/>
    <s v="Gerencia de Administración y Logística"/>
    <s v="Servicios"/>
    <s v="Servicios Generales"/>
    <x v="132"/>
    <s v="servicios"/>
    <s v="Alta"/>
    <s v="Servicio de Mantenimiento Preventivo, Soporte Técnico y Atención de Emergencias para los Equipos del Sistema HVAC de la Sede Principal del Banco de la Nación"/>
    <s v="NO"/>
    <x v="2"/>
    <s v="OEI 4: Mejorar la experiencia del cliente"/>
    <s v="Contratación"/>
    <s v="Significativa"/>
    <s v="SI"/>
    <x v="11"/>
    <s v="36"/>
    <x v="46"/>
    <d v="2025-02-09T00:00:00"/>
    <s v="Cristian Adrian Chirinos Meza"/>
    <s v="997 465 405"/>
    <s v="SI"/>
    <s v="Asignado"/>
    <s v=""/>
    <x v="1"/>
    <s v="028342-2022"/>
    <d v="2025-02-09T00:00:00"/>
    <x v="61"/>
    <s v="REPARACIÓN Y MANTENIMIENTO DE AIRE ACONDICIONADO"/>
    <n v="271771"/>
    <m/>
    <m/>
    <n v="815314"/>
    <m/>
    <m/>
    <n v="815314"/>
    <m/>
    <m/>
    <n v="815314"/>
    <m/>
    <n v="543544"/>
    <x v="212"/>
    <n v="9783768"/>
    <n v="815314"/>
    <m/>
    <n v="13860339"/>
    <n v="1"/>
    <n v="13860339"/>
    <s v="NO"/>
    <s v="Servicio de climatizacion del sistema de ventilacion de la Sede Principal"/>
    <m/>
    <m/>
  </r>
  <r>
    <x v="162"/>
    <s v="2638"/>
    <s v="Gerencia de Administración y Logística"/>
    <s v="Servicios"/>
    <s v="Servicios Generales"/>
    <s v="2638"/>
    <s v="Gerencia de Administración y Logística"/>
    <s v="Servicios"/>
    <s v="Servicios Generales"/>
    <x v="133"/>
    <s v="servicios"/>
    <s v="Alta"/>
    <s v="Mantenimiento de Locales"/>
    <s v="NO"/>
    <x v="0"/>
    <s v="OEI 4: Mejorar la experiencia del cliente"/>
    <s v="Contratación"/>
    <s v="No Significativa"/>
    <s v="NO"/>
    <x v="2"/>
    <s v="12"/>
    <x v="4"/>
    <d v="2024-02-28T00:00:00"/>
    <s v="Cristian Adrian Chirinos Meza"/>
    <s v="997 465 405"/>
    <s v="NO"/>
    <s v="No Asignado"/>
    <s v=""/>
    <x v="0"/>
    <s v="Proceso"/>
    <s v="Nuevo serv."/>
    <x v="62"/>
    <s v="SERVICIOS GENERALES  REPARACION Y MANTENIMIENTO"/>
    <m/>
    <m/>
    <m/>
    <n v="29000"/>
    <n v="29000"/>
    <n v="29000"/>
    <n v="29000"/>
    <n v="29000"/>
    <n v="29000"/>
    <n v="29000"/>
    <n v="29000"/>
    <n v="29000"/>
    <x v="213"/>
    <n v="89000"/>
    <m/>
    <m/>
    <n v="350000"/>
    <n v="35"/>
    <n v="10000"/>
    <s v="SI"/>
    <s v="No esta en formulación Nuevo servicio a implementar por la Jefatura Servicios Generales"/>
    <m/>
    <m/>
  </r>
  <r>
    <x v="163"/>
    <s v="2638"/>
    <s v="Gerencia de Administración y Logística"/>
    <s v="Servicios"/>
    <s v="Servicios Generales"/>
    <s v="2638"/>
    <s v="Gerencia de Administración y Logística"/>
    <s v="Servicios"/>
    <s v="Servicios Generales"/>
    <x v="134"/>
    <s v="servicios"/>
    <s v="Moderada"/>
    <s v="Cambio de letreros luminosos Agencias Lima Metropolitana y Lima Provincias Agencias Zona Norte"/>
    <s v="NO"/>
    <x v="0"/>
    <s v="OEI 4: Mejorar la experiencia del cliente"/>
    <s v="Contratación"/>
    <s v="No Significativa"/>
    <s v="NO"/>
    <x v="4"/>
    <s v="12"/>
    <x v="3"/>
    <d v="2024-05-31T00:00:00"/>
    <s v="Cristian Adrian Chirinos Meza"/>
    <s v="997 465 405"/>
    <s v="NO"/>
    <s v="No Asignado"/>
    <s v=""/>
    <x v="0"/>
    <s v="Proceso"/>
    <s v="Nuevo serv."/>
    <x v="62"/>
    <s v="SERVICIOS GENERALES  REPARACION Y MANTENIMIENTO"/>
    <m/>
    <m/>
    <m/>
    <m/>
    <m/>
    <n v="60417"/>
    <n v="60417"/>
    <n v="60417"/>
    <n v="60417"/>
    <n v="60417"/>
    <n v="60417"/>
    <n v="60417"/>
    <x v="214"/>
    <n v="302081"/>
    <m/>
    <m/>
    <n v="725000"/>
    <n v="29"/>
    <n v="25000"/>
    <s v="SI"/>
    <s v="No esta en formulación Nuevos servicio a implementar por la Jefatura de Servicios Generales"/>
    <m/>
    <m/>
  </r>
  <r>
    <x v="164"/>
    <s v="2638"/>
    <s v="Gerencia de Administración y Logística"/>
    <s v="Servicios"/>
    <s v="Servicios Generales"/>
    <s v="2638"/>
    <s v="Gerencia de Administración y Logística"/>
    <s v="Servicios"/>
    <s v="Servicios Generales"/>
    <x v="135"/>
    <s v="Bienes"/>
    <s v="Alta"/>
    <s v="Adquisicion e instalacion de equipos UPS para Macro Regiones Trujillo_Lima_Huancayo_Arequipa_Cusco_Iquitos del BN"/>
    <s v="NO"/>
    <x v="0"/>
    <s v="OEI 8: Optimizar la eficiencia de los procesos"/>
    <s v="Contratación"/>
    <s v="Significativa"/>
    <s v="NO"/>
    <x v="8"/>
    <s v="24"/>
    <x v="47"/>
    <d v="2025-06-30T00:00:00"/>
    <s v="Cristian Adrian Chirinos Meza"/>
    <s v="997 465 405"/>
    <s v="NO"/>
    <s v="No Asignado"/>
    <s v=""/>
    <x v="0"/>
    <s v="Proceso"/>
    <s v="Nuevo serv."/>
    <x v="2"/>
    <s v="MAQ. IMPRESORAS, PC Y OTROS ACCESORIOS"/>
    <m/>
    <m/>
    <m/>
    <m/>
    <m/>
    <m/>
    <m/>
    <m/>
    <n v="3750000"/>
    <m/>
    <m/>
    <n v="3750000"/>
    <x v="215"/>
    <n v="7500000"/>
    <n v="15000000"/>
    <m/>
    <n v="30000000"/>
    <m/>
    <s v=""/>
    <m/>
    <s v="No esta en formulaciónSon 06 Macro Regiones que cuentan con UPS a razón de 5,000,000 por Macro = 30,000,0000 soles"/>
    <m/>
    <m/>
  </r>
  <r>
    <x v="165"/>
    <s v="2638"/>
    <s v="Gerencia de Administración y Logística"/>
    <s v="Servicios"/>
    <s v="Servicios Generales"/>
    <s v="2638"/>
    <s v="Gerencia de Administración y Logística"/>
    <s v="Servicios"/>
    <s v="Servicios Generales"/>
    <x v="136"/>
    <s v="servicios"/>
    <s v="Alta"/>
    <s v="Servicios especiales del Edificio Sede Principal del Banco de la Nacion"/>
    <s v="NO"/>
    <x v="0"/>
    <s v="OEI 4: Mejorar la experiencia del cliente"/>
    <s v="Contratación"/>
    <s v="Significativa"/>
    <s v="SI"/>
    <x v="3"/>
    <s v="12"/>
    <x v="3"/>
    <d v="2024-05-31T00:00:00"/>
    <s v="Cristian Adrian Chirinos Meza"/>
    <s v="997 465 405"/>
    <s v="NO"/>
    <s v="No Asignado"/>
    <s v=""/>
    <x v="0"/>
    <s v="Proceso"/>
    <s v="Nuevo serv."/>
    <x v="62"/>
    <s v="SERVICIOS GENERALES  REPARACION Y MANTENIMIENTO"/>
    <m/>
    <m/>
    <m/>
    <m/>
    <m/>
    <m/>
    <m/>
    <m/>
    <m/>
    <n v="1000000"/>
    <m/>
    <m/>
    <x v="216"/>
    <n v="1000000"/>
    <m/>
    <m/>
    <n v="2000000"/>
    <m/>
    <s v=""/>
    <s v="SI"/>
    <s v="No esta en formulación Nuevo servicio requerido por la Jefatura de Servicios Generales"/>
    <m/>
    <m/>
  </r>
  <r>
    <x v="166"/>
    <s v="2639"/>
    <s v="Gerencia de Administración y Logística"/>
    <s v="Servicios"/>
    <s v="Control Patrimonial"/>
    <s v="2639"/>
    <s v="Gerencia de Administración y Logística"/>
    <s v="Servicios"/>
    <s v="Control Patrimonial"/>
    <x v="137"/>
    <s v="servicios"/>
    <s v="Muy Alta"/>
    <s v="TASACION COMERCIAL"/>
    <s v="NO"/>
    <x v="0"/>
    <s v="OEI 8: Optimizar la eficiencia de los procesos"/>
    <s v="Contratación"/>
    <s v="No Significativa"/>
    <s v="SI"/>
    <x v="12"/>
    <s v="4"/>
    <x v="6"/>
    <d v="2023-12-31T00:00:00"/>
    <s v="Rigoberto Teodoro Rivas Palomino"/>
    <s v="979 277 238"/>
    <s v="NO"/>
    <s v="No Asignado"/>
    <s v=""/>
    <x v="0"/>
    <s v=""/>
    <m/>
    <x v="73"/>
    <s v="SERVICIO DE SANEAMIENTO Y TASACIONES DE INMUEBLES"/>
    <m/>
    <m/>
    <m/>
    <m/>
    <m/>
    <m/>
    <m/>
    <m/>
    <m/>
    <m/>
    <n v="20000"/>
    <n v="40000"/>
    <x v="200"/>
    <m/>
    <m/>
    <n v="0"/>
    <n v="60000"/>
    <n v="1"/>
    <n v="160000"/>
    <s v="NO"/>
    <s v="TASACIÓN COMERCIAL ANUAL 2023 DE 217 INMUEBLES PROPIOS DEL BN (EDIFICACIONES Y TERRENOS), PARA EFECTOS CONTABLES-FINANCIEROS, ASEGURAMIENTO Y VIDA ÚTIL."/>
    <m/>
    <m/>
  </r>
  <r>
    <x v="167"/>
    <s v="2639"/>
    <s v="Gerencia de Administración y Logística"/>
    <s v="Servicios"/>
    <s v="Control Patrimonial"/>
    <s v="2639"/>
    <s v="Gerencia de Administración y Logística"/>
    <s v="Servicios"/>
    <s v="Control Patrimonial"/>
    <x v="138"/>
    <s v="servicios"/>
    <s v="Muy Alta"/>
    <s v="TASACION COMERCIAL"/>
    <s v="NO"/>
    <x v="0"/>
    <s v="OEI 8: Optimizar la eficiencia de los procesos"/>
    <s v="Contratación"/>
    <s v="No Significativa"/>
    <s v="NO"/>
    <x v="4"/>
    <s v="1"/>
    <x v="4"/>
    <d v="2023-04-30T00:00:00"/>
    <s v="Rigoberto Teodoro Rivas Palomino"/>
    <s v="979 277 238"/>
    <s v="SI"/>
    <s v="No Asignado"/>
    <s v=""/>
    <x v="0"/>
    <s v=""/>
    <m/>
    <x v="52"/>
    <s v="SERVICIO DE SANEAMIENTO Y TASACIONES DE INMUEBLES"/>
    <n v="5835"/>
    <n v="3602"/>
    <n v="5835"/>
    <n v="835"/>
    <n v="835"/>
    <n v="835"/>
    <n v="835"/>
    <n v="835"/>
    <n v="835"/>
    <n v="835"/>
    <n v="835"/>
    <n v="829"/>
    <x v="217"/>
    <m/>
    <m/>
    <n v="0"/>
    <n v="22781"/>
    <n v="1"/>
    <n v="40000"/>
    <s v="NO"/>
    <s v="TASACIÓN COMERCIAL ANUAL 2023 DE 86 INMUEBLES PARA VENTA Y REALIZACIÓN"/>
    <m/>
    <m/>
  </r>
  <r>
    <x v="167"/>
    <s v="2639"/>
    <s v="Gerencia de Administración y Logística"/>
    <s v="Servicios"/>
    <s v="Control Patrimonial"/>
    <s v="2639"/>
    <s v="Gerencia de Administración y Logística"/>
    <s v="Servicios"/>
    <s v="Control Patrimonial"/>
    <x v="138"/>
    <s v="servicios"/>
    <s v="Muy Alta"/>
    <s v="TASACION COMERCIAL"/>
    <s v="NO"/>
    <x v="0"/>
    <s v="OEI 8: Optimizar la eficiencia de los procesos"/>
    <s v="Contratación"/>
    <s v="No Significativa"/>
    <s v="NO"/>
    <x v="4"/>
    <s v="1"/>
    <x v="4"/>
    <d v="2023-04-30T00:00:00"/>
    <s v="Rigoberto Teodoro Rivas Palomino"/>
    <s v="979 277 238"/>
    <s v="NO"/>
    <s v="No Asignado"/>
    <s v=""/>
    <x v="0"/>
    <s v=""/>
    <m/>
    <x v="52"/>
    <s v="SERVICIO DE SANEAMIENTO Y TASACIONES DE INMUEBLES"/>
    <m/>
    <m/>
    <m/>
    <n v="17219"/>
    <m/>
    <m/>
    <m/>
    <m/>
    <m/>
    <m/>
    <m/>
    <m/>
    <x v="218"/>
    <m/>
    <m/>
    <n v="0"/>
    <n v="17219"/>
    <n v="1"/>
    <n v="40000"/>
    <s v="NO"/>
    <s v="TASACIÓN COMERCIAL ANUAL 2023 DE 86 INMUEBLES PARA VENTA Y REALIZACIÓN"/>
    <m/>
    <m/>
  </r>
  <r>
    <x v="168"/>
    <s v="2639"/>
    <s v="Gerencia de Administración y Logística"/>
    <s v="Servicios"/>
    <s v="Control Patrimonial"/>
    <s v="2639"/>
    <s v="Gerencia de Administración y Logística"/>
    <s v="Servicios"/>
    <s v="Control Patrimonial"/>
    <x v="139"/>
    <s v="servicios"/>
    <s v="Muy Alta"/>
    <s v="TITULACION"/>
    <s v="NO"/>
    <x v="2"/>
    <s v="OEI 8: Optimizar la eficiencia de los procesos"/>
    <s v="Contratación"/>
    <s v="No Significativa"/>
    <s v="NO"/>
    <x v="3"/>
    <s v="6"/>
    <x v="47"/>
    <d v="2023-12-31T00:00:00"/>
    <s v="Rigoberto Teodoro Rivas Palomino"/>
    <s v="979 277 238"/>
    <s v="NO"/>
    <s v="No Asignado"/>
    <s v=""/>
    <x v="0"/>
    <s v=""/>
    <m/>
    <x v="52"/>
    <s v="SERVICIO DE SANEAMIENTO Y TASACIONES DE INMUEBLES"/>
    <m/>
    <m/>
    <m/>
    <m/>
    <m/>
    <m/>
    <n v="4200"/>
    <n v="4200"/>
    <n v="4200"/>
    <n v="4200"/>
    <n v="4200"/>
    <n v="4000"/>
    <x v="219"/>
    <m/>
    <m/>
    <n v="0"/>
    <n v="25000"/>
    <n v="1"/>
    <n v="25000"/>
    <s v="NO"/>
    <s v="TITULACION DE 7 INMUEBLES DONADOS AL BANCO DE LA NACION"/>
    <m/>
    <m/>
  </r>
  <r>
    <x v="169"/>
    <s v="2639"/>
    <s v="Gerencia de Administración y Logística"/>
    <s v="Servicios"/>
    <s v="Control Patrimonial"/>
    <s v="2639"/>
    <s v="Gerencia de Administración y Logística"/>
    <s v="Servicios"/>
    <s v="Control Patrimonial"/>
    <x v="140"/>
    <s v="servicios"/>
    <s v="Muy Alta"/>
    <s v="SANEAMIENTO"/>
    <s v="NO"/>
    <x v="0"/>
    <s v="OEI 8: Optimizar la eficiencia de los procesos"/>
    <s v="Contratación"/>
    <s v="No Significativa"/>
    <s v="NO"/>
    <x v="3"/>
    <s v="6"/>
    <x v="47"/>
    <d v="2023-12-31T00:00:00"/>
    <s v="Rigoberto Teodoro Rivas Palomino"/>
    <s v="979 277 238"/>
    <s v="SI"/>
    <s v="No Asignado"/>
    <s v=""/>
    <x v="0"/>
    <s v=""/>
    <m/>
    <x v="52"/>
    <s v="SERVICIO DE SANEAMIENTO Y TASACIONES DE INMUEBLES"/>
    <m/>
    <m/>
    <m/>
    <n v="45000"/>
    <m/>
    <m/>
    <m/>
    <m/>
    <m/>
    <n v="20000"/>
    <m/>
    <m/>
    <x v="220"/>
    <m/>
    <m/>
    <n v="0"/>
    <n v="65000"/>
    <n v="1"/>
    <n v="140000"/>
    <s v="NO"/>
    <s v="SANEAMIENTO DE 10 INMUEBLES QUE COMPRENDE DECLARATORIA DE FABRICAS,RECTIFICACION DE LINDEROS, ÀREAS, ETC."/>
    <m/>
    <m/>
  </r>
  <r>
    <x v="169"/>
    <s v="2639"/>
    <s v="Gerencia de Administración y Logística"/>
    <s v="Servicios"/>
    <s v="Control Patrimonial"/>
    <s v="2639"/>
    <s v="Gerencia de Administración y Logística"/>
    <s v="Servicios"/>
    <s v="Control Patrimonial"/>
    <x v="140"/>
    <s v="servicios"/>
    <s v="Muy Alta"/>
    <s v="SANEAMIENTO"/>
    <s v="NO"/>
    <x v="0"/>
    <s v="OEI 8: Optimizar la eficiencia de los procesos"/>
    <s v="Contratación"/>
    <s v="No Significativa"/>
    <s v="NO"/>
    <x v="3"/>
    <s v="6"/>
    <x v="47"/>
    <d v="2023-12-31T00:00:00"/>
    <s v="Rigoberto Teodoro Rivas Palomino"/>
    <s v="979 277 238"/>
    <s v="NO"/>
    <s v="No Asignado"/>
    <s v=""/>
    <x v="0"/>
    <s v=""/>
    <m/>
    <x v="52"/>
    <s v="SERVICIO DE SANEAMIENTO Y TASACIONES DE INMUEBLES"/>
    <m/>
    <m/>
    <m/>
    <m/>
    <m/>
    <m/>
    <m/>
    <m/>
    <n v="31000"/>
    <m/>
    <n v="24000"/>
    <n v="20000"/>
    <x v="221"/>
    <m/>
    <m/>
    <n v="0"/>
    <n v="75000"/>
    <n v="1"/>
    <n v="140000"/>
    <s v="NO"/>
    <s v="SANEAMIENTO DE 10 INMUEBLES QUE COMPRENDE DECLARATORIA DE FABRICAS,RECTIFICACION DE LINDEROS, ÀREAS, ETC."/>
    <m/>
    <m/>
  </r>
  <r>
    <x v="170"/>
    <s v="2639"/>
    <s v="Gerencia de Administración y Logística"/>
    <s v="Servicios"/>
    <s v="Control Patrimonial"/>
    <s v="2639"/>
    <s v="Gerencia de Administración y Logística"/>
    <s v="Servicios"/>
    <s v="Control Patrimonial"/>
    <x v="141"/>
    <s v="servicios"/>
    <s v="Muy Alta"/>
    <s v="SERVICO DE INFORMACION AL SINABIP"/>
    <s v="NO"/>
    <x v="2"/>
    <s v="OEI 8: Optimizar la eficiencia de los procesos"/>
    <s v="Contratación"/>
    <s v="No Significativa"/>
    <s v="SI"/>
    <x v="5"/>
    <s v="1"/>
    <x v="12"/>
    <d v="2023-03-31T00:00:00"/>
    <s v="Rigoberto Teodoro Rivas Palomino"/>
    <s v="979 277 238"/>
    <s v="NO"/>
    <s v="No Asignado"/>
    <s v=""/>
    <x v="0"/>
    <s v=""/>
    <m/>
    <x v="50"/>
    <s v="OTROS SERVICIOS"/>
    <m/>
    <m/>
    <n v="20000"/>
    <m/>
    <m/>
    <m/>
    <m/>
    <m/>
    <m/>
    <m/>
    <m/>
    <m/>
    <x v="55"/>
    <m/>
    <m/>
    <n v="0"/>
    <n v="20000"/>
    <n v="1"/>
    <n v="20000"/>
    <s v="NO"/>
    <s v="SERVICIO DE ANÁLISIS, ESTUDIO Y SOPORTE DE INFORMACIÓN DE LOS BIENES MUEBLES PARA EL AÑO 2021 EN EL SINABIP"/>
    <m/>
    <m/>
  </r>
  <r>
    <x v="171"/>
    <s v="3251"/>
    <s v="Gerencia Banca Digital"/>
    <s v="Canales Alternos"/>
    <s v="Canales Presenciales"/>
    <n v="2650"/>
    <s v="Gerencia de Administración y Logística"/>
    <s v="Infraestructura"/>
    <m/>
    <x v="142"/>
    <s v="servicios"/>
    <s v="Muy Alta"/>
    <s v="Alquiler  espacio para Cajero OPEN PLAZA  CHICLAYO"/>
    <s v="NO"/>
    <x v="0"/>
    <s v="OEI 5: Masificar el acceso y uso de los canales alternos"/>
    <s v="Contratación"/>
    <s v="Significativa"/>
    <s v="SI"/>
    <x v="6"/>
    <m/>
    <x v="1"/>
    <m/>
    <m/>
    <m/>
    <s v="SI"/>
    <s v="No Asignado"/>
    <m/>
    <x v="4"/>
    <m/>
    <m/>
    <x v="12"/>
    <s v="ALQUILERES OFICINAS"/>
    <n v="2475"/>
    <n v="2475"/>
    <n v="2475"/>
    <n v="2475"/>
    <n v="2475"/>
    <n v="2475"/>
    <n v="2475"/>
    <n v="2475"/>
    <n v="2475"/>
    <n v="2475"/>
    <n v="2475"/>
    <n v="2475"/>
    <x v="222"/>
    <m/>
    <m/>
    <m/>
    <n v="29700"/>
    <n v="1"/>
    <n v="29700"/>
    <s v="SI"/>
    <m/>
    <s v="x"/>
    <n v="5500"/>
  </r>
  <r>
    <x v="171"/>
    <s v="3251"/>
    <s v="Gerencia Banca Digital"/>
    <s v="Canales Alternos"/>
    <s v="Canales Presenciales"/>
    <n v="2650"/>
    <s v="Gerencia de Administración y Logística"/>
    <s v="Infraestructura"/>
    <m/>
    <x v="143"/>
    <s v="servicios"/>
    <s v="Muy Alta"/>
    <s v="Alquiler  espacio para Cajero OPEN PLAZA  ATE (PURUCHUCO)"/>
    <s v="NO"/>
    <x v="0"/>
    <s v="OEI 5: Masificar el acceso y uso de los canales alternos"/>
    <s v="Contratación"/>
    <s v="Significativa"/>
    <s v="SI"/>
    <x v="6"/>
    <m/>
    <x v="1"/>
    <m/>
    <m/>
    <m/>
    <s v="SI"/>
    <s v="No Asignado"/>
    <m/>
    <x v="4"/>
    <m/>
    <m/>
    <x v="12"/>
    <s v="ALQUILERES OFICINAS"/>
    <n v="2475"/>
    <n v="2475"/>
    <n v="2475"/>
    <n v="2475"/>
    <n v="2475"/>
    <n v="2475"/>
    <n v="2475"/>
    <n v="2475"/>
    <n v="2475"/>
    <n v="2475"/>
    <n v="2475"/>
    <n v="2475"/>
    <x v="222"/>
    <m/>
    <m/>
    <m/>
    <n v="29700"/>
    <n v="1"/>
    <n v="29700"/>
    <s v="SI"/>
    <m/>
    <s v="x"/>
    <n v="5500"/>
  </r>
  <r>
    <x v="171"/>
    <s v="3251"/>
    <s v="Gerencia Banca Digital"/>
    <s v="Canales Alternos"/>
    <s v="Canales Presenciales"/>
    <n v="2650"/>
    <s v="Gerencia de Administración y Logística"/>
    <s v="Infraestructura"/>
    <m/>
    <x v="144"/>
    <s v="servicios"/>
    <s v="Muy Alta"/>
    <s v="Alquiler  espacio para Cajero OPEN PLAZA  SAN MIGUEL (LA MARINA)"/>
    <s v="NO"/>
    <x v="0"/>
    <s v="OEI 5: Masificar el acceso y uso de los canales alternos"/>
    <s v="Contratación"/>
    <s v="Significativa"/>
    <s v="SI"/>
    <x v="6"/>
    <m/>
    <x v="1"/>
    <m/>
    <m/>
    <m/>
    <s v="SI"/>
    <s v="No Asignado"/>
    <m/>
    <x v="4"/>
    <m/>
    <m/>
    <x v="12"/>
    <s v="ALQUILERES OFICINAS"/>
    <n v="2475"/>
    <n v="2475"/>
    <n v="2475"/>
    <n v="2475"/>
    <n v="2475"/>
    <n v="2475"/>
    <n v="2475"/>
    <n v="2475"/>
    <n v="2475"/>
    <n v="2475"/>
    <n v="2475"/>
    <n v="2475"/>
    <x v="222"/>
    <m/>
    <m/>
    <m/>
    <n v="29700"/>
    <n v="1"/>
    <n v="29700"/>
    <s v="SI"/>
    <m/>
    <s v="x"/>
    <n v="5500"/>
  </r>
  <r>
    <x v="171"/>
    <s v="3251"/>
    <s v="Gerencia Banca Digital"/>
    <s v="Canales Alternos"/>
    <s v="Canales Presenciales"/>
    <n v="2650"/>
    <s v="Gerencia de Administración y Logística"/>
    <s v="Infraestructura"/>
    <m/>
    <x v="145"/>
    <s v="servicios"/>
    <s v="Muy Alta"/>
    <s v="Alquiler  espacio para Cajero OPEN PLAZA  TRUJILLO"/>
    <s v="NO"/>
    <x v="0"/>
    <s v="OEI 5: Masificar el acceso y uso de los canales alternos"/>
    <s v="Contratación"/>
    <s v="Significativa"/>
    <s v="SI"/>
    <x v="6"/>
    <m/>
    <x v="1"/>
    <m/>
    <m/>
    <m/>
    <s v="SI"/>
    <s v="No Asignado"/>
    <m/>
    <x v="4"/>
    <m/>
    <m/>
    <x v="12"/>
    <s v="ALQUILERES OFICINAS"/>
    <n v="2475"/>
    <n v="2475"/>
    <n v="2475"/>
    <n v="2475"/>
    <n v="2475"/>
    <n v="2475"/>
    <n v="2475"/>
    <n v="2475"/>
    <n v="2475"/>
    <n v="2475"/>
    <n v="2475"/>
    <n v="2475"/>
    <x v="222"/>
    <m/>
    <m/>
    <m/>
    <n v="29700"/>
    <n v="1"/>
    <n v="29700"/>
    <s v="SI"/>
    <m/>
    <s v="x"/>
    <n v="5500"/>
  </r>
  <r>
    <x v="171"/>
    <s v="3251"/>
    <s v="Gerencia Banca Digital"/>
    <s v="Canales Alternos"/>
    <s v="Canales Presenciales"/>
    <n v="2650"/>
    <s v="Gerencia de Administración y Logística"/>
    <s v="Infraestructura"/>
    <m/>
    <x v="146"/>
    <s v="servicios"/>
    <s v="Muy Alta"/>
    <s v="Alquiler  espacio para Cajero OPEN PLAZA ANGAMOS SURQUILLO"/>
    <s v="NO"/>
    <x v="0"/>
    <s v="OEI 5: Masificar el acceso y uso de los canales alternos"/>
    <s v="Contratación"/>
    <s v="Significativa"/>
    <s v="SI"/>
    <x v="6"/>
    <m/>
    <x v="1"/>
    <m/>
    <m/>
    <m/>
    <s v="SI"/>
    <s v="No Asignado"/>
    <m/>
    <x v="4"/>
    <m/>
    <m/>
    <x v="12"/>
    <s v="ALQUILERES OFICINAS"/>
    <n v="2475"/>
    <n v="2475"/>
    <n v="2475"/>
    <n v="2475"/>
    <n v="2475"/>
    <n v="2475"/>
    <n v="2475"/>
    <n v="2475"/>
    <n v="2475"/>
    <n v="2475"/>
    <n v="2475"/>
    <n v="2475"/>
    <x v="222"/>
    <m/>
    <m/>
    <m/>
    <n v="29700"/>
    <n v="1"/>
    <n v="29700"/>
    <s v="SI"/>
    <m/>
    <s v="x"/>
    <n v="5500"/>
  </r>
  <r>
    <x v="171"/>
    <s v="3251"/>
    <s v="Gerencia Banca Digital"/>
    <s v="Canales Alternos"/>
    <s v="Canales Presenciales"/>
    <n v="2650"/>
    <s v="Gerencia de Administración y Logística"/>
    <s v="Infraestructura"/>
    <m/>
    <x v="147"/>
    <s v="servicios"/>
    <s v="Muy Alta"/>
    <s v="Alquiler  espacio para Cajero OPEN PLAZA  PIURA"/>
    <s v="NO"/>
    <x v="0"/>
    <s v="OEI 5: Masificar el acceso y uso de los canales alternos"/>
    <s v="Contratación"/>
    <s v="Significativa"/>
    <s v="SI"/>
    <x v="6"/>
    <m/>
    <x v="1"/>
    <m/>
    <m/>
    <m/>
    <s v="SI"/>
    <s v="No Asignado"/>
    <m/>
    <x v="4"/>
    <m/>
    <m/>
    <x v="12"/>
    <s v="ALQUILERES OFICINAS"/>
    <n v="2475"/>
    <n v="2475"/>
    <n v="2475"/>
    <n v="2475"/>
    <n v="2475"/>
    <n v="2475"/>
    <n v="2475"/>
    <n v="2475"/>
    <n v="2475"/>
    <n v="2475"/>
    <n v="2475"/>
    <n v="2475"/>
    <x v="222"/>
    <m/>
    <m/>
    <m/>
    <n v="29700"/>
    <n v="1"/>
    <n v="29700"/>
    <s v="SI"/>
    <m/>
    <s v="x"/>
    <n v="5500"/>
  </r>
  <r>
    <x v="172"/>
    <s v="3251"/>
    <s v="Gerencia Banca Digital"/>
    <s v="Canales Alternos"/>
    <s v="Canales Presenciales"/>
    <n v="2650"/>
    <s v="Gerencia de Administración y Logística"/>
    <s v="Infraestructura"/>
    <m/>
    <x v="148"/>
    <s v="servicios"/>
    <s v="Muy Alta"/>
    <s v="Alquiler  espacio para Cajero TOTTUS LIMA (ZORRITOS)"/>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49"/>
    <s v="servicios"/>
    <s v="Muy Alta"/>
    <s v="Alquiler  espacio para Cajero TOTTUS LIMA (CRILLON)"/>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50"/>
    <s v="servicios"/>
    <s v="Muy Alta"/>
    <s v="Alquiler  espacio para Cajero TOTTUS S.J. DE LURIGANCHO (TUSILAGOS)"/>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51"/>
    <s v="servicios"/>
    <s v="Muy Alta"/>
    <s v="Alquiler  espacio para Cajero TOTTUS S.M. DE PORRES"/>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52"/>
    <s v="servicios"/>
    <s v="Muy Alta"/>
    <s v="Alquiler  espacio para Cajero TOTTUS CALLAO (SAENZ PEÑA)"/>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53"/>
    <s v="servicios"/>
    <s v="Muy Alta"/>
    <s v="Alquiler  espacio para Cajero TOTTUS PTE. PIEDRA"/>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54"/>
    <s v="servicios"/>
    <s v="Muy Alta"/>
    <s v="Alquiler  espacio para Cajero TOTTUS V.M. TRIUNFO (PACHACUTEC)"/>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55"/>
    <s v="servicios"/>
    <s v="Muy Alta"/>
    <s v="Alquiler  espacio para Cajero TOTTUS LOS OLIVOS"/>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56"/>
    <s v="servicios"/>
    <s v="Muy Alta"/>
    <s v="Alquiler  espacio para Cajero TOTTUS CHORRILLOS"/>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2"/>
    <s v="3251"/>
    <s v="Gerencia Banca Digital"/>
    <s v="Canales Alternos"/>
    <s v="Canales Presenciales"/>
    <n v="2650"/>
    <s v="Gerencia de Administración y Logística"/>
    <s v="Infraestructura"/>
    <m/>
    <x v="157"/>
    <s v="servicios"/>
    <s v="Muy Alta"/>
    <s v="Alquiler  espacio para Cajero TOTTUS S.J. DE LURIGANCHO (CAMPOY)"/>
    <s v="NO"/>
    <x v="0"/>
    <s v="OEI 5: Masificar el acceso y uso de los canales alternos"/>
    <s v="Contratación"/>
    <s v="Significativa"/>
    <s v="SI"/>
    <x v="6"/>
    <m/>
    <x v="1"/>
    <m/>
    <m/>
    <m/>
    <s v="SI"/>
    <s v="No Asignado"/>
    <m/>
    <x v="4"/>
    <m/>
    <m/>
    <x v="12"/>
    <s v="ALQUILERES OFICINAS"/>
    <n v="0"/>
    <n v="0"/>
    <n v="0"/>
    <n v="0"/>
    <n v="0"/>
    <n v="0"/>
    <n v="0"/>
    <n v="0"/>
    <n v="2475"/>
    <n v="2475"/>
    <n v="2475"/>
    <n v="2475"/>
    <x v="223"/>
    <m/>
    <m/>
    <m/>
    <n v="9900"/>
    <n v="1"/>
    <n v="9900"/>
    <s v="SI"/>
    <m/>
    <s v="x"/>
    <n v="5500"/>
  </r>
  <r>
    <x v="173"/>
    <s v="3251"/>
    <s v="Gerencia Banca Digital"/>
    <s v="Canales Alternos"/>
    <s v="Canales Presenciales"/>
    <n v="2650"/>
    <s v="Gerencia de Administración y Logística"/>
    <s v="Infraestructura"/>
    <m/>
    <x v="149"/>
    <s v="servicios"/>
    <s v="Muy Alta"/>
    <s v="Alquiler  espacio para Cajero TOTTUS LIMA (CRILLON)"/>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53"/>
    <s v="servicios"/>
    <s v="Muy Alta"/>
    <s v="Alquiler  espacio para Cajero TOTTUS PTE. PIEDRA"/>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50"/>
    <s v="servicios"/>
    <s v="Muy Alta"/>
    <s v="Alquiler  espacio para Cajero TOTTUS S.J. DE LURIGANCHO (TUSILAGOS)"/>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57"/>
    <s v="servicios"/>
    <s v="Muy Alta"/>
    <s v="Alquiler  espacio para Cajero TOTTUS S.J. DE LURIGANCHO (CAMPOY)"/>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48"/>
    <s v="servicios"/>
    <s v="Muy Alta"/>
    <s v="Alquiler  espacio para Cajero TOTTUS LIMA (ZORRITOS)"/>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54"/>
    <s v="servicios"/>
    <s v="Muy Alta"/>
    <s v="Alquiler  espacio para Cajero TOTTUS V.M. TRIUNFO (PACHACUTEC)"/>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55"/>
    <s v="servicios"/>
    <s v="Muy Alta"/>
    <s v="Alquiler  espacio para Cajero TOTTUS LOS OLIVOS"/>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56"/>
    <s v="servicios"/>
    <s v="Muy Alta"/>
    <s v="Alquiler  espacio para Cajero TOTTUS CHORRILLOS"/>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51"/>
    <s v="servicios"/>
    <s v="Muy Alta"/>
    <s v="Alquiler  espacio para Cajero TOTTUS S.M. DE PORRES"/>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3"/>
    <s v="3251"/>
    <s v="Gerencia Banca Digital"/>
    <s v="Canales Alternos"/>
    <s v="Canales Presenciales"/>
    <n v="2650"/>
    <s v="Gerencia de Administración y Logística"/>
    <s v="Infraestructura"/>
    <m/>
    <x v="152"/>
    <s v="servicios"/>
    <s v="Muy Alta"/>
    <s v="Alquiler  espacio para Cajero TOTTUS CALLAO (SAENZ PEÑA)"/>
    <s v="NO"/>
    <x v="2"/>
    <s v="OEI 5: Masificar el acceso y uso de los canales alternos"/>
    <s v="Contratación"/>
    <s v="Significativa"/>
    <s v="SI"/>
    <x v="6"/>
    <m/>
    <x v="1"/>
    <m/>
    <m/>
    <m/>
    <s v="SI"/>
    <s v="Asignado"/>
    <m/>
    <x v="1"/>
    <m/>
    <m/>
    <x v="12"/>
    <s v="ALQUILERES OFICINAS"/>
    <n v="2250"/>
    <n v="2250"/>
    <n v="2250"/>
    <n v="2250"/>
    <n v="2250"/>
    <n v="2250"/>
    <n v="2250"/>
    <n v="2250"/>
    <n v="0"/>
    <n v="0"/>
    <n v="0"/>
    <n v="0"/>
    <x v="224"/>
    <m/>
    <m/>
    <m/>
    <n v="18000"/>
    <n v="1"/>
    <n v="18000"/>
    <s v="SI"/>
    <m/>
    <s v="x"/>
    <n v="5500"/>
  </r>
  <r>
    <x v="174"/>
    <s v="3251"/>
    <s v="Gerencia Banca Digital"/>
    <s v="Canales Alternos"/>
    <s v="Canales Presenciales"/>
    <n v="2650"/>
    <s v="Gerencia de Administración y Logística"/>
    <s v="Infraestructura"/>
    <m/>
    <x v="158"/>
    <s v="servicios"/>
    <s v="Muy Alta"/>
    <s v="Alquiler  espacio para Cajero S034 - METRO PURUCHUCO"/>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59"/>
    <s v="servicios"/>
    <s v="Muy Alta"/>
    <s v="Alquiler  espacio para Cajero S003 - METRO ARAMBURÚ"/>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0"/>
    <s v="servicios"/>
    <s v="Muy Alta"/>
    <s v="Alquiler  espacio para Cajero H007 - METRO INGENIERÍ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1"/>
    <s v="servicios"/>
    <s v="Muy Alta"/>
    <s v="Alquiler  espacio para Cajero S021 - METRO LA VICTORI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2"/>
    <s v="servicios"/>
    <s v="Muy Alta"/>
    <s v="Alquiler  espacio para Cajero S001 - METRO LA MOLIN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3"/>
    <s v="servicios"/>
    <s v="Muy Alta"/>
    <s v="Alquiler  espacio para Cajero H016 - METRO OVALO PAPAL"/>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4"/>
    <s v="servicios"/>
    <s v="Muy Alta"/>
    <s v="Alquiler  espacio para Cajero H002 - METRO BREÑ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5"/>
    <s v="servicios"/>
    <s v="Muy Alta"/>
    <s v="Alquiler  espacio para Cajero T021 - WONG TOMÁS MARSANO"/>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6"/>
    <s v="servicios"/>
    <s v="Muy Alta"/>
    <s v="Alquiler  espacio para Cajero H009 - METRO CERCADO DE LIM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7"/>
    <s v="servicios"/>
    <s v="Muy Alta"/>
    <s v="Alquiler  espacio para Cajero S026 - METRO RÍMAC (PERRICHOLI"/>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8"/>
    <s v="servicios"/>
    <s v="Muy Alta"/>
    <s v="Alquiler  espacio para Cajero H014 - METRO PLAZA NORTE"/>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9"/>
    <s v="servicios"/>
    <s v="Muy Alta"/>
    <s v="Alquiler  espacio para Cajero S008 - METRO SHELL - MIRAFLORE"/>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0"/>
    <s v="servicios"/>
    <s v="Muy Alta"/>
    <s v="Alquiler  espacio para Cajero S038 - METRO HUAYLAS"/>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1"/>
    <s v="servicios"/>
    <s v="Muy Alta"/>
    <s v="Alquiler  espacio para Cajero SCH1 - METRO LUIS GONZÁLES"/>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64"/>
    <s v="servicios"/>
    <s v="Muy Alta"/>
    <s v="Alquiler  espacio para Cajero H002 - METRO BREÑ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2"/>
    <s v="servicios"/>
    <s v="Muy Alta"/>
    <s v="Alquiler  espacio para Cajero S043 - METRO SANTA ELEN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3"/>
    <s v="servicios"/>
    <s v="Muy Alta"/>
    <s v="Alquiler  espacio para Cajero S002 - METRO JESÚS MARÍ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4"/>
    <s v="servicios"/>
    <s v="Muy Alta"/>
    <s v="Alquiler  espacio para Cajero S067 - METRO CHOSIC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5"/>
    <s v="servicios"/>
    <s v="Muy Alta"/>
    <s v="Alquiler  espacio para Cajero H008 - METRO CANAD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6"/>
    <s v="servicios"/>
    <s v="Muy Alta"/>
    <s v="Alquiler  espacio para Cajero S005 - METRO PERSHING"/>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7"/>
    <s v="servicios"/>
    <s v="Muy Alta"/>
    <s v="Alquiler  espacio para Cajero H011 - METRO COMAS"/>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8"/>
    <s v="servicios"/>
    <s v="Muy Alta"/>
    <s v="Alquiler  espacio para Cajero S036 - METRO PLAZA CASTILL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79"/>
    <s v="servicios"/>
    <s v="Muy Alta"/>
    <s v="Alquiler  espacio para Cajero S011 - METRO COMAS RETABLO"/>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0"/>
    <s v="servicios"/>
    <s v="Muy Alta"/>
    <s v="Alquiler  espacio para Cajero S032 - METRO FAUCETT"/>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1"/>
    <s v="servicios"/>
    <s v="Muy Alta"/>
    <s v="Alquiler  espacio para Cajero S031 - METRO ARZOBISPADO"/>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2"/>
    <s v="servicios"/>
    <s v="Muy Alta"/>
    <s v="Alquiler  espacio para Cajero S022 - METRO ANGELICA GAMARR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3"/>
    <s v="servicios"/>
    <s v="Muy Alta"/>
    <s v="Alquiler  espacio para Cajero TH02 - WONG ATE"/>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4"/>
    <s v="servicios"/>
    <s v="Muy Alta"/>
    <s v="Alquiler  espacio para Cajero S064 - METRO CHILC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5"/>
    <s v="servicios"/>
    <s v="Muy Alta"/>
    <s v="Alquiler  espacio para Cajero H003 - METRO LIMATAMBO"/>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6"/>
    <s v="servicios"/>
    <s v="Muy Alta"/>
    <s v="Alquiler  espacio para Cajero S053 - METRO AMAZONAS"/>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7"/>
    <s v="servicios"/>
    <s v="Muy Alta"/>
    <s v="Alquiler  espacio para Cajero S049 - METRO PLAZA LA LUN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8"/>
    <s v="servicios"/>
    <s v="Muy Alta"/>
    <s v="Alquiler  espacio para Cajero H013 - METRO INDEPENDENCIA"/>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4"/>
    <s v="3251"/>
    <s v="Gerencia Banca Digital"/>
    <s v="Canales Alternos"/>
    <s v="Canales Presenciales"/>
    <n v="2650"/>
    <s v="Gerencia de Administración y Logística"/>
    <s v="Infraestructura"/>
    <m/>
    <x v="189"/>
    <s v="servicios"/>
    <s v="Muy Alta"/>
    <s v="Alquiler  espacio para Cajero H010 - METRO AV. COLONIAL"/>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175"/>
    <s v="3251"/>
    <s v="Gerencia Banca Digital"/>
    <s v="Canales Alternos"/>
    <s v="Canales Presenciales"/>
    <n v="2650"/>
    <s v="Gerencia de Administración y Logística"/>
    <s v="Infraestructura"/>
    <s v=""/>
    <x v="190"/>
    <s v="servicios"/>
    <s v="Muy Alta"/>
    <s v="Alquiler  espacio para Cajero ATM´s Plan 150 (2021)"/>
    <s v="NO"/>
    <x v="2"/>
    <s v="OEI 5: Masificar el acceso y uso de los canales alternos"/>
    <s v="Contratación"/>
    <s v="Significativa"/>
    <s v="SI"/>
    <x v="6"/>
    <m/>
    <x v="1"/>
    <m/>
    <m/>
    <m/>
    <s v="SI"/>
    <s v="No Asignado"/>
    <m/>
    <x v="4"/>
    <m/>
    <m/>
    <x v="12"/>
    <s v="ALQUILERES OFICINAS"/>
    <n v="205000"/>
    <n v="205000"/>
    <n v="205000"/>
    <n v="205000"/>
    <n v="205000"/>
    <n v="205000"/>
    <n v="205000"/>
    <n v="205000"/>
    <n v="205000"/>
    <n v="205000"/>
    <n v="205000"/>
    <n v="205000"/>
    <x v="226"/>
    <m/>
    <m/>
    <m/>
    <n v="2460000"/>
    <n v="135"/>
    <n v="18222.222222222223"/>
    <s v="SI"/>
    <m/>
    <s v="x"/>
    <n v="5500"/>
  </r>
  <r>
    <x v="176"/>
    <s v="3251"/>
    <s v="Gerencia Red de Agencias"/>
    <m/>
    <s v=""/>
    <n v="2650"/>
    <s v="Gerencia de Administración y Logística"/>
    <s v="Infraestructura"/>
    <s v=""/>
    <x v="191"/>
    <s v="servicios"/>
    <s v="Muy Alta"/>
    <s v="Alquiler para funcionamiento de la OF. ESPECIAL 1 SAN BORJA"/>
    <s v="NO"/>
    <x v="0"/>
    <s v="OEI 10: Garantizar la estabilidad operativa"/>
    <s v="Contratación"/>
    <s v="Significativa"/>
    <s v="SI"/>
    <x v="6"/>
    <m/>
    <x v="1"/>
    <m/>
    <m/>
    <m/>
    <s v="SI"/>
    <s v="No Asignado"/>
    <m/>
    <x v="4"/>
    <m/>
    <m/>
    <x v="12"/>
    <s v="ALQUILERES OFICINAS"/>
    <n v="59532"/>
    <n v="59532"/>
    <n v="59532"/>
    <n v="59532"/>
    <n v="59532"/>
    <n v="59532"/>
    <n v="59532"/>
    <n v="59532"/>
    <n v="59532"/>
    <n v="59532"/>
    <n v="59532"/>
    <n v="59532"/>
    <x v="227"/>
    <m/>
    <m/>
    <m/>
    <n v="714384"/>
    <n v="1"/>
    <n v="714384"/>
    <s v="NO"/>
    <m/>
    <s v="x"/>
    <n v="5500"/>
  </r>
  <r>
    <x v="177"/>
    <s v="9700"/>
    <s v="Gerencia Red de Agencias"/>
    <m/>
    <s v=""/>
    <n v="2650"/>
    <s v="Gerencia de Administración y Logística"/>
    <s v="Infraestructura"/>
    <s v=""/>
    <x v="192"/>
    <s v="servicios"/>
    <s v="Muy Alta"/>
    <s v="Alquiler  Local Temporal AGENCIA 1 PIURA"/>
    <s v="NO"/>
    <x v="2"/>
    <s v="OEI 10: Garantizar la estabilidad operativa"/>
    <s v="Contratación"/>
    <s v="Significativa"/>
    <s v="SI"/>
    <x v="6"/>
    <m/>
    <x v="1"/>
    <m/>
    <m/>
    <m/>
    <s v="SI"/>
    <s v="No Asignado"/>
    <m/>
    <x v="4"/>
    <m/>
    <m/>
    <x v="12"/>
    <s v="ALQUILERES OFICINAS"/>
    <n v="40522"/>
    <n v="40522"/>
    <n v="40522"/>
    <n v="40522"/>
    <n v="40522"/>
    <n v="40522"/>
    <n v="40522"/>
    <n v="40522"/>
    <n v="40522"/>
    <n v="40522"/>
    <n v="40522"/>
    <n v="40522"/>
    <x v="228"/>
    <m/>
    <m/>
    <m/>
    <n v="486264"/>
    <n v="1"/>
    <n v="486264"/>
    <s v="NO"/>
    <m/>
    <s v="x"/>
    <n v="5500"/>
  </r>
  <r>
    <x v="178"/>
    <s v="3251"/>
    <s v="Gerencia Red de Agencias"/>
    <m/>
    <s v=""/>
    <n v="2650"/>
    <s v="Gerencia de Administración y Logística"/>
    <s v="Infraestructura"/>
    <s v=""/>
    <x v="193"/>
    <s v="servicios"/>
    <s v="Muy Alta"/>
    <s v="Alquiler para funcionamiento de la OF. ESPECIAL 1 MEGAPLAZA - INDEPENDENCIA"/>
    <s v="NO"/>
    <x v="2"/>
    <s v="OEI 10: Garantizar la estabilidad operativa"/>
    <s v="Contratación"/>
    <s v="Significativa"/>
    <s v="SI"/>
    <x v="6"/>
    <m/>
    <x v="1"/>
    <m/>
    <m/>
    <m/>
    <s v="SI"/>
    <s v="No Asignado"/>
    <m/>
    <x v="4"/>
    <m/>
    <m/>
    <x v="12"/>
    <s v="ALQUILERES OFICINAS"/>
    <n v="33434"/>
    <n v="33434"/>
    <n v="33434"/>
    <n v="33434"/>
    <n v="33434"/>
    <n v="33434"/>
    <n v="33434"/>
    <n v="33434"/>
    <n v="33434"/>
    <n v="33434"/>
    <n v="33434"/>
    <n v="33434"/>
    <x v="229"/>
    <m/>
    <m/>
    <m/>
    <n v="401208"/>
    <n v="1"/>
    <n v="401208"/>
    <s v="SI"/>
    <m/>
    <s v="x"/>
    <n v="5500"/>
  </r>
  <r>
    <x v="179"/>
    <s v="3251"/>
    <s v="Gerencia Red de Agencias"/>
    <m/>
    <s v=""/>
    <n v="2650"/>
    <s v="Gerencia de Administración y Logística"/>
    <s v="Infraestructura"/>
    <s v=""/>
    <x v="194"/>
    <s v="servicios"/>
    <s v="Muy Alta"/>
    <s v="Alquiler para funcionamiento de la AGENCIA 2 HUÁNUCO "/>
    <s v="NO"/>
    <x v="0"/>
    <s v="OEI 10: Garantizar la estabilidad operativa"/>
    <s v="Contratación"/>
    <s v="Significativa"/>
    <s v="SI"/>
    <x v="0"/>
    <m/>
    <x v="1"/>
    <m/>
    <m/>
    <m/>
    <s v="SI"/>
    <s v="No Asignado"/>
    <m/>
    <x v="4"/>
    <m/>
    <m/>
    <x v="12"/>
    <s v="ALQUILERES OFICINAS"/>
    <n v="31528"/>
    <n v="31528"/>
    <n v="31528"/>
    <n v="31528"/>
    <n v="31528"/>
    <n v="31528"/>
    <n v="31528"/>
    <n v="31528"/>
    <n v="31528"/>
    <n v="31528"/>
    <n v="31528"/>
    <n v="31528"/>
    <x v="230"/>
    <m/>
    <m/>
    <m/>
    <n v="378336"/>
    <n v="1"/>
    <n v="378336"/>
    <s v="SI"/>
    <m/>
    <s v="x"/>
    <n v="5500"/>
  </r>
  <r>
    <x v="180"/>
    <s v="3251"/>
    <s v="Gerencia Red de Agencias"/>
    <m/>
    <s v=""/>
    <n v="2650"/>
    <s v="Gerencia de Administración y Logística"/>
    <s v="Infraestructura"/>
    <s v=""/>
    <x v="195"/>
    <s v="servicios"/>
    <s v="Muy Alta"/>
    <s v="Alquiler para funcionamiento de la AGENCIA 1 MIRAFLORES"/>
    <s v="NO"/>
    <x v="0"/>
    <s v="OEI 10: Garantizar la estabilidad operativa"/>
    <s v="Contratación"/>
    <s v="Significativa"/>
    <s v="SI"/>
    <x v="6"/>
    <m/>
    <x v="1"/>
    <m/>
    <m/>
    <m/>
    <s v="SI"/>
    <s v="No Asignado"/>
    <m/>
    <x v="4"/>
    <m/>
    <m/>
    <x v="12"/>
    <s v="ALQUILERES OFICINAS"/>
    <n v="29352"/>
    <n v="29352"/>
    <n v="29352"/>
    <n v="29352"/>
    <n v="29352"/>
    <n v="29352"/>
    <n v="29352"/>
    <n v="29352"/>
    <n v="29352"/>
    <n v="29352"/>
    <n v="29352"/>
    <n v="29352"/>
    <x v="231"/>
    <m/>
    <m/>
    <m/>
    <n v="352224"/>
    <n v="1"/>
    <n v="352224"/>
    <s v="SI"/>
    <m/>
    <s v="x"/>
    <n v="5500"/>
  </r>
  <r>
    <x v="181"/>
    <s v="3251"/>
    <s v="Gerencia Red de Agencias"/>
    <m/>
    <s v=""/>
    <n v="2650"/>
    <s v="Gerencia de Administración y Logística"/>
    <s v="Infraestructura"/>
    <s v=""/>
    <x v="196"/>
    <s v="servicios"/>
    <s v="Muy Alta"/>
    <s v="Alquiler para funcionamiento de la OF. ESPECIAL 1 CENTRO COMERCIAL PENTA MALL CANTO GRANDE "/>
    <s v="NO"/>
    <x v="2"/>
    <s v="OEI 10: Garantizar la estabilidad operativa"/>
    <s v="Contratación"/>
    <s v="Significativa"/>
    <s v="SI"/>
    <x v="6"/>
    <m/>
    <x v="1"/>
    <m/>
    <m/>
    <m/>
    <s v="SI"/>
    <s v="Asignado"/>
    <m/>
    <x v="1"/>
    <m/>
    <m/>
    <x v="12"/>
    <s v="ALQUILERES OFICINAS"/>
    <n v="26272"/>
    <n v="26272"/>
    <n v="26272"/>
    <n v="26272"/>
    <n v="26272"/>
    <n v="26272"/>
    <n v="26272"/>
    <n v="26272"/>
    <n v="26272"/>
    <n v="26272"/>
    <n v="26272"/>
    <n v="26272"/>
    <x v="232"/>
    <m/>
    <m/>
    <m/>
    <n v="315264"/>
    <n v="1"/>
    <n v="315264"/>
    <s v="SI"/>
    <m/>
    <s v="x"/>
    <n v="5500"/>
  </r>
  <r>
    <x v="182"/>
    <s v="3251"/>
    <s v="Gerencia Red de Agencias"/>
    <m/>
    <s v=""/>
    <n v="2650"/>
    <s v="Gerencia de Administración y Logística"/>
    <s v="Infraestructura"/>
    <s v=""/>
    <x v="197"/>
    <s v="servicios"/>
    <s v="Muy Alta"/>
    <s v="Alquiler para funcionamiento de la AGENCIA 2 AEROPUERTO "/>
    <s v="NO"/>
    <x v="0"/>
    <s v="OEI 10: Garantizar la estabilidad operativa"/>
    <s v="Contratación"/>
    <s v="Significativa"/>
    <s v="SI"/>
    <x v="6"/>
    <m/>
    <x v="1"/>
    <m/>
    <m/>
    <m/>
    <s v="SI"/>
    <s v="No Asignado"/>
    <m/>
    <x v="4"/>
    <m/>
    <m/>
    <x v="12"/>
    <s v="ALQUILERES OFICINAS"/>
    <n v="25438"/>
    <n v="25438"/>
    <n v="25438"/>
    <n v="25438"/>
    <n v="25438"/>
    <n v="25438"/>
    <n v="25438"/>
    <n v="25438"/>
    <n v="25438"/>
    <n v="25438"/>
    <n v="25438"/>
    <n v="25438"/>
    <x v="233"/>
    <m/>
    <m/>
    <m/>
    <n v="305256"/>
    <n v="1"/>
    <n v="305256"/>
    <s v="SI"/>
    <m/>
    <s v="x"/>
    <n v="5500"/>
  </r>
  <r>
    <x v="183"/>
    <s v="3251"/>
    <s v="Gerencia Red de Agencias"/>
    <m/>
    <s v=""/>
    <n v="2650"/>
    <s v="Gerencia de Administración y Logística"/>
    <s v="Infraestructura"/>
    <s v=""/>
    <x v="198"/>
    <s v="servicios"/>
    <s v="Muy Alta"/>
    <s v="Alquiler para funcionamiento de la OF. ESPECIAL 1 CENTRO COMERCIAL OPEN PLAZA HUÁNUCO"/>
    <s v="NO"/>
    <x v="2"/>
    <s v="OEI 10: Garantizar la estabilidad operativa"/>
    <s v="Contratación"/>
    <s v="Significativa"/>
    <s v="SI"/>
    <x v="6"/>
    <m/>
    <x v="1"/>
    <m/>
    <m/>
    <m/>
    <s v="SI"/>
    <s v="Asignado"/>
    <m/>
    <x v="1"/>
    <m/>
    <m/>
    <x v="12"/>
    <s v="ALQUILERES OFICINAS"/>
    <n v="19635"/>
    <n v="19635"/>
    <n v="19635"/>
    <n v="19635"/>
    <n v="19635"/>
    <n v="19635"/>
    <n v="19635"/>
    <n v="19635"/>
    <n v="19635"/>
    <n v="19635"/>
    <n v="19635"/>
    <n v="19635"/>
    <x v="234"/>
    <m/>
    <m/>
    <m/>
    <n v="235620"/>
    <n v="1"/>
    <n v="235620"/>
    <s v="SI"/>
    <m/>
    <s v="x"/>
    <n v="5500"/>
  </r>
  <r>
    <x v="184"/>
    <s v="3251"/>
    <s v="Gerencia Red de Agencias"/>
    <m/>
    <s v=""/>
    <n v="2650"/>
    <s v="Gerencia de Administración y Logística"/>
    <s v="Infraestructura"/>
    <s v=""/>
    <x v="199"/>
    <s v="servicios"/>
    <s v="Muy Alta"/>
    <s v="Alquiler para funcionamiento de la AGENCIA 2 ATE"/>
    <s v="NO"/>
    <x v="2"/>
    <s v="OEI 10: Garantizar la estabilidad operativa"/>
    <s v="Contratación"/>
    <s v="Significativa"/>
    <s v="SI"/>
    <x v="6"/>
    <m/>
    <x v="1"/>
    <m/>
    <m/>
    <m/>
    <s v="SI"/>
    <s v="Asignado"/>
    <m/>
    <x v="1"/>
    <m/>
    <m/>
    <x v="12"/>
    <s v="ALQUILERES OFICINAS"/>
    <n v="19270"/>
    <n v="19270"/>
    <n v="19270"/>
    <n v="19270"/>
    <n v="19270"/>
    <n v="19270"/>
    <n v="19270"/>
    <n v="19270"/>
    <n v="19270"/>
    <n v="19270"/>
    <n v="19270"/>
    <n v="19270"/>
    <x v="235"/>
    <m/>
    <m/>
    <m/>
    <n v="231240"/>
    <n v="1"/>
    <n v="231240"/>
    <s v="NO"/>
    <m/>
    <s v="x"/>
    <n v="5500"/>
  </r>
  <r>
    <x v="185"/>
    <s v="3251"/>
    <s v="Gerencia Red de Agencias"/>
    <m/>
    <s v=""/>
    <n v="2650"/>
    <s v="Gerencia de Administración y Logística"/>
    <s v="Infraestructura"/>
    <s v=""/>
    <x v="200"/>
    <s v="servicios"/>
    <s v="Muy Alta"/>
    <s v="Alquiler para funcionamiento de la OF. ESPECIAL 1 CENTRO COMERCIAL OPEN PLAZA ANGAMOS"/>
    <s v="NO"/>
    <x v="2"/>
    <s v="OEI 10: Garantizar la estabilidad operativa"/>
    <s v="Contratación"/>
    <s v="Significativa"/>
    <s v="SI"/>
    <x v="6"/>
    <m/>
    <x v="1"/>
    <m/>
    <m/>
    <m/>
    <s v="SI"/>
    <s v="Asignado"/>
    <m/>
    <x v="1"/>
    <m/>
    <m/>
    <x v="12"/>
    <s v="ALQUILERES OFICINAS"/>
    <n v="13337"/>
    <n v="13337"/>
    <n v="13337"/>
    <n v="13337"/>
    <n v="13337"/>
    <n v="13337"/>
    <n v="13337"/>
    <n v="13337"/>
    <n v="13337"/>
    <n v="13337"/>
    <n v="13337"/>
    <n v="13337"/>
    <x v="236"/>
    <m/>
    <m/>
    <m/>
    <n v="160044"/>
    <n v="1"/>
    <n v="160044"/>
    <s v="SI"/>
    <m/>
    <s v="x"/>
    <n v="5500"/>
  </r>
  <r>
    <x v="186"/>
    <s v="3251"/>
    <s v="Gerencia Red de Agencias"/>
    <m/>
    <s v=""/>
    <n v="2650"/>
    <s v="Gerencia de Administración y Logística"/>
    <s v="Infraestructura"/>
    <s v=""/>
    <x v="201"/>
    <s v="servicios"/>
    <s v="Muy Alta"/>
    <s v="Alquiler para funcionamiento de la AGENCIA 3 OXAPAMPA"/>
    <s v="NO"/>
    <x v="0"/>
    <s v="OEI 10: Garantizar la estabilidad operativa"/>
    <s v="Contratación"/>
    <s v="Significativa"/>
    <s v="SI"/>
    <x v="2"/>
    <m/>
    <x v="1"/>
    <m/>
    <m/>
    <m/>
    <s v="SI"/>
    <s v="No Asignado"/>
    <m/>
    <x v="4"/>
    <m/>
    <m/>
    <x v="12"/>
    <s v="ALQUILERES OFICINAS"/>
    <n v="10000"/>
    <n v="10000"/>
    <n v="10000"/>
    <n v="10000"/>
    <n v="10000"/>
    <n v="10000"/>
    <n v="10000"/>
    <n v="10000"/>
    <n v="10000"/>
    <n v="10000"/>
    <n v="10000"/>
    <n v="10000"/>
    <x v="135"/>
    <m/>
    <m/>
    <m/>
    <n v="120000"/>
    <n v="1"/>
    <n v="120000"/>
    <s v="NO"/>
    <m/>
    <s v="x"/>
    <n v="5500"/>
  </r>
  <r>
    <x v="187"/>
    <s v="3251"/>
    <s v="Gerencia Red de Agencias"/>
    <m/>
    <s v=""/>
    <n v="2650"/>
    <s v="Gerencia de Administración y Logística"/>
    <s v="Infraestructura"/>
    <s v=""/>
    <x v="202"/>
    <s v="servicios"/>
    <s v="Muy Alta"/>
    <s v="Alquiler para funcionamiento de la AGENCIA 2 JAUJA "/>
    <s v="NO"/>
    <x v="2"/>
    <s v="OEI 10: Garantizar la estabilidad operativa"/>
    <s v="Contratación"/>
    <s v="Significativa"/>
    <s v="SI"/>
    <x v="6"/>
    <m/>
    <x v="1"/>
    <m/>
    <m/>
    <m/>
    <s v="SI"/>
    <s v="Asignado"/>
    <m/>
    <x v="1"/>
    <m/>
    <m/>
    <x v="12"/>
    <s v="ALQUILERES OFICINAS"/>
    <n v="6895"/>
    <n v="6895"/>
    <n v="6895"/>
    <n v="6895"/>
    <n v="6895"/>
    <n v="6895"/>
    <n v="6895"/>
    <n v="6895"/>
    <n v="6895"/>
    <n v="6895"/>
    <n v="6895"/>
    <n v="6895"/>
    <x v="237"/>
    <m/>
    <m/>
    <m/>
    <n v="82740"/>
    <n v="1"/>
    <n v="82740"/>
    <s v="NO"/>
    <m/>
    <s v="x"/>
    <n v="5500"/>
  </r>
  <r>
    <x v="188"/>
    <s v="2660"/>
    <s v="Gerencia de Administración y Logística"/>
    <s v="Compras"/>
    <s v=""/>
    <n v="2650"/>
    <s v="Gerencia de Administración y Logística"/>
    <s v="Infraestructura"/>
    <s v=""/>
    <x v="203"/>
    <s v="servicios"/>
    <s v="Muy Alta"/>
    <s v="Imprevistos - Alquiler"/>
    <s v="NO"/>
    <x v="2"/>
    <s v="OEI 10: Garantizar la estabilidad operativa"/>
    <s v="Contratación"/>
    <s v="Significativa"/>
    <s v="SI"/>
    <x v="6"/>
    <m/>
    <x v="1"/>
    <m/>
    <m/>
    <m/>
    <s v="SI"/>
    <s v="No Asignado"/>
    <m/>
    <x v="4"/>
    <m/>
    <m/>
    <x v="12"/>
    <s v="ALQUILERES OFICINAS"/>
    <n v="0"/>
    <n v="0"/>
    <n v="0"/>
    <n v="0"/>
    <n v="0"/>
    <n v="0"/>
    <n v="0"/>
    <n v="0"/>
    <n v="0"/>
    <n v="0"/>
    <n v="30000"/>
    <n v="30000"/>
    <x v="200"/>
    <m/>
    <m/>
    <m/>
    <n v="60000"/>
    <n v="1"/>
    <n v="60000"/>
    <s v="NO"/>
    <m/>
    <s v="x"/>
    <n v="5500"/>
  </r>
  <r>
    <x v="189"/>
    <s v="3251"/>
    <s v="Gerencia Red de Agencias"/>
    <m/>
    <s v=""/>
    <n v="2650"/>
    <s v="Gerencia de Administración y Logística"/>
    <s v="Infraestructura"/>
    <s v=""/>
    <x v="204"/>
    <s v="servicios"/>
    <s v="Muy Alta"/>
    <s v="Alquiler para funcionamiento de la AGENCIA 2 HUANCABAMBA"/>
    <s v="NO"/>
    <x v="0"/>
    <s v="OEI 10: Garantizar la estabilidad operativa"/>
    <s v="Contratación"/>
    <s v="Significativa"/>
    <s v="SI"/>
    <x v="4"/>
    <m/>
    <x v="1"/>
    <m/>
    <m/>
    <m/>
    <s v="SI"/>
    <s v="No Asignado"/>
    <m/>
    <x v="4"/>
    <m/>
    <m/>
    <x v="12"/>
    <s v="ALQUILERES OFICINAS"/>
    <n v="3660"/>
    <n v="3660"/>
    <n v="3660"/>
    <n v="3660"/>
    <n v="3660"/>
    <n v="3660"/>
    <n v="3660"/>
    <n v="3660"/>
    <n v="3660"/>
    <n v="3660"/>
    <n v="3660"/>
    <n v="3660"/>
    <x v="238"/>
    <m/>
    <m/>
    <m/>
    <n v="43920"/>
    <n v="1"/>
    <n v="43920"/>
    <s v="NO"/>
    <m/>
    <s v="x"/>
    <n v="5500"/>
  </r>
  <r>
    <x v="190"/>
    <s v="3251"/>
    <s v="Gerencia Banca Digital"/>
    <s v="Canales Alternos"/>
    <s v="Canales Presenciales"/>
    <n v="2650"/>
    <s v="Gerencia de Administración y Logística"/>
    <s v="Infraestructura"/>
    <s v=""/>
    <x v="205"/>
    <s v="servicios"/>
    <s v="Muy Alta"/>
    <s v="Alquiler  espacio para Cajero C. C. PLAZA SAN MIGUEL"/>
    <s v="NO"/>
    <x v="0"/>
    <s v="OEI 5: Masificar el acceso y uso de los canales alternos"/>
    <s v="Contratación"/>
    <s v="Significativa"/>
    <s v="SI"/>
    <x v="5"/>
    <m/>
    <x v="1"/>
    <m/>
    <m/>
    <m/>
    <s v="SI"/>
    <s v="No Asignado"/>
    <m/>
    <x v="4"/>
    <m/>
    <m/>
    <x v="12"/>
    <s v="ALQUILERES OFICINAS"/>
    <n v="3575"/>
    <n v="3575"/>
    <n v="3575"/>
    <n v="3575"/>
    <n v="3575"/>
    <n v="3575"/>
    <n v="3575"/>
    <n v="3575"/>
    <n v="3575"/>
    <n v="3575"/>
    <n v="3575"/>
    <n v="3575"/>
    <x v="239"/>
    <m/>
    <m/>
    <m/>
    <n v="42900"/>
    <n v="1"/>
    <n v="42900"/>
    <s v="SI"/>
    <m/>
    <s v="x"/>
    <n v="5500"/>
  </r>
  <r>
    <x v="191"/>
    <s v="9700"/>
    <s v="Gerencia Red de Agencias"/>
    <m/>
    <s v=""/>
    <n v="2650"/>
    <s v="Gerencia de Administración y Logística"/>
    <s v="Infraestructura"/>
    <s v=""/>
    <x v="206"/>
    <s v="servicios"/>
    <s v="Muy Alta"/>
    <s v="Alquiler  Lactario AGENCIA 1 PIURA"/>
    <s v="NO"/>
    <x v="2"/>
    <s v="OEI 10: Garantizar la estabilidad operativa"/>
    <s v="Contratación"/>
    <s v="Significativa"/>
    <s v="SI"/>
    <x v="6"/>
    <m/>
    <x v="1"/>
    <m/>
    <m/>
    <m/>
    <s v="SI"/>
    <s v="No Asignado"/>
    <m/>
    <x v="4"/>
    <m/>
    <m/>
    <x v="12"/>
    <s v="ALQUILERES OFICINAS"/>
    <n v="3356"/>
    <n v="3356"/>
    <n v="3356"/>
    <n v="3356"/>
    <n v="3356"/>
    <n v="3356"/>
    <n v="3356"/>
    <n v="3356"/>
    <n v="3356"/>
    <n v="3356"/>
    <n v="3356"/>
    <n v="3356"/>
    <x v="240"/>
    <m/>
    <m/>
    <m/>
    <n v="40272"/>
    <n v="1"/>
    <n v="40272"/>
    <s v="NO"/>
    <m/>
    <s v="x"/>
    <n v="5500"/>
  </r>
  <r>
    <x v="192"/>
    <s v="3251"/>
    <s v="Gerencia Banca Digital"/>
    <s v="Canales Alternos"/>
    <s v="Canales Presenciales"/>
    <n v="2650"/>
    <s v="Gerencia de Administración y Logística"/>
    <s v="Infraestructura"/>
    <s v=""/>
    <x v="207"/>
    <s v="servicios"/>
    <s v="Muy Alta"/>
    <s v="Alquiler  espacio para Cajero CC. PENTA MALL_x000a_TRUJILLO (MANSICHE)"/>
    <s v="NO"/>
    <x v="2"/>
    <s v="OEI 5: Masificar el acceso y uso de los canales alternos"/>
    <s v="Contratación"/>
    <s v="Significativa"/>
    <s v="SI"/>
    <x v="6"/>
    <m/>
    <x v="1"/>
    <m/>
    <m/>
    <m/>
    <s v="SI"/>
    <s v="No Asignado"/>
    <m/>
    <x v="4"/>
    <m/>
    <m/>
    <x v="12"/>
    <s v="ALQUILERES OFICINAS"/>
    <n v="3157"/>
    <n v="3157"/>
    <n v="3157"/>
    <n v="3157"/>
    <n v="3157"/>
    <n v="3157"/>
    <n v="3157"/>
    <n v="3157"/>
    <n v="3157"/>
    <n v="3157"/>
    <n v="3157"/>
    <n v="3157"/>
    <x v="241"/>
    <m/>
    <m/>
    <m/>
    <n v="37884"/>
    <n v="1"/>
    <n v="37884"/>
    <s v="SI"/>
    <m/>
    <s v="x"/>
    <n v="5500"/>
  </r>
  <r>
    <x v="193"/>
    <s v="3251"/>
    <s v="Gerencia Banca Digital"/>
    <s v="Canales Alternos"/>
    <s v="Canales Presenciales"/>
    <n v="2650"/>
    <s v="Gerencia de Administración y Logística"/>
    <s v="Infraestructura"/>
    <s v=""/>
    <x v="208"/>
    <s v="servicios"/>
    <s v="Muy Alta"/>
    <s v="Alquiler  espacio para Cajero C.C. MALL AVENTURA PLAZA _x000a_BELLAVISTA "/>
    <s v="NO"/>
    <x v="2"/>
    <s v="OEI 5: Masificar el acceso y uso de los canales alternos"/>
    <s v="Contratación"/>
    <s v="Significativa"/>
    <s v="SI"/>
    <x v="6"/>
    <m/>
    <x v="1"/>
    <m/>
    <m/>
    <m/>
    <s v="SI"/>
    <s v="No Asignado"/>
    <m/>
    <x v="4"/>
    <m/>
    <m/>
    <x v="12"/>
    <s v="ALQUILERES OFICINAS"/>
    <n v="2750"/>
    <n v="2750"/>
    <n v="2750"/>
    <n v="2750"/>
    <n v="2750"/>
    <n v="2750"/>
    <n v="2750"/>
    <n v="2750"/>
    <n v="2750"/>
    <n v="2750"/>
    <n v="2750"/>
    <n v="2750"/>
    <x v="242"/>
    <m/>
    <m/>
    <m/>
    <n v="33000"/>
    <n v="1"/>
    <n v="33000"/>
    <s v="SI"/>
    <m/>
    <s v="x"/>
    <n v="5500"/>
  </r>
  <r>
    <x v="194"/>
    <s v="3251"/>
    <s v="Gerencia Banca Digital"/>
    <s v="Canales Alternos"/>
    <s v="Canales Presenciales"/>
    <n v="2650"/>
    <s v="Gerencia de Administración y Logística"/>
    <s v="Infraestructura"/>
    <s v=""/>
    <x v="209"/>
    <s v="servicios"/>
    <s v="Muy Alta"/>
    <s v="Alquiler  espacio para Cajero C.C. MALL AVENTURA PLAZA _x000a_SANTA ANITA"/>
    <s v="NO"/>
    <x v="2"/>
    <s v="OEI 5: Masificar el acceso y uso de los canales alternos"/>
    <s v="Contratación"/>
    <s v="Significativa"/>
    <s v="SI"/>
    <x v="6"/>
    <m/>
    <x v="1"/>
    <m/>
    <m/>
    <m/>
    <s v="SI"/>
    <s v="No Asignado"/>
    <m/>
    <x v="4"/>
    <m/>
    <m/>
    <x v="12"/>
    <s v="ALQUILERES OFICINAS"/>
    <n v="2750"/>
    <n v="2750"/>
    <n v="2750"/>
    <n v="2750"/>
    <n v="2750"/>
    <n v="2750"/>
    <n v="2750"/>
    <n v="2750"/>
    <n v="2750"/>
    <n v="2750"/>
    <n v="2750"/>
    <n v="2750"/>
    <x v="242"/>
    <m/>
    <m/>
    <m/>
    <n v="33000"/>
    <n v="1"/>
    <n v="33000"/>
    <s v="SI"/>
    <m/>
    <s v="x"/>
    <n v="5500"/>
  </r>
  <r>
    <x v="195"/>
    <s v="3251"/>
    <s v="Gerencia Banca Digital"/>
    <s v="Canales Alternos"/>
    <s v="Canales Presenciales"/>
    <n v="2650"/>
    <s v="Gerencia de Administración y Logística"/>
    <s v="Infraestructura"/>
    <s v=""/>
    <x v="210"/>
    <s v="servicios"/>
    <s v="Muy Alta"/>
    <s v="Alquiler  espacio para Cajero C.C. MALL AVENTURA PLAZA _x000a_PAUCARPATA - AREQUIPA"/>
    <s v="NO"/>
    <x v="2"/>
    <s v="OEI 5: Masificar el acceso y uso de los canales alternos"/>
    <s v="Contratación"/>
    <s v="Significativa"/>
    <s v="SI"/>
    <x v="6"/>
    <m/>
    <x v="1"/>
    <m/>
    <m/>
    <m/>
    <s v="SI"/>
    <s v="No Asignado"/>
    <m/>
    <x v="4"/>
    <m/>
    <m/>
    <x v="12"/>
    <s v="ALQUILERES OFICINAS"/>
    <n v="2750"/>
    <n v="2750"/>
    <n v="2750"/>
    <n v="2750"/>
    <n v="2750"/>
    <n v="2750"/>
    <n v="2750"/>
    <n v="2750"/>
    <n v="2750"/>
    <n v="2750"/>
    <n v="2750"/>
    <n v="2750"/>
    <x v="242"/>
    <m/>
    <m/>
    <m/>
    <n v="33000"/>
    <n v="1"/>
    <n v="33000"/>
    <s v="SI"/>
    <m/>
    <s v="x"/>
    <n v="5500"/>
  </r>
  <r>
    <x v="196"/>
    <s v="3251"/>
    <s v="Gerencia Banca Digital"/>
    <s v="Canales Alternos"/>
    <s v="Canales Presenciales"/>
    <n v="2650"/>
    <s v="Gerencia de Administración y Logística"/>
    <s v="Infraestructura"/>
    <m/>
    <x v="211"/>
    <s v="servicios"/>
    <s v="Muy Alta"/>
    <s v="Alquiler  espacio para Cajero CAJEROS OPEN PLAZA      _x000a_ATOCONGO"/>
    <s v="NO"/>
    <x v="2"/>
    <s v="OEI 5: Masificar el acceso y uso de los canales alternos"/>
    <s v="Contratación"/>
    <s v="Significativa"/>
    <s v="SI"/>
    <x v="6"/>
    <m/>
    <x v="1"/>
    <m/>
    <m/>
    <m/>
    <s v="SI"/>
    <s v="No Asignado"/>
    <m/>
    <x v="4"/>
    <m/>
    <m/>
    <x v="12"/>
    <s v="ALQUILERES OFICINAS"/>
    <n v="2530"/>
    <n v="2530"/>
    <n v="2530"/>
    <n v="2530"/>
    <n v="2530"/>
    <n v="2530"/>
    <n v="2530"/>
    <n v="2530"/>
    <n v="2530"/>
    <n v="2530"/>
    <n v="2530"/>
    <n v="2530"/>
    <x v="243"/>
    <m/>
    <m/>
    <m/>
    <n v="30360"/>
    <n v="1"/>
    <n v="30360"/>
    <s v="SI"/>
    <m/>
    <s v="x"/>
    <n v="5500"/>
  </r>
  <r>
    <x v="197"/>
    <s v="3251"/>
    <s v="Gerencia Banca Digital"/>
    <s v="Canales Alternos"/>
    <s v="Canales Presenciales"/>
    <n v="2650"/>
    <s v="Gerencia de Administración y Logística"/>
    <s v="Infraestructura"/>
    <m/>
    <x v="212"/>
    <s v="servicios"/>
    <s v="Muy Alta"/>
    <s v="Alquiler  espacio para Cajero CAJEROS OPEN PLAZA PUCALLPA"/>
    <s v="NO"/>
    <x v="2"/>
    <s v="OEI 5: Masificar el acceso y uso de los canales alternos"/>
    <s v="Contratación"/>
    <s v="Significativa"/>
    <s v="SI"/>
    <x v="6"/>
    <m/>
    <x v="1"/>
    <m/>
    <m/>
    <m/>
    <s v="SI"/>
    <s v="No Asignado"/>
    <m/>
    <x v="4"/>
    <m/>
    <m/>
    <x v="12"/>
    <s v="ALQUILERES OFICINAS"/>
    <n v="2530"/>
    <n v="2530"/>
    <n v="2530"/>
    <n v="2530"/>
    <n v="2530"/>
    <n v="2530"/>
    <n v="2530"/>
    <n v="2530"/>
    <n v="2530"/>
    <n v="2530"/>
    <n v="2530"/>
    <n v="2530"/>
    <x v="243"/>
    <m/>
    <m/>
    <m/>
    <n v="30360"/>
    <n v="1"/>
    <n v="30360"/>
    <s v="SI"/>
    <m/>
    <s v="x"/>
    <n v="5500"/>
  </r>
  <r>
    <x v="198"/>
    <s v="3251"/>
    <s v="Gerencia Banca Digital"/>
    <s v="Canales Alternos"/>
    <s v="Canales Presenciales"/>
    <n v="2650"/>
    <s v="Gerencia de Administración y Logística"/>
    <s v="Infraestructura"/>
    <m/>
    <x v="213"/>
    <s v="servicios"/>
    <s v="Muy Alta"/>
    <s v="Alquiler  espacio para Cajero C.C. SUPER MERCADO CANDY"/>
    <s v="NO"/>
    <x v="2"/>
    <s v="OEI 5: Masificar el acceso y uso de los canales alternos"/>
    <s v="Contratación"/>
    <s v="Significativa"/>
    <s v="SI"/>
    <x v="6"/>
    <m/>
    <x v="1"/>
    <m/>
    <m/>
    <m/>
    <s v="SI"/>
    <s v="No Asignado"/>
    <m/>
    <x v="4"/>
    <m/>
    <m/>
    <x v="12"/>
    <s v="ALQUILERES OFICINAS"/>
    <n v="2370"/>
    <n v="2370"/>
    <n v="2370"/>
    <n v="2370"/>
    <n v="2370"/>
    <n v="2370"/>
    <n v="2370"/>
    <n v="2370"/>
    <n v="2370"/>
    <n v="2370"/>
    <n v="2370"/>
    <n v="2370"/>
    <x v="244"/>
    <m/>
    <m/>
    <m/>
    <n v="28440"/>
    <n v="1"/>
    <n v="28440"/>
    <s v="SI"/>
    <m/>
    <s v="x"/>
    <n v="5500"/>
  </r>
  <r>
    <x v="199"/>
    <s v="3251"/>
    <s v="Gerencia Banca Digital"/>
    <s v="Canales Alternos"/>
    <s v="Canales Presenciales"/>
    <n v="2650"/>
    <s v="Gerencia de Administración y Logística"/>
    <s v="Infraestructura"/>
    <m/>
    <x v="214"/>
    <s v="servicios"/>
    <s v="Muy Alta"/>
    <s v="Alquiler  espacio para Cajero TOTTUS SAN BORJA (SAN LUIS)"/>
    <s v="NO"/>
    <x v="2"/>
    <s v="OEI 5: Masificar el acceso y uso de los canales alternos"/>
    <s v="Contratación"/>
    <s v="Significativa"/>
    <s v="SI"/>
    <x v="6"/>
    <m/>
    <x v="1"/>
    <m/>
    <m/>
    <m/>
    <s v="SI"/>
    <s v="Asignado"/>
    <m/>
    <x v="1"/>
    <m/>
    <m/>
    <x v="12"/>
    <s v="ALQUILERES OFICINAS"/>
    <n v="2250"/>
    <n v="2250"/>
    <n v="2250"/>
    <n v="2250"/>
    <n v="2250"/>
    <n v="2250"/>
    <n v="2250"/>
    <n v="2250"/>
    <n v="2250"/>
    <n v="2250"/>
    <n v="2250"/>
    <n v="2250"/>
    <x v="245"/>
    <m/>
    <m/>
    <m/>
    <n v="27000"/>
    <n v="1"/>
    <n v="27000"/>
    <s v="SI"/>
    <m/>
    <s v="x"/>
    <n v="5500"/>
  </r>
  <r>
    <x v="200"/>
    <s v="3251"/>
    <s v="Gerencia Banca Digital"/>
    <s v="Canales Alternos"/>
    <s v="Canales Presenciales"/>
    <n v="2650"/>
    <s v="Gerencia de Administración y Logística"/>
    <s v="Infraestructura"/>
    <m/>
    <x v="215"/>
    <s v="servicios"/>
    <s v="Muy Alta"/>
    <s v="Alquiler  espacio para Cajero TOTTUS CHICLAYO"/>
    <s v="NO"/>
    <x v="2"/>
    <s v="OEI 5: Masificar el acceso y uso de los canales alternos"/>
    <s v="Contratación"/>
    <s v="Significativa"/>
    <s v="SI"/>
    <x v="6"/>
    <m/>
    <x v="1"/>
    <m/>
    <m/>
    <m/>
    <s v="SI"/>
    <s v="Asignado"/>
    <m/>
    <x v="1"/>
    <m/>
    <m/>
    <x v="12"/>
    <s v="ALQUILERES OFICINAS"/>
    <n v="2250"/>
    <n v="2250"/>
    <n v="2250"/>
    <n v="2250"/>
    <n v="2250"/>
    <n v="2250"/>
    <n v="2250"/>
    <n v="2250"/>
    <n v="2250"/>
    <n v="2250"/>
    <n v="2250"/>
    <n v="2250"/>
    <x v="245"/>
    <m/>
    <m/>
    <m/>
    <n v="27000"/>
    <n v="1"/>
    <n v="27000"/>
    <s v="SI"/>
    <m/>
    <s v="x"/>
    <n v="5500"/>
  </r>
  <r>
    <x v="201"/>
    <s v="3251"/>
    <s v="Gerencia Banca Digital"/>
    <s v="Canales Alternos"/>
    <s v="Canales Presenciales"/>
    <n v="2650"/>
    <s v="Gerencia de Administración y Logística"/>
    <s v="Infraestructura"/>
    <m/>
    <x v="216"/>
    <s v="servicios"/>
    <s v="Muy Alta"/>
    <s v="Alquiler  espacio para Cajero TOTTUS CAÑETE"/>
    <s v="NO"/>
    <x v="2"/>
    <s v="OEI 5: Masificar el acceso y uso de los canales alternos"/>
    <s v="Contratación"/>
    <s v="Significativa"/>
    <s v="SI"/>
    <x v="6"/>
    <m/>
    <x v="1"/>
    <m/>
    <m/>
    <m/>
    <s v="SI"/>
    <s v="Asignado"/>
    <m/>
    <x v="1"/>
    <m/>
    <m/>
    <x v="12"/>
    <s v="ALQUILERES OFICINAS"/>
    <n v="2250"/>
    <n v="2250"/>
    <n v="2250"/>
    <n v="2250"/>
    <n v="2250"/>
    <n v="2250"/>
    <n v="2250"/>
    <n v="2250"/>
    <n v="2250"/>
    <n v="2250"/>
    <n v="2250"/>
    <n v="2250"/>
    <x v="245"/>
    <m/>
    <m/>
    <m/>
    <n v="27000"/>
    <n v="1"/>
    <n v="27000"/>
    <s v="SI"/>
    <m/>
    <s v="x"/>
    <n v="5500"/>
  </r>
  <r>
    <x v="202"/>
    <s v="3251"/>
    <s v="Gerencia Banca Digital"/>
    <s v="Canales Alternos"/>
    <s v="Canales Presenciales"/>
    <n v="2650"/>
    <s v="Gerencia de Administración y Logística"/>
    <s v="Infraestructura"/>
    <m/>
    <x v="217"/>
    <s v="servicios"/>
    <s v="Muy Alta"/>
    <s v="Alquiler  espacio para Cajero TOTTUS LA MOLINA (FONTANA)"/>
    <s v="NO"/>
    <x v="2"/>
    <s v="OEI 5: Masificar el acceso y uso de los canales alternos"/>
    <s v="Contratación"/>
    <s v="Significativa"/>
    <s v="SI"/>
    <x v="6"/>
    <m/>
    <x v="1"/>
    <m/>
    <m/>
    <m/>
    <s v="SI"/>
    <s v="Asignado"/>
    <m/>
    <x v="1"/>
    <m/>
    <m/>
    <x v="12"/>
    <s v="ALQUILERES OFICINAS"/>
    <n v="2250"/>
    <n v="2250"/>
    <n v="2250"/>
    <n v="2250"/>
    <n v="2250"/>
    <n v="2250"/>
    <n v="2250"/>
    <n v="2250"/>
    <n v="2250"/>
    <n v="2250"/>
    <n v="2250"/>
    <n v="2250"/>
    <x v="245"/>
    <m/>
    <m/>
    <m/>
    <n v="27000"/>
    <n v="1"/>
    <n v="27000"/>
    <s v="SI"/>
    <m/>
    <s v="x"/>
    <n v="5500"/>
  </r>
  <r>
    <x v="203"/>
    <s v="3251"/>
    <s v="Gerencia Banca Digital"/>
    <s v="Canales Alternos"/>
    <s v="Canales Presenciales"/>
    <n v="2650"/>
    <s v="Gerencia de Administración y Logística"/>
    <s v="Infraestructura"/>
    <m/>
    <x v="218"/>
    <s v="servicios"/>
    <s v="Muy Alta"/>
    <s v="Alquiler  espacio para Cajero TOTTUS SULLANA"/>
    <s v="NO"/>
    <x v="2"/>
    <s v="OEI 5: Masificar el acceso y uso de los canales alternos"/>
    <s v="Contratación"/>
    <s v="Significativa"/>
    <s v="SI"/>
    <x v="6"/>
    <m/>
    <x v="1"/>
    <m/>
    <m/>
    <m/>
    <s v="SI"/>
    <s v="Asignado"/>
    <m/>
    <x v="1"/>
    <m/>
    <m/>
    <x v="12"/>
    <s v="ALQUILERES OFICINAS"/>
    <n v="2250"/>
    <n v="2250"/>
    <n v="2250"/>
    <n v="2250"/>
    <n v="2250"/>
    <n v="2250"/>
    <n v="2250"/>
    <n v="2250"/>
    <n v="2250"/>
    <n v="2250"/>
    <n v="2250"/>
    <n v="2250"/>
    <x v="245"/>
    <m/>
    <m/>
    <m/>
    <n v="27000"/>
    <n v="1"/>
    <m/>
    <s v="SI"/>
    <m/>
    <s v="x"/>
    <n v="5500"/>
  </r>
  <r>
    <x v="204"/>
    <s v="3251"/>
    <s v="Gerencia Banca Digital"/>
    <s v="Canales Alternos"/>
    <s v="Canales Presenciales"/>
    <n v="2650"/>
    <s v="Gerencia de Administración y Logística"/>
    <s v="Infraestructura"/>
    <m/>
    <x v="219"/>
    <s v="servicios"/>
    <s v="Muy Alta"/>
    <s v="Alquiler  espacio para Cajero TOTTUS SAN ISIDRO (BEGONIAS)"/>
    <s v="NO"/>
    <x v="2"/>
    <s v="OEI 5: Masificar el acceso y uso de los canales alternos"/>
    <s v="Contratación"/>
    <s v="Significativa"/>
    <s v="SI"/>
    <x v="6"/>
    <m/>
    <x v="1"/>
    <m/>
    <m/>
    <m/>
    <s v="SI"/>
    <s v="Asignado"/>
    <m/>
    <x v="1"/>
    <m/>
    <m/>
    <x v="12"/>
    <s v="ALQUILERES OFICINAS"/>
    <n v="2250"/>
    <n v="2250"/>
    <n v="2250"/>
    <n v="2250"/>
    <n v="2250"/>
    <n v="2250"/>
    <n v="2250"/>
    <n v="2250"/>
    <n v="2250"/>
    <n v="2250"/>
    <n v="2250"/>
    <n v="2250"/>
    <x v="245"/>
    <m/>
    <m/>
    <m/>
    <n v="27000"/>
    <n v="1"/>
    <m/>
    <s v="SI"/>
    <m/>
    <s v="x"/>
    <n v="5500"/>
  </r>
  <r>
    <x v="205"/>
    <s v="3251"/>
    <s v="Gerencia Banca Digital"/>
    <s v="Canales Alternos"/>
    <s v="Canales Presenciales"/>
    <n v="2650"/>
    <s v="Gerencia de Administración y Logística"/>
    <s v="Infraestructura"/>
    <m/>
    <x v="220"/>
    <s v="servicios"/>
    <s v="Muy Alta"/>
    <s v="Alquiler  espacio para Cajero TOTTUS AREQUIPA"/>
    <s v="NO"/>
    <x v="2"/>
    <s v="OEI 5: Masificar el acceso y uso de los canales alternos"/>
    <s v="Contratación"/>
    <s v="Significativa"/>
    <s v="SI"/>
    <x v="6"/>
    <m/>
    <x v="1"/>
    <m/>
    <m/>
    <m/>
    <s v="SI"/>
    <s v="Asignado"/>
    <m/>
    <x v="1"/>
    <m/>
    <m/>
    <x v="12"/>
    <s v="ALQUILERES OFICINAS"/>
    <n v="2250"/>
    <n v="2250"/>
    <n v="2250"/>
    <n v="2250"/>
    <n v="2250"/>
    <n v="2250"/>
    <n v="2250"/>
    <n v="2250"/>
    <n v="2250"/>
    <n v="2250"/>
    <n v="2250"/>
    <n v="2250"/>
    <x v="245"/>
    <m/>
    <m/>
    <m/>
    <n v="27000"/>
    <n v="1"/>
    <n v="27000"/>
    <s v="SI"/>
    <m/>
    <s v="x"/>
    <n v="5500"/>
  </r>
  <r>
    <x v="206"/>
    <s v="3251"/>
    <s v="Gerencia Banca Digital"/>
    <s v="Canales Alternos"/>
    <s v="Canales Presenciales"/>
    <n v="2650"/>
    <s v="Gerencia de Administración y Logística"/>
    <s v="Infraestructura"/>
    <m/>
    <x v="221"/>
    <s v="servicios"/>
    <s v="Muy Alta"/>
    <s v="Alquiler  espacio para Cajero HOSPITAL SAN BARTOLOMÉ"/>
    <s v="NO"/>
    <x v="2"/>
    <s v="OEI 5: Masificar el acceso y uso de los canales alternos"/>
    <s v="Contratación"/>
    <s v="Significativa"/>
    <s v="SI"/>
    <x v="6"/>
    <m/>
    <x v="1"/>
    <m/>
    <m/>
    <m/>
    <s v="SI"/>
    <s v="No Asignado"/>
    <m/>
    <x v="4"/>
    <m/>
    <m/>
    <x v="12"/>
    <s v="ALQUILERES OFICINAS"/>
    <n v="2238"/>
    <n v="2238"/>
    <n v="2238"/>
    <n v="2238"/>
    <n v="2238"/>
    <n v="2238"/>
    <n v="2238"/>
    <n v="2238"/>
    <n v="2238"/>
    <n v="2238"/>
    <n v="2238"/>
    <n v="2238"/>
    <x v="246"/>
    <m/>
    <m/>
    <m/>
    <n v="26856"/>
    <n v="1"/>
    <n v="26856"/>
    <s v="SI"/>
    <m/>
    <s v="x"/>
    <n v="5500"/>
  </r>
  <r>
    <x v="207"/>
    <s v="3251"/>
    <s v="Gerencia Banca Digital"/>
    <s v="Canales Alternos"/>
    <s v="Canales Presenciales"/>
    <n v="2650"/>
    <s v="Gerencia de Administración y Logística"/>
    <s v="Infraestructura"/>
    <m/>
    <x v="222"/>
    <s v="servicios"/>
    <s v="Muy Alta"/>
    <s v="Alquiler  espacio para Cajero AV. J.C. TELLO 823 - LINCE"/>
    <s v="NO"/>
    <x v="2"/>
    <s v="OEI 5: Masificar el acceso y uso de los canales alternos"/>
    <s v="Contratación"/>
    <s v="Significativa"/>
    <s v="SI"/>
    <x v="6"/>
    <m/>
    <x v="1"/>
    <m/>
    <m/>
    <m/>
    <s v="SI"/>
    <s v="No Asignado"/>
    <m/>
    <x v="4"/>
    <m/>
    <m/>
    <x v="12"/>
    <s v="ALQUILERES OFICINAS"/>
    <n v="533"/>
    <n v="2281"/>
    <n v="2281"/>
    <n v="2281"/>
    <n v="2281"/>
    <n v="2281"/>
    <n v="2281"/>
    <n v="2281"/>
    <n v="2281"/>
    <n v="2281"/>
    <n v="2281"/>
    <n v="2281"/>
    <x v="247"/>
    <m/>
    <m/>
    <m/>
    <n v="25624"/>
    <n v="1"/>
    <n v="25624"/>
    <s v="NO"/>
    <m/>
    <s v="x"/>
    <n v="5500"/>
  </r>
  <r>
    <x v="208"/>
    <s v="3251"/>
    <s v="Gerencia Banca Digital"/>
    <s v="Canales Alternos"/>
    <s v="Canales Presenciales"/>
    <n v="2650"/>
    <s v="Gerencia de Administración y Logística"/>
    <s v="Infraestructura"/>
    <m/>
    <x v="223"/>
    <s v="servicios"/>
    <s v="Muy Alta"/>
    <s v="Alquiler  espacio para Cajero C.C. LIMA PLAZA NORTE"/>
    <s v="NO"/>
    <x v="2"/>
    <s v="OEI 5: Masificar el acceso y uso de los canales alternos"/>
    <s v="Contratación"/>
    <s v="Significativa"/>
    <s v="SI"/>
    <x v="6"/>
    <m/>
    <x v="1"/>
    <m/>
    <m/>
    <m/>
    <s v="SI"/>
    <s v="No Asignado"/>
    <m/>
    <x v="4"/>
    <m/>
    <m/>
    <x v="12"/>
    <s v="ALQUILERES OFICINAS"/>
    <n v="2127"/>
    <n v="2127"/>
    <n v="2127"/>
    <n v="2127"/>
    <n v="2127"/>
    <n v="2127"/>
    <n v="2127"/>
    <n v="2127"/>
    <n v="2127"/>
    <n v="2127"/>
    <n v="2127"/>
    <n v="2127"/>
    <x v="248"/>
    <m/>
    <m/>
    <m/>
    <n v="25524"/>
    <n v="1"/>
    <n v="25524"/>
    <s v="SI"/>
    <m/>
    <s v="x"/>
    <n v="5500"/>
  </r>
  <r>
    <x v="209"/>
    <s v="3251"/>
    <s v="Gerencia Banca Digital"/>
    <s v="Canales Alternos"/>
    <s v="Canales Presenciales"/>
    <n v="2650"/>
    <s v="Gerencia de Administración y Logística"/>
    <s v="Infraestructura"/>
    <m/>
    <x v="224"/>
    <s v="servicios"/>
    <s v="Muy Alta"/>
    <s v="Alquiler  espacio para Cajero C.C. MALL DEL SUR"/>
    <s v="NO"/>
    <x v="2"/>
    <s v="OEI 5: Masificar el acceso y uso de los canales alternos"/>
    <s v="Contratación"/>
    <s v="Significativa"/>
    <s v="SI"/>
    <x v="6"/>
    <m/>
    <x v="1"/>
    <m/>
    <m/>
    <m/>
    <s v="SI"/>
    <s v="No Asignado"/>
    <m/>
    <x v="4"/>
    <m/>
    <m/>
    <x v="12"/>
    <s v="ALQUILERES OFICINAS"/>
    <n v="2026"/>
    <n v="2026"/>
    <n v="2026"/>
    <n v="2026"/>
    <n v="2026"/>
    <n v="2026"/>
    <n v="2026"/>
    <n v="2026"/>
    <n v="2026"/>
    <n v="2026"/>
    <n v="2026"/>
    <n v="2026"/>
    <x v="249"/>
    <m/>
    <m/>
    <m/>
    <n v="24312"/>
    <n v="1"/>
    <n v="24312"/>
    <s v="SI"/>
    <m/>
    <s v="x"/>
    <n v="5500"/>
  </r>
  <r>
    <x v="210"/>
    <s v="3251"/>
    <s v="Gerencia Banca Digital"/>
    <s v="Canales Alternos"/>
    <s v="Canales Presenciales"/>
    <n v="2650"/>
    <s v="Gerencia de Administración y Logística"/>
    <s v="Infraestructura"/>
    <m/>
    <x v="225"/>
    <s v="servicios"/>
    <s v="Muy Alta"/>
    <s v="Alquiler  espacio para Cajero LOBBY PIURA"/>
    <s v="NO"/>
    <x v="2"/>
    <s v="OEI 5: Masificar el acceso y uso de los canales alternos"/>
    <s v="Contratación"/>
    <s v="Significativa"/>
    <s v="SI"/>
    <x v="6"/>
    <m/>
    <x v="1"/>
    <m/>
    <m/>
    <m/>
    <s v="SI"/>
    <s v="No Asignado"/>
    <m/>
    <x v="4"/>
    <m/>
    <m/>
    <x v="12"/>
    <s v="ALQUILERES OFICINAS"/>
    <n v="1969"/>
    <n v="1969"/>
    <n v="1969"/>
    <n v="1969"/>
    <n v="1969"/>
    <n v="1969"/>
    <n v="1969"/>
    <n v="1969"/>
    <n v="1969"/>
    <n v="1969"/>
    <n v="1969"/>
    <n v="1969"/>
    <x v="250"/>
    <m/>
    <m/>
    <m/>
    <n v="23628"/>
    <n v="1"/>
    <n v="23628"/>
    <s v="SI"/>
    <m/>
    <s v="x"/>
    <n v="5500"/>
  </r>
  <r>
    <x v="211"/>
    <s v="3251"/>
    <s v="Gerencia Banca Digital"/>
    <s v="Canales Alternos"/>
    <s v="Canales Presenciales"/>
    <n v="2650"/>
    <s v="Gerencia de Administración y Logística"/>
    <s v="Infraestructura"/>
    <m/>
    <x v="226"/>
    <s v="servicios"/>
    <s v="Muy Alta"/>
    <s v="Alquiler  espacio para Cajero OPEN PLAZA - HUANCAYO"/>
    <s v="NO"/>
    <x v="2"/>
    <s v="OEI 5: Masificar el acceso y uso de los canales alternos"/>
    <s v="Contratación"/>
    <s v="Significativa"/>
    <s v="SI"/>
    <x v="6"/>
    <m/>
    <x v="1"/>
    <m/>
    <m/>
    <m/>
    <s v="SI"/>
    <s v="No Asignado"/>
    <m/>
    <x v="4"/>
    <m/>
    <m/>
    <x v="12"/>
    <s v="ALQUILERES OFICINAS"/>
    <n v="0"/>
    <n v="0"/>
    <n v="1119"/>
    <n v="2238"/>
    <n v="2238"/>
    <n v="2238"/>
    <n v="2238"/>
    <n v="2238"/>
    <n v="2238"/>
    <n v="2238"/>
    <n v="2238"/>
    <n v="2238"/>
    <x v="251"/>
    <m/>
    <m/>
    <m/>
    <n v="21261"/>
    <n v="1"/>
    <n v="21261"/>
    <s v="SI"/>
    <m/>
    <s v="x"/>
    <n v="5500"/>
  </r>
  <r>
    <x v="212"/>
    <s v="3251"/>
    <s v="Gerencia Banca Digital"/>
    <s v="Canales Alternos"/>
    <s v="Canales Presenciales"/>
    <n v="2650"/>
    <s v="Gerencia de Administración y Logística"/>
    <s v="Infraestructura"/>
    <m/>
    <x v="227"/>
    <s v="servicios"/>
    <s v="Muy Alta"/>
    <s v="Alquiler  espacio para Cajero ROYAL PLAZA INDEPENDENCIA"/>
    <s v="NO"/>
    <x v="2"/>
    <s v="OEI 5: Masificar el acceso y uso de los canales alternos"/>
    <s v="Contratación"/>
    <s v="Significativa"/>
    <s v="SI"/>
    <x v="6"/>
    <m/>
    <x v="1"/>
    <m/>
    <m/>
    <m/>
    <s v="SI"/>
    <s v="No Asignado"/>
    <m/>
    <x v="4"/>
    <m/>
    <m/>
    <x v="12"/>
    <s v="ALQUILERES OFICINAS"/>
    <n v="1291"/>
    <n v="1760"/>
    <n v="1760"/>
    <n v="1760"/>
    <n v="1760"/>
    <n v="1760"/>
    <n v="1760"/>
    <n v="1760"/>
    <n v="1760"/>
    <n v="1760"/>
    <n v="1760"/>
    <n v="1760"/>
    <x v="252"/>
    <m/>
    <m/>
    <m/>
    <n v="20651"/>
    <n v="1"/>
    <n v="20651"/>
    <s v="SI"/>
    <m/>
    <s v="x"/>
    <n v="5500"/>
  </r>
  <r>
    <x v="213"/>
    <s v="3251"/>
    <s v="Gerencia Red de Agencias"/>
    <m/>
    <m/>
    <n v="2650"/>
    <s v="Gerencia de Administración y Logística"/>
    <s v="Infraestructura"/>
    <m/>
    <x v="228"/>
    <s v="servicios"/>
    <s v="Muy Alta"/>
    <s v="Alquiler para funcionamiento de la AGENCIA 3 MATUCANA"/>
    <s v="NO"/>
    <x v="2"/>
    <s v="OEI 10: Garantizar la estabilidad operativa"/>
    <s v="Contratación"/>
    <s v="Significativa"/>
    <s v="SI"/>
    <x v="6"/>
    <m/>
    <x v="1"/>
    <m/>
    <m/>
    <m/>
    <s v="SI"/>
    <s v="Asignado"/>
    <m/>
    <x v="1"/>
    <m/>
    <m/>
    <x v="12"/>
    <s v="ALQUILERES OFICINAS"/>
    <n v="1700"/>
    <n v="1700"/>
    <n v="1700"/>
    <n v="1700"/>
    <n v="1700"/>
    <n v="1700"/>
    <n v="1700"/>
    <n v="1700"/>
    <n v="1700"/>
    <n v="1700"/>
    <n v="1700"/>
    <n v="1700"/>
    <x v="253"/>
    <m/>
    <m/>
    <m/>
    <n v="20400"/>
    <n v="1"/>
    <n v="20400"/>
    <s v="NO"/>
    <m/>
    <s v="x"/>
    <n v="5500"/>
  </r>
  <r>
    <x v="214"/>
    <s v="3251"/>
    <s v="Gerencia Banca Digital"/>
    <s v="Canales Alternos"/>
    <s v="Canales Presenciales"/>
    <n v="2650"/>
    <s v="Gerencia de Administración y Logística"/>
    <s v="Infraestructura"/>
    <m/>
    <x v="229"/>
    <s v="servicios"/>
    <s v="Muy Alta"/>
    <s v="Alquiler  espacio para Cajero C.C. PENTA MALL _x000a_VIÑEDOS"/>
    <s v="NO"/>
    <x v="2"/>
    <s v="OEI 5: Masificar el acceso y uso de los canales alternos"/>
    <s v="Contratación"/>
    <s v="Significativa"/>
    <s v="SI"/>
    <x v="6"/>
    <m/>
    <x v="1"/>
    <m/>
    <m/>
    <m/>
    <s v="SI"/>
    <s v="No Asignado"/>
    <m/>
    <x v="4"/>
    <m/>
    <m/>
    <x v="12"/>
    <s v="ALQUILERES OFICINAS"/>
    <n v="0"/>
    <n v="1683"/>
    <n v="1870"/>
    <n v="1870"/>
    <n v="1870"/>
    <n v="1870"/>
    <n v="1870"/>
    <n v="1870"/>
    <n v="1870"/>
    <n v="1870"/>
    <n v="1870"/>
    <n v="1870"/>
    <x v="254"/>
    <m/>
    <m/>
    <m/>
    <n v="20383"/>
    <n v="1"/>
    <n v="20383"/>
    <s v="SI"/>
    <m/>
    <s v="x"/>
    <n v="5500"/>
  </r>
  <r>
    <x v="215"/>
    <s v="3251"/>
    <s v="Gerencia Red de Agencias"/>
    <m/>
    <m/>
    <n v="2650"/>
    <s v="Gerencia de Administración y Logística"/>
    <s v="Infraestructura"/>
    <m/>
    <x v="230"/>
    <s v="servicios"/>
    <s v="Muy Alta"/>
    <s v="Alquiler para funcionamiento de la OF. ESPECIAL 2 SERPOST MIRAFLORES"/>
    <s v="NO"/>
    <x v="2"/>
    <s v="OEI 10: Garantizar la estabilidad operativa"/>
    <s v="Contratación"/>
    <s v="Significativa"/>
    <s v="SI"/>
    <x v="6"/>
    <m/>
    <x v="1"/>
    <m/>
    <m/>
    <m/>
    <s v="SI"/>
    <s v="No Asignado"/>
    <m/>
    <x v="4"/>
    <m/>
    <m/>
    <x v="12"/>
    <s v="ALQUILERES OFICINAS"/>
    <n v="1697"/>
    <n v="1697"/>
    <n v="1697"/>
    <n v="1697"/>
    <n v="1697"/>
    <n v="1697"/>
    <n v="1697"/>
    <n v="1697"/>
    <n v="1697"/>
    <n v="1697"/>
    <n v="1697"/>
    <n v="1697"/>
    <x v="255"/>
    <m/>
    <m/>
    <m/>
    <n v="20364"/>
    <n v="1"/>
    <n v="20364"/>
    <s v="SI"/>
    <m/>
    <s v="x"/>
    <n v="5500"/>
  </r>
  <r>
    <x v="216"/>
    <s v="3251"/>
    <s v="Gerencia Banca Digital"/>
    <s v="Canales Alternos"/>
    <s v="Canales Presenciales"/>
    <n v="2650"/>
    <s v="Gerencia de Administración y Logística"/>
    <s v="Infraestructura"/>
    <m/>
    <x v="231"/>
    <s v="servicios"/>
    <s v="Muy Alta"/>
    <s v="Alquiler  espacio para Cajero PLAZA VEA MOQUEGUA"/>
    <s v="NO"/>
    <x v="2"/>
    <s v="OEI 5: Masificar el acceso y uso de los canales alternos"/>
    <s v="Contratación"/>
    <s v="Significativa"/>
    <s v="SI"/>
    <x v="6"/>
    <m/>
    <x v="1"/>
    <m/>
    <m/>
    <m/>
    <s v="SI"/>
    <s v="No Asignado"/>
    <m/>
    <x v="4"/>
    <m/>
    <m/>
    <x v="12"/>
    <s v="ALQUILERES OFICINAS"/>
    <n v="1678"/>
    <n v="1678"/>
    <n v="1678"/>
    <n v="1678"/>
    <n v="1678"/>
    <n v="1678"/>
    <n v="1678"/>
    <n v="1678"/>
    <n v="1678"/>
    <n v="1678"/>
    <n v="1678"/>
    <n v="1678"/>
    <x v="256"/>
    <m/>
    <m/>
    <m/>
    <n v="20136"/>
    <n v="1"/>
    <n v="20136"/>
    <s v="SI"/>
    <m/>
    <s v="x"/>
    <n v="5500"/>
  </r>
  <r>
    <x v="217"/>
    <s v="3251"/>
    <s v="Gerencia Banca Digital"/>
    <s v="Canales Alternos"/>
    <s v="Canales Presenciales"/>
    <n v="2650"/>
    <s v="Gerencia de Administración y Logística"/>
    <s v="Infraestructura"/>
    <m/>
    <x v="232"/>
    <s v="servicios"/>
    <s v="Muy Alta"/>
    <s v="Alquiler  espacio para Cajero PLAZA VEA BOLICHERA"/>
    <s v="NO"/>
    <x v="2"/>
    <s v="OEI 5: Masificar el acceso y uso de los canales alternos"/>
    <s v="Contratación"/>
    <s v="Significativa"/>
    <s v="SI"/>
    <x v="6"/>
    <m/>
    <x v="1"/>
    <m/>
    <m/>
    <m/>
    <s v="SI"/>
    <s v="No Asignado"/>
    <m/>
    <x v="4"/>
    <m/>
    <m/>
    <x v="12"/>
    <s v="ALQUILERES OFICINAS"/>
    <n v="1678"/>
    <n v="1678"/>
    <n v="1678"/>
    <n v="1678"/>
    <n v="1678"/>
    <n v="1678"/>
    <n v="1678"/>
    <n v="1678"/>
    <n v="1678"/>
    <n v="1678"/>
    <n v="1678"/>
    <n v="1678"/>
    <x v="256"/>
    <m/>
    <m/>
    <m/>
    <n v="20136"/>
    <n v="1"/>
    <n v="20136"/>
    <s v="SI"/>
    <m/>
    <s v="x"/>
    <n v="5500"/>
  </r>
  <r>
    <x v="218"/>
    <s v="3251"/>
    <s v="Gerencia Banca Digital"/>
    <s v="Canales Alternos"/>
    <s v="Canales Presenciales"/>
    <n v="2650"/>
    <s v="Gerencia de Administración y Logística"/>
    <s v="Infraestructura"/>
    <m/>
    <x v="233"/>
    <s v="servicios"/>
    <s v="Muy Alta"/>
    <s v="Alquiler  espacio para Cajero C. C. MRBT SAN MIGUEL"/>
    <s v="NO"/>
    <x v="2"/>
    <s v="OEI 5: Masificar el acceso y uso de los canales alternos"/>
    <s v="Contratación"/>
    <s v="Significativa"/>
    <s v="SI"/>
    <x v="6"/>
    <m/>
    <x v="1"/>
    <m/>
    <m/>
    <m/>
    <s v="SI"/>
    <s v="No Asignado"/>
    <m/>
    <x v="4"/>
    <m/>
    <m/>
    <x v="12"/>
    <s v="ALQUILERES OFICINAS"/>
    <n v="1678"/>
    <n v="1678"/>
    <n v="1678"/>
    <n v="1678"/>
    <n v="1678"/>
    <n v="1678"/>
    <n v="1678"/>
    <n v="1678"/>
    <n v="1678"/>
    <n v="1678"/>
    <n v="1678"/>
    <n v="1678"/>
    <x v="256"/>
    <m/>
    <m/>
    <m/>
    <n v="20136"/>
    <n v="1"/>
    <n v="20136"/>
    <s v="SI"/>
    <m/>
    <s v="x"/>
    <n v="5500"/>
  </r>
  <r>
    <x v="219"/>
    <s v="3251"/>
    <s v="Gerencia Banca Digital"/>
    <s v="Canales Alternos"/>
    <s v="Canales Presenciales"/>
    <n v="2650"/>
    <s v="Gerencia de Administración y Logística"/>
    <s v="Infraestructura"/>
    <m/>
    <x v="234"/>
    <s v="servicios"/>
    <s v="Muy Alta"/>
    <s v="Alquiler  espacio para Cajero PLAZA VEA VENTANILLA"/>
    <s v="NO"/>
    <x v="2"/>
    <s v="OEI 5: Masificar el acceso y uso de los canales alternos"/>
    <s v="Contratación"/>
    <s v="Significativa"/>
    <s v="SI"/>
    <x v="6"/>
    <m/>
    <x v="1"/>
    <m/>
    <m/>
    <m/>
    <s v="SI"/>
    <s v="No Asignado"/>
    <m/>
    <x v="4"/>
    <m/>
    <m/>
    <x v="12"/>
    <s v="ALQUILERES OFICINAS"/>
    <n v="1678"/>
    <n v="1678"/>
    <n v="1678"/>
    <n v="1678"/>
    <n v="1678"/>
    <n v="1678"/>
    <n v="1678"/>
    <n v="1678"/>
    <n v="1678"/>
    <n v="1678"/>
    <n v="1678"/>
    <n v="1678"/>
    <x v="256"/>
    <m/>
    <m/>
    <m/>
    <n v="20136"/>
    <n v="1"/>
    <n v="20136"/>
    <s v="SI"/>
    <m/>
    <s v="x"/>
    <n v="5500"/>
  </r>
  <r>
    <x v="220"/>
    <s v="3251"/>
    <s v="Gerencia Banca Digital"/>
    <s v="Canales Alternos"/>
    <s v="Canales Presenciales"/>
    <n v="2650"/>
    <s v="Gerencia de Administración y Logística"/>
    <s v="Infraestructura"/>
    <m/>
    <x v="235"/>
    <s v="servicios"/>
    <s v="Muy Alta"/>
    <s v="Alquiler  espacio para Cajero PLAZA VEA PLAZA UGARTE"/>
    <s v="NO"/>
    <x v="2"/>
    <s v="OEI 5: Masificar el acceso y uso de los canales alternos"/>
    <s v="Contratación"/>
    <s v="Significativa"/>
    <s v="SI"/>
    <x v="6"/>
    <m/>
    <x v="1"/>
    <m/>
    <m/>
    <m/>
    <s v="SI"/>
    <s v="No Asignado"/>
    <m/>
    <x v="4"/>
    <m/>
    <m/>
    <x v="12"/>
    <s v="ALQUILERES OFICINAS"/>
    <n v="1678"/>
    <n v="1678"/>
    <n v="1678"/>
    <n v="1678"/>
    <n v="1678"/>
    <n v="1678"/>
    <n v="1678"/>
    <n v="1678"/>
    <n v="1678"/>
    <n v="1678"/>
    <n v="1678"/>
    <n v="1678"/>
    <x v="256"/>
    <m/>
    <m/>
    <m/>
    <n v="20136"/>
    <n v="1"/>
    <n v="20136"/>
    <s v="SI"/>
    <m/>
    <s v="x"/>
    <n v="5500"/>
  </r>
  <r>
    <x v="221"/>
    <s v="3251"/>
    <s v="Gerencia Banca Digital"/>
    <s v="Canales Alternos"/>
    <s v="Canales Presenciales"/>
    <n v="2650"/>
    <s v="Gerencia de Administración y Logística"/>
    <s v="Infraestructura"/>
    <m/>
    <x v="236"/>
    <s v="servicios"/>
    <s v="Muy Alta"/>
    <s v="Alquiler  espacio para Cajero PLAZA VEA PUNO"/>
    <s v="NO"/>
    <x v="2"/>
    <s v="OEI 5: Masificar el acceso y uso de los canales alternos"/>
    <s v="Contratación"/>
    <s v="Significativa"/>
    <s v="SI"/>
    <x v="6"/>
    <m/>
    <x v="1"/>
    <m/>
    <m/>
    <m/>
    <s v="SI"/>
    <s v="No Asignado"/>
    <m/>
    <x v="4"/>
    <m/>
    <m/>
    <x v="12"/>
    <s v="ALQUILERES OFICINAS"/>
    <n v="1678"/>
    <n v="1678"/>
    <n v="1678"/>
    <n v="1678"/>
    <n v="1678"/>
    <n v="1678"/>
    <n v="1678"/>
    <n v="1678"/>
    <n v="1678"/>
    <n v="1678"/>
    <n v="1678"/>
    <n v="1678"/>
    <x v="256"/>
    <m/>
    <m/>
    <m/>
    <n v="20136"/>
    <n v="1"/>
    <n v="20136"/>
    <s v="SI"/>
    <m/>
    <s v="x"/>
    <n v="5500"/>
  </r>
  <r>
    <x v="222"/>
    <s v="3251"/>
    <s v="Gerencia Red de Agencias"/>
    <m/>
    <m/>
    <n v="2650"/>
    <s v="Gerencia de Administración y Logística"/>
    <s v="Infraestructura"/>
    <m/>
    <x v="237"/>
    <s v="servicios"/>
    <s v="Muy Alta"/>
    <s v="Alquiler para funcionamiento de la AGENCIA 3 ACOBAMBA"/>
    <s v="NO"/>
    <x v="2"/>
    <s v="OEI 10: Garantizar la estabilidad operativa"/>
    <s v="Contratación"/>
    <s v="Significativa"/>
    <s v="SI"/>
    <x v="6"/>
    <m/>
    <x v="1"/>
    <m/>
    <m/>
    <m/>
    <s v="SI"/>
    <s v="No Asignado"/>
    <m/>
    <x v="4"/>
    <m/>
    <m/>
    <x v="12"/>
    <s v="ALQUILERES OFICINAS"/>
    <n v="1650"/>
    <n v="1650"/>
    <n v="1650"/>
    <n v="1650"/>
    <n v="1650"/>
    <n v="1650"/>
    <n v="1650"/>
    <n v="1650"/>
    <n v="1650"/>
    <n v="1650"/>
    <n v="1650"/>
    <n v="1650"/>
    <x v="257"/>
    <m/>
    <m/>
    <m/>
    <n v="19800"/>
    <n v="1"/>
    <n v="19800"/>
    <s v="NO"/>
    <m/>
    <s v="x"/>
    <n v="5500"/>
  </r>
  <r>
    <x v="223"/>
    <s v="3251"/>
    <s v="Gerencia Banca Digital"/>
    <s v="Canales Alternos"/>
    <s v="Canales Presenciales"/>
    <n v="2650"/>
    <s v="Gerencia de Administración y Logística"/>
    <s v="Infraestructura"/>
    <m/>
    <x v="238"/>
    <s v="servicios"/>
    <s v="Muy Alta"/>
    <s v="Alquiler  espacio para Cajero AV. CANADA - SAN LUIS"/>
    <s v="NO"/>
    <x v="2"/>
    <s v="OEI 5: Masificar el acceso y uso de los canales alternos"/>
    <s v="Contratación"/>
    <s v="Significativa"/>
    <s v="SI"/>
    <x v="6"/>
    <m/>
    <x v="1"/>
    <m/>
    <m/>
    <m/>
    <s v="SI"/>
    <s v="Asignado"/>
    <m/>
    <x v="1"/>
    <m/>
    <m/>
    <x v="12"/>
    <s v="ALQUILERES OFICINAS"/>
    <n v="2948"/>
    <n v="2948"/>
    <n v="2948"/>
    <n v="2948"/>
    <n v="2948"/>
    <n v="2948"/>
    <n v="2064"/>
    <n v="0"/>
    <n v="0"/>
    <n v="0"/>
    <n v="0"/>
    <n v="0"/>
    <x v="258"/>
    <m/>
    <m/>
    <m/>
    <n v="19752"/>
    <n v="1"/>
    <n v="19752"/>
    <s v="NO"/>
    <m/>
    <s v="x"/>
    <n v="5500"/>
  </r>
  <r>
    <x v="224"/>
    <s v="3251"/>
    <s v="Gerencia Banca Digital"/>
    <s v="Canales Alternos"/>
    <s v="Canales Presenciales"/>
    <n v="2650"/>
    <s v="Gerencia de Administración y Logística"/>
    <s v="Infraestructura"/>
    <m/>
    <x v="239"/>
    <s v="servicios"/>
    <s v="Muy Alta"/>
    <s v="Alquiler  espacio para Cajero CENCOSUD SJL  ATM-1576"/>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225"/>
    <s v="3251"/>
    <s v="Gerencia Banca Digital"/>
    <s v="Canales Alternos"/>
    <s v="Canales Presenciales"/>
    <n v="2650"/>
    <s v="Gerencia de Administración y Logística"/>
    <s v="Infraestructura"/>
    <m/>
    <x v="240"/>
    <s v="servicios"/>
    <s v="Muy Alta"/>
    <s v="Alquiler  espacio para Cajero LC CA04-2 PLAZA LIMA SUR"/>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226"/>
    <s v="3251"/>
    <s v="Gerencia Banca Digital"/>
    <s v="Canales Alternos"/>
    <s v="Canales Presenciales"/>
    <n v="2650"/>
    <s v="Gerencia de Administración y Logística"/>
    <s v="Infraestructura"/>
    <m/>
    <x v="241"/>
    <s v="servicios"/>
    <s v="Muy Alta"/>
    <s v="Alquiler  espacio para Cajero LC CA02-2 PLAZA LIMA SUR"/>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227"/>
    <s v="3251"/>
    <s v="Gerencia Banca Digital"/>
    <s v="Canales Alternos"/>
    <s v="Canales Presenciales"/>
    <n v="2650"/>
    <s v="Gerencia de Administración y Logística"/>
    <s v="Infraestructura"/>
    <m/>
    <x v="242"/>
    <s v="servicios"/>
    <s v="Muy Alta"/>
    <s v="Alquiler  espacio para Cajero LC 6356 PLAZA LIMA SUR"/>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228"/>
    <s v="3251"/>
    <s v="Gerencia Banca Digital"/>
    <s v="Canales Alternos"/>
    <s v="Canales Presenciales"/>
    <n v="2650"/>
    <s v="Gerencia de Administración y Logística"/>
    <s v="Infraestructura"/>
    <m/>
    <x v="243"/>
    <s v="servicios"/>
    <s v="Muy Alta"/>
    <s v="Alquiler  espacio para Cajero CENCOSUD SJL  ATM-1288"/>
    <s v="NO"/>
    <x v="2"/>
    <s v="OEI 5: Masificar el acceso y uso de los canales alternos"/>
    <s v="Contratación"/>
    <s v="Significativa"/>
    <s v="SI"/>
    <x v="6"/>
    <m/>
    <x v="1"/>
    <m/>
    <m/>
    <m/>
    <s v="SI"/>
    <s v="Asignado"/>
    <m/>
    <x v="1"/>
    <m/>
    <m/>
    <x v="12"/>
    <s v="ALQUILERES OFICINAS"/>
    <n v="1626"/>
    <n v="1626"/>
    <n v="1626"/>
    <n v="1626"/>
    <n v="1626"/>
    <n v="1626"/>
    <n v="1626"/>
    <n v="1626"/>
    <n v="1626"/>
    <n v="1626"/>
    <n v="1626"/>
    <n v="1626"/>
    <x v="225"/>
    <m/>
    <m/>
    <m/>
    <n v="19512"/>
    <n v="1"/>
    <n v="19512"/>
    <s v="SI"/>
    <m/>
    <s v="x"/>
    <n v="5500"/>
  </r>
  <r>
    <x v="229"/>
    <s v="3251"/>
    <s v="Gerencia Banca Digital"/>
    <s v="Canales Alternos"/>
    <s v="Canales Presenciales"/>
    <n v="2650"/>
    <s v="Gerencia de Administración y Logística"/>
    <s v="Infraestructura"/>
    <m/>
    <x v="244"/>
    <s v="servicios"/>
    <s v="Muy Alta"/>
    <s v="Alquiler  espacio para Cajero C.C. REAL PLAZA _x000a_CUSCO"/>
    <s v="NO"/>
    <x v="2"/>
    <s v="OEI 5: Masificar el acceso y uso de los canales alternos"/>
    <s v="Contratación"/>
    <s v="Significativa"/>
    <s v="SI"/>
    <x v="6"/>
    <m/>
    <x v="1"/>
    <m/>
    <m/>
    <m/>
    <s v="SI"/>
    <s v="No Asignado"/>
    <m/>
    <x v="4"/>
    <m/>
    <m/>
    <x v="12"/>
    <s v="ALQUILERES OFICINAS"/>
    <n v="0"/>
    <n v="0"/>
    <n v="0"/>
    <n v="2134"/>
    <n v="2134"/>
    <n v="2134"/>
    <n v="2134"/>
    <n v="2134"/>
    <n v="2134"/>
    <n v="2134"/>
    <n v="2134"/>
    <n v="2134"/>
    <x v="259"/>
    <m/>
    <m/>
    <m/>
    <n v="19206"/>
    <n v="1"/>
    <n v="19206"/>
    <s v="SI"/>
    <m/>
    <s v="x"/>
    <n v="5500"/>
  </r>
  <r>
    <x v="230"/>
    <s v="3251"/>
    <s v="Gerencia Banca Digital"/>
    <s v="Canales Alternos"/>
    <s v="Canales Presenciales"/>
    <n v="2650"/>
    <s v="Gerencia de Administración y Logística"/>
    <s v="Infraestructura"/>
    <m/>
    <x v="245"/>
    <s v="servicios"/>
    <s v="Muy Alta"/>
    <s v="Alquiler  espacio para Cajero C.C. REAL PLAZA CENTRO CÍVICO"/>
    <s v="NO"/>
    <x v="2"/>
    <s v="OEI 5: Masificar el acceso y uso de los canales alternos"/>
    <s v="Contratación"/>
    <s v="Significativa"/>
    <s v="SI"/>
    <x v="6"/>
    <m/>
    <x v="1"/>
    <m/>
    <m/>
    <m/>
    <s v="SI"/>
    <s v="No Asignado"/>
    <m/>
    <x v="4"/>
    <m/>
    <m/>
    <x v="12"/>
    <s v="ALQUILERES OFICINAS"/>
    <n v="0"/>
    <n v="0"/>
    <n v="0"/>
    <n v="2134"/>
    <n v="2134"/>
    <n v="2134"/>
    <n v="2134"/>
    <n v="2134"/>
    <n v="2134"/>
    <n v="2134"/>
    <n v="2134"/>
    <n v="2134"/>
    <x v="259"/>
    <m/>
    <m/>
    <m/>
    <n v="19206"/>
    <n v="1"/>
    <n v="19206"/>
    <s v="SI"/>
    <m/>
    <s v="x"/>
    <n v="5500"/>
  </r>
  <r>
    <x v="231"/>
    <s v="3251"/>
    <s v="Gerencia Banca Digital"/>
    <s v="Canales Alternos"/>
    <s v="Canales Presenciales"/>
    <n v="2650"/>
    <s v="Gerencia de Administración y Logística"/>
    <s v="Infraestructura"/>
    <m/>
    <x v="246"/>
    <s v="servicios"/>
    <s v="Muy Alta"/>
    <s v="Alquiler  espacio para Cajero C.C. REAL PLAZA AREQUIPA"/>
    <s v="NO"/>
    <x v="2"/>
    <s v="OEI 5: Masificar el acceso y uso de los canales alternos"/>
    <s v="Contratación"/>
    <s v="Significativa"/>
    <s v="SI"/>
    <x v="6"/>
    <m/>
    <x v="1"/>
    <m/>
    <m/>
    <m/>
    <s v="SI"/>
    <s v="No Asignado"/>
    <m/>
    <x v="4"/>
    <m/>
    <m/>
    <x v="12"/>
    <s v="ALQUILERES OFICINAS"/>
    <n v="0"/>
    <n v="0"/>
    <n v="0"/>
    <n v="2134"/>
    <n v="2134"/>
    <n v="2134"/>
    <n v="2134"/>
    <n v="2134"/>
    <n v="2134"/>
    <n v="2134"/>
    <n v="2134"/>
    <n v="2134"/>
    <x v="259"/>
    <m/>
    <m/>
    <m/>
    <n v="19206"/>
    <n v="1"/>
    <n v="19206"/>
    <s v="SI"/>
    <m/>
    <s v="x"/>
    <n v="5500"/>
  </r>
  <r>
    <x v="232"/>
    <s v="3251"/>
    <s v="Gerencia Banca Digital"/>
    <s v="Canales Alternos"/>
    <s v="Canales Presenciales"/>
    <n v="2650"/>
    <s v="Gerencia de Administración y Logística"/>
    <s v="Infraestructura"/>
    <m/>
    <x v="247"/>
    <s v="servicios"/>
    <s v="Muy Alta"/>
    <s v="Alquiler  espacio para Cajero C.C. REAL PLAZA CHICLAYO"/>
    <s v="NO"/>
    <x v="2"/>
    <s v="OEI 5: Masificar el acceso y uso de los canales alternos"/>
    <s v="Contratación"/>
    <s v="Significativa"/>
    <s v="SI"/>
    <x v="6"/>
    <m/>
    <x v="1"/>
    <m/>
    <m/>
    <m/>
    <s v="SI"/>
    <s v="No Asignado"/>
    <m/>
    <x v="4"/>
    <m/>
    <m/>
    <x v="12"/>
    <s v="ALQUILERES OFICINAS"/>
    <n v="0"/>
    <n v="0"/>
    <n v="0"/>
    <n v="2134"/>
    <n v="2134"/>
    <n v="2134"/>
    <n v="2134"/>
    <n v="2134"/>
    <n v="2134"/>
    <n v="2134"/>
    <n v="2134"/>
    <n v="2134"/>
    <x v="259"/>
    <m/>
    <m/>
    <m/>
    <n v="19206"/>
    <n v="1"/>
    <n v="19206"/>
    <s v="SI"/>
    <m/>
    <s v="x"/>
    <n v="5500"/>
  </r>
  <r>
    <x v="233"/>
    <s v="3251"/>
    <s v="Gerencia Banca Digital"/>
    <s v="Canales Alternos"/>
    <s v="Canales Presenciales"/>
    <n v="2650"/>
    <s v="Gerencia de Administración y Logística"/>
    <s v="Infraestructura"/>
    <m/>
    <x v="248"/>
    <s v="servicios"/>
    <s v="Muy Alta"/>
    <s v="Alquiler  espacio para Cajero C.C. REAL PLAZA PRO"/>
    <s v="NO"/>
    <x v="2"/>
    <s v="OEI 5: Masificar el acceso y uso de los canales alternos"/>
    <s v="Contratación"/>
    <s v="Significativa"/>
    <s v="SI"/>
    <x v="6"/>
    <m/>
    <x v="1"/>
    <m/>
    <m/>
    <m/>
    <s v="SI"/>
    <s v="No Asignado"/>
    <m/>
    <x v="4"/>
    <m/>
    <m/>
    <x v="12"/>
    <s v="ALQUILERES OFICINAS"/>
    <n v="0"/>
    <n v="0"/>
    <n v="0"/>
    <n v="2134"/>
    <n v="2134"/>
    <n v="2134"/>
    <n v="2134"/>
    <n v="2134"/>
    <n v="2134"/>
    <n v="2134"/>
    <n v="2134"/>
    <n v="2134"/>
    <x v="259"/>
    <m/>
    <m/>
    <m/>
    <n v="19206"/>
    <n v="1"/>
    <n v="19206"/>
    <s v="SI"/>
    <m/>
    <s v="x"/>
    <n v="5500"/>
  </r>
  <r>
    <x v="234"/>
    <s v="3251"/>
    <s v="Gerencia Banca Digital"/>
    <s v="Canales Alternos"/>
    <s v="Canales Presenciales"/>
    <n v="2650"/>
    <s v="Gerencia de Administración y Logística"/>
    <s v="Infraestructura"/>
    <m/>
    <x v="249"/>
    <s v="servicios"/>
    <s v="Muy Alta"/>
    <s v="Alquiler  espacio para Cajero C.C. REAL PLAZA SALAVERRY"/>
    <s v="NO"/>
    <x v="2"/>
    <s v="OEI 5: Masificar el acceso y uso de los canales alternos"/>
    <s v="Contratación"/>
    <s v="Significativa"/>
    <s v="SI"/>
    <x v="6"/>
    <m/>
    <x v="1"/>
    <m/>
    <m/>
    <m/>
    <s v="SI"/>
    <s v="No Asignado"/>
    <m/>
    <x v="4"/>
    <m/>
    <m/>
    <x v="12"/>
    <s v="ALQUILERES OFICINAS"/>
    <n v="0"/>
    <n v="0"/>
    <n v="0"/>
    <n v="2134"/>
    <n v="2134"/>
    <n v="2134"/>
    <n v="2134"/>
    <n v="2134"/>
    <n v="2134"/>
    <n v="2134"/>
    <n v="2134"/>
    <n v="2134"/>
    <x v="259"/>
    <m/>
    <m/>
    <m/>
    <n v="19206"/>
    <n v="1"/>
    <n v="19206"/>
    <s v="SI"/>
    <m/>
    <s v="x"/>
    <n v="5500"/>
  </r>
  <r>
    <x v="235"/>
    <s v="3251"/>
    <s v="Gerencia Banca Digital"/>
    <s v="Canales Alternos"/>
    <s v="Canales Presenciales"/>
    <n v="2650"/>
    <s v="Gerencia de Administración y Logística"/>
    <s v="Infraestructura"/>
    <m/>
    <x v="250"/>
    <s v="servicios"/>
    <s v="Muy Alta"/>
    <s v="Alquiler  espacio para Cajero C.C. REAL PLAZA HUANCAYO"/>
    <s v="NO"/>
    <x v="2"/>
    <s v="OEI 5: Masificar el acceso y uso de los canales alternos"/>
    <s v="Contratación"/>
    <s v="Significativa"/>
    <s v="SI"/>
    <x v="6"/>
    <m/>
    <x v="1"/>
    <m/>
    <m/>
    <m/>
    <s v="SI"/>
    <s v="No Asignado"/>
    <m/>
    <x v="4"/>
    <m/>
    <m/>
    <x v="12"/>
    <s v="ALQUILERES OFICINAS"/>
    <n v="0"/>
    <n v="0"/>
    <n v="0"/>
    <n v="2134"/>
    <n v="2134"/>
    <n v="2134"/>
    <n v="2134"/>
    <n v="2134"/>
    <n v="2134"/>
    <n v="2134"/>
    <n v="2134"/>
    <n v="2134"/>
    <x v="259"/>
    <m/>
    <m/>
    <m/>
    <n v="19206"/>
    <n v="1"/>
    <n v="19206"/>
    <s v="SI"/>
    <m/>
    <s v="x"/>
    <n v="5500"/>
  </r>
  <r>
    <x v="236"/>
    <s v="9700"/>
    <s v="Gerencia Red de Agencias"/>
    <m/>
    <m/>
    <n v="2650"/>
    <s v="Gerencia de Administración y Logística"/>
    <s v="Infraestructura"/>
    <m/>
    <x v="251"/>
    <s v="servicios"/>
    <s v="Muy Alta"/>
    <s v="Alquiler Archivo AGENCIA 2 HUÁNUCO (3er piso)"/>
    <s v="NO"/>
    <x v="2"/>
    <s v="OEI 10: Garantizar la estabilidad operativa"/>
    <s v="Contratación"/>
    <s v="Significativa"/>
    <s v="SI"/>
    <x v="6"/>
    <m/>
    <x v="1"/>
    <m/>
    <m/>
    <m/>
    <s v="SI"/>
    <s v="No Asignado"/>
    <m/>
    <x v="4"/>
    <m/>
    <m/>
    <x v="74"/>
    <s v="ALQUILERES OTRAS CONSTRUCCIONES"/>
    <n v="2386"/>
    <n v="2386"/>
    <n v="2386"/>
    <n v="2386"/>
    <n v="2386"/>
    <n v="2386"/>
    <n v="2386"/>
    <n v="2386"/>
    <n v="0"/>
    <n v="0"/>
    <n v="0"/>
    <n v="0"/>
    <x v="260"/>
    <m/>
    <m/>
    <m/>
    <n v="19088"/>
    <n v="1"/>
    <n v="19088"/>
    <s v="SI"/>
    <m/>
    <s v="x"/>
    <n v="5500"/>
  </r>
  <r>
    <x v="237"/>
    <s v="3251"/>
    <s v="Gerencia Banca Digital"/>
    <s v="Canales Alternos"/>
    <s v="Canales Presenciales"/>
    <n v="2650"/>
    <s v="Gerencia de Administración y Logística"/>
    <s v="Infraestructura"/>
    <m/>
    <x v="252"/>
    <s v="servicios"/>
    <s v="Muy Alta"/>
    <s v="Alquiler  espacio para Cajero BOTICAS PERU - VILLA EL SALVADOR"/>
    <s v="NO"/>
    <x v="2"/>
    <s v="OEI 5: Masificar el acceso y uso de los canales alternos"/>
    <s v="Contratación"/>
    <s v="Significativa"/>
    <s v="SI"/>
    <x v="6"/>
    <m/>
    <x v="1"/>
    <m/>
    <m/>
    <m/>
    <s v="SI"/>
    <s v="No Asignado"/>
    <m/>
    <x v="4"/>
    <m/>
    <m/>
    <x v="12"/>
    <s v="ALQUILERES OFICINAS"/>
    <n v="1585"/>
    <n v="1585"/>
    <n v="1585"/>
    <n v="1585"/>
    <n v="1585"/>
    <n v="1585"/>
    <n v="1585"/>
    <n v="1585"/>
    <n v="1585"/>
    <n v="1585"/>
    <n v="1585"/>
    <n v="1585"/>
    <x v="261"/>
    <m/>
    <m/>
    <m/>
    <n v="19020"/>
    <n v="1"/>
    <n v="19020"/>
    <s v="SI"/>
    <m/>
    <s v="x"/>
    <n v="5500"/>
  </r>
  <r>
    <x v="238"/>
    <s v="3251"/>
    <s v="Gerencia Banca Digital"/>
    <s v="Canales Alternos"/>
    <s v="Canales Presenciales"/>
    <n v="2650"/>
    <s v="Gerencia de Administración y Logística"/>
    <s v="Infraestructura"/>
    <m/>
    <x v="253"/>
    <s v="servicios"/>
    <s v="Muy Alta"/>
    <s v="Alquiler  espacio para Cajero BOTICAS PERU - LINCE"/>
    <s v="NO"/>
    <x v="2"/>
    <s v="OEI 5: Masificar el acceso y uso de los canales alternos"/>
    <s v="Contratación"/>
    <s v="Significativa"/>
    <s v="SI"/>
    <x v="6"/>
    <m/>
    <x v="1"/>
    <m/>
    <m/>
    <m/>
    <s v="SI"/>
    <s v="No Asignado"/>
    <m/>
    <x v="4"/>
    <m/>
    <m/>
    <x v="12"/>
    <s v="ALQUILERES OFICINAS"/>
    <n v="1585"/>
    <n v="1585"/>
    <n v="1585"/>
    <n v="1585"/>
    <n v="1585"/>
    <n v="1585"/>
    <n v="1585"/>
    <n v="1585"/>
    <n v="1585"/>
    <n v="1585"/>
    <n v="1585"/>
    <n v="1585"/>
    <x v="261"/>
    <m/>
    <m/>
    <m/>
    <n v="19020"/>
    <n v="1"/>
    <n v="19020"/>
    <s v="SI"/>
    <m/>
    <s v="x"/>
    <n v="5500"/>
  </r>
  <r>
    <x v="239"/>
    <s v="3251"/>
    <s v="Gerencia Banca Digital"/>
    <s v="Canales Alternos"/>
    <s v="Canales Presenciales"/>
    <n v="2650"/>
    <s v="Gerencia de Administración y Logística"/>
    <s v="Infraestructura"/>
    <m/>
    <x v="254"/>
    <s v="servicios"/>
    <s v="Muy Alta"/>
    <s v="Alquiler  espacio para Cajero OPEN PLAZA - PIURA"/>
    <s v="NO"/>
    <x v="2"/>
    <s v="OEI 5: Masificar el acceso y uso de los canales alternos"/>
    <s v="Contratación"/>
    <s v="Significativa"/>
    <s v="SI"/>
    <x v="6"/>
    <m/>
    <x v="1"/>
    <m/>
    <m/>
    <m/>
    <s v="SI"/>
    <s v="No Asignado"/>
    <m/>
    <x v="4"/>
    <m/>
    <m/>
    <x v="12"/>
    <s v="ALQUILERES OFICINAS"/>
    <n v="0"/>
    <n v="0"/>
    <n v="0"/>
    <n v="523"/>
    <n v="2238"/>
    <n v="2238"/>
    <n v="2238"/>
    <n v="2238"/>
    <n v="2238"/>
    <n v="2238"/>
    <n v="2238"/>
    <n v="2238"/>
    <x v="262"/>
    <m/>
    <m/>
    <m/>
    <n v="18427"/>
    <n v="1"/>
    <n v="18427"/>
    <s v="SI"/>
    <m/>
    <s v="x"/>
    <n v="5500"/>
  </r>
  <r>
    <x v="240"/>
    <s v="3251"/>
    <s v="Gerencia Banca Digital"/>
    <s v="Canales Alternos"/>
    <s v="Canales Presenciales"/>
    <n v="2650"/>
    <s v="Gerencia de Administración y Logística"/>
    <s v="Infraestructura"/>
    <m/>
    <x v="255"/>
    <s v="servicios"/>
    <s v="Muy Alta"/>
    <s v="Alquiler  espacio para Cajero C.C. REAL PLAZA _x000a_CENTRO CÍVICO"/>
    <s v="NO"/>
    <x v="2"/>
    <s v="OEI 5: Masificar el acceso y uso de los canales alternos"/>
    <s v="Contratación"/>
    <s v="Significativa"/>
    <s v="SI"/>
    <x v="6"/>
    <m/>
    <x v="1"/>
    <m/>
    <m/>
    <m/>
    <s v="SI"/>
    <s v="No Asignado"/>
    <m/>
    <x v="4"/>
    <m/>
    <m/>
    <x v="12"/>
    <s v="ALQUILERES OFICINAS"/>
    <n v="0"/>
    <n v="0"/>
    <n v="0"/>
    <n v="2034"/>
    <n v="2034"/>
    <n v="2034"/>
    <n v="2034"/>
    <n v="2034"/>
    <n v="2034"/>
    <n v="2034"/>
    <n v="2034"/>
    <n v="2034"/>
    <x v="263"/>
    <m/>
    <m/>
    <m/>
    <n v="18306"/>
    <n v="1"/>
    <n v="18306"/>
    <s v="SI"/>
    <m/>
    <s v="x"/>
    <n v="5500"/>
  </r>
  <r>
    <x v="241"/>
    <s v="3251"/>
    <s v="Gerencia Banca Digital"/>
    <s v="Canales Alternos"/>
    <s v="Canales Presenciales"/>
    <n v="2650"/>
    <s v="Gerencia de Administración y Logística"/>
    <s v="Infraestructura"/>
    <m/>
    <x v="256"/>
    <s v="servicios"/>
    <s v="Muy Alta"/>
    <s v="Alquiler  espacio para Cajero C.C. REAL PLAZA _x000a_PRIMAVERA"/>
    <s v="NO"/>
    <x v="2"/>
    <s v="OEI 5: Masificar el acceso y uso de los canales alternos"/>
    <s v="Contratación"/>
    <s v="Significativa"/>
    <s v="SI"/>
    <x v="6"/>
    <m/>
    <x v="1"/>
    <m/>
    <m/>
    <m/>
    <s v="SI"/>
    <s v="No Asignado"/>
    <m/>
    <x v="4"/>
    <m/>
    <m/>
    <x v="12"/>
    <s v="ALQUILERES OFICINAS"/>
    <n v="0"/>
    <n v="0"/>
    <n v="0"/>
    <n v="2034"/>
    <n v="2034"/>
    <n v="2034"/>
    <n v="2034"/>
    <n v="2034"/>
    <n v="2034"/>
    <n v="2034"/>
    <n v="2034"/>
    <n v="2034"/>
    <x v="263"/>
    <m/>
    <m/>
    <m/>
    <n v="18306"/>
    <n v="1"/>
    <n v="18306"/>
    <s v="SI"/>
    <m/>
    <s v="x"/>
    <n v="5500"/>
  </r>
  <r>
    <x v="242"/>
    <s v="3251"/>
    <s v="Gerencia Red de Agencias"/>
    <m/>
    <m/>
    <n v="2650"/>
    <s v="Gerencia de Administración y Logística"/>
    <s v="Infraestructura"/>
    <m/>
    <x v="257"/>
    <s v="servicios"/>
    <s v="Muy Alta"/>
    <s v="Alquiler para funcionamiento de la OF. ESPECIAL 2  SERPOST TRUJILLO "/>
    <s v="NO"/>
    <x v="2"/>
    <s v="OEI 10: Garantizar la estabilidad operativa"/>
    <s v="Contratación"/>
    <s v="Significativa"/>
    <s v="SI"/>
    <x v="6"/>
    <m/>
    <x v="1"/>
    <m/>
    <m/>
    <m/>
    <s v="SI"/>
    <s v="No Asignado"/>
    <m/>
    <x v="4"/>
    <m/>
    <m/>
    <x v="12"/>
    <s v="ALQUILERES OFICINAS"/>
    <n v="1448"/>
    <n v="1448"/>
    <n v="1448"/>
    <n v="1448"/>
    <n v="1448"/>
    <n v="1448"/>
    <n v="1448"/>
    <n v="1448"/>
    <n v="1448"/>
    <n v="1448"/>
    <n v="1448"/>
    <n v="1448"/>
    <x v="264"/>
    <m/>
    <m/>
    <m/>
    <n v="17376"/>
    <n v="1"/>
    <n v="17376"/>
    <s v="SI"/>
    <m/>
    <s v="x"/>
    <n v="5500"/>
  </r>
  <r>
    <x v="243"/>
    <s v="3251"/>
    <s v="Gerencia Banca Digital"/>
    <s v="Canales Alternos"/>
    <s v="Canales Presenciales"/>
    <n v="2650"/>
    <s v="Gerencia de Administración y Logística"/>
    <s v="Infraestructura"/>
    <m/>
    <x v="258"/>
    <s v="servicios"/>
    <s v="Muy Alta"/>
    <s v="Alquiler  espacio para Cajero PAGOS AL DIA"/>
    <s v="NO"/>
    <x v="2"/>
    <s v="OEI 5: Masificar el acceso y uso de los canales alternos"/>
    <s v="Contratación"/>
    <s v="Significativa"/>
    <s v="SI"/>
    <x v="6"/>
    <m/>
    <x v="1"/>
    <m/>
    <m/>
    <m/>
    <s v="SI"/>
    <s v="Asignado"/>
    <m/>
    <x v="1"/>
    <m/>
    <m/>
    <x v="12"/>
    <s v="ALQUILERES OFICINAS"/>
    <n v="1435"/>
    <n v="1435"/>
    <n v="1435"/>
    <n v="1435"/>
    <n v="1435"/>
    <n v="1435"/>
    <n v="1435"/>
    <n v="1435"/>
    <n v="1435"/>
    <n v="1435"/>
    <n v="1435"/>
    <n v="1435"/>
    <x v="265"/>
    <m/>
    <m/>
    <m/>
    <n v="17220"/>
    <n v="1"/>
    <n v="17220"/>
    <s v="SI"/>
    <m/>
    <s v="x"/>
    <n v="5500"/>
  </r>
  <r>
    <x v="244"/>
    <s v="3251"/>
    <s v="Gerencia Banca Digital"/>
    <s v="Canales Alternos"/>
    <s v="Canales Presenciales"/>
    <n v="2650"/>
    <s v="Gerencia de Administración y Logística"/>
    <s v="Infraestructura"/>
    <m/>
    <x v="238"/>
    <s v="servicios"/>
    <s v="Muy Alta"/>
    <s v="Alquiler  espacio para Cajero AV. CANADA - SAN LUIS"/>
    <s v="NO"/>
    <x v="2"/>
    <s v="OEI 5: Masificar el acceso y uso de los canales alternos"/>
    <s v="Contratación"/>
    <s v="Significativa"/>
    <s v="SI"/>
    <x v="6"/>
    <m/>
    <x v="1"/>
    <m/>
    <m/>
    <m/>
    <s v="SI"/>
    <s v="No Asignado"/>
    <m/>
    <x v="4"/>
    <m/>
    <m/>
    <x v="12"/>
    <s v="ALQUILERES OFICINAS"/>
    <n v="0"/>
    <n v="0"/>
    <n v="0"/>
    <n v="0"/>
    <n v="0"/>
    <n v="0"/>
    <n v="973"/>
    <n v="3243"/>
    <n v="3243"/>
    <n v="3243"/>
    <n v="3243"/>
    <n v="3243"/>
    <x v="266"/>
    <m/>
    <m/>
    <m/>
    <n v="17188"/>
    <n v="1"/>
    <n v="17188"/>
    <s v="NO"/>
    <m/>
    <s v="x"/>
    <n v="5500"/>
  </r>
  <r>
    <x v="245"/>
    <s v="3251"/>
    <s v="Gerencia Red de Agencias"/>
    <m/>
    <m/>
    <n v="2650"/>
    <s v="Gerencia de Administración y Logística"/>
    <s v="Infraestructura"/>
    <m/>
    <x v="259"/>
    <s v="servicios"/>
    <s v="Muy Alta"/>
    <s v="Alquiler para funcionamiento de la AGENCIA 3 SAN MATEO"/>
    <s v="NO"/>
    <x v="2"/>
    <s v="OEI 10: Garantizar la estabilidad operativa"/>
    <s v="Contratación"/>
    <s v="Significativa"/>
    <s v="SI"/>
    <x v="6"/>
    <m/>
    <x v="1"/>
    <m/>
    <m/>
    <m/>
    <s v="SI"/>
    <s v="No Asignado"/>
    <m/>
    <x v="4"/>
    <m/>
    <m/>
    <x v="12"/>
    <s v="ALQUILERES OFICINAS"/>
    <n v="0"/>
    <n v="1540"/>
    <n v="1540"/>
    <n v="1540"/>
    <n v="1540"/>
    <n v="1540"/>
    <n v="1540"/>
    <n v="1540"/>
    <n v="1540"/>
    <n v="1540"/>
    <n v="1540"/>
    <n v="1540"/>
    <x v="267"/>
    <m/>
    <m/>
    <m/>
    <n v="16940"/>
    <n v="1"/>
    <n v="16940"/>
    <s v="NO"/>
    <m/>
    <s v="x"/>
    <n v="5500"/>
  </r>
  <r>
    <x v="246"/>
    <s v="3251"/>
    <s v="Gerencia Red de Agencias"/>
    <m/>
    <m/>
    <n v="2650"/>
    <s v="Gerencia de Administración y Logística"/>
    <s v="Infraestructura"/>
    <m/>
    <x v="260"/>
    <s v="servicios"/>
    <s v="Muy Alta"/>
    <s v="Alquiler para funcionamiento de la AGENCIA 3 PATIVILCA"/>
    <s v="NO"/>
    <x v="2"/>
    <s v="OEI 10: Garantizar la estabilidad operativa"/>
    <s v="Contratación"/>
    <s v="Significativa"/>
    <s v="SI"/>
    <x v="6"/>
    <m/>
    <x v="1"/>
    <m/>
    <m/>
    <m/>
    <s v="SI"/>
    <s v="Asignado"/>
    <m/>
    <x v="1"/>
    <m/>
    <m/>
    <x v="12"/>
    <s v="ALQUILERES OFICINAS"/>
    <n v="1411"/>
    <n v="1411"/>
    <n v="1411"/>
    <n v="1411"/>
    <n v="1411"/>
    <n v="1411"/>
    <n v="1411"/>
    <n v="1411"/>
    <n v="1411"/>
    <n v="1411"/>
    <n v="1411"/>
    <n v="1411"/>
    <x v="268"/>
    <m/>
    <m/>
    <m/>
    <n v="16932"/>
    <n v="1"/>
    <n v="16932"/>
    <s v="NO"/>
    <m/>
    <s v="x"/>
    <n v="5500"/>
  </r>
  <r>
    <x v="247"/>
    <s v="3251"/>
    <s v="Gerencia Banca Digital"/>
    <s v="Canales Alternos"/>
    <s v="Canales Presenciales"/>
    <n v="2650"/>
    <s v="Gerencia de Administración y Logística"/>
    <s v="Infraestructura"/>
    <m/>
    <x v="261"/>
    <s v="servicios"/>
    <s v="Muy Alta"/>
    <s v="Alquiler  espacio para Cajero C. H. LA MERCED-FEBAN"/>
    <s v="NO"/>
    <x v="2"/>
    <s v="OEI 5: Masificar el acceso y uso de los canales alternos"/>
    <s v="Contratación"/>
    <s v="Significativa"/>
    <s v="SI"/>
    <x v="6"/>
    <m/>
    <x v="1"/>
    <m/>
    <m/>
    <m/>
    <s v="SI"/>
    <s v="No Asignado"/>
    <m/>
    <x v="4"/>
    <m/>
    <m/>
    <x v="12"/>
    <s v="ALQUILERES OFICINAS"/>
    <n v="1353"/>
    <n v="1353"/>
    <n v="1353"/>
    <n v="1353"/>
    <n v="1353"/>
    <n v="1353"/>
    <n v="1353"/>
    <n v="1353"/>
    <n v="1353"/>
    <n v="1353"/>
    <n v="1353"/>
    <n v="1353"/>
    <x v="269"/>
    <m/>
    <m/>
    <m/>
    <n v="16236"/>
    <n v="1"/>
    <n v="16236"/>
    <s v="SI"/>
    <m/>
    <s v="x"/>
    <n v="5500"/>
  </r>
  <r>
    <x v="248"/>
    <s v="3251"/>
    <s v="Gerencia Banca Digital"/>
    <s v="Canales Alternos"/>
    <s v="Canales Presenciales"/>
    <n v="2650"/>
    <s v="Gerencia de Administración y Logística"/>
    <s v="Infraestructura"/>
    <m/>
    <x v="262"/>
    <s v="servicios"/>
    <s v="Muy Alta"/>
    <s v="Alquiler  espacio para Cajero PLAZA VEA COMAS"/>
    <s v="NO"/>
    <x v="2"/>
    <s v="OEI 5: Masificar el acceso y uso de los canales alternos"/>
    <s v="Contratación"/>
    <s v="Significativa"/>
    <s v="SI"/>
    <x v="6"/>
    <m/>
    <x v="1"/>
    <m/>
    <m/>
    <m/>
    <s v="SI"/>
    <s v="No Asignado"/>
    <m/>
    <x v="4"/>
    <m/>
    <m/>
    <x v="12"/>
    <s v="ALQUILERES OFICINAS"/>
    <n v="0"/>
    <n v="0"/>
    <n v="523"/>
    <n v="1742"/>
    <n v="1742"/>
    <n v="1742"/>
    <n v="1742"/>
    <n v="1742"/>
    <n v="1742"/>
    <n v="1742"/>
    <n v="1742"/>
    <n v="1742"/>
    <x v="270"/>
    <m/>
    <m/>
    <m/>
    <n v="16201"/>
    <n v="1"/>
    <n v="16201"/>
    <s v="SI"/>
    <m/>
    <s v="x"/>
    <n v="5500"/>
  </r>
  <r>
    <x v="249"/>
    <s v="3251"/>
    <s v="Gerencia Banca Digital"/>
    <s v="Canales Alternos"/>
    <s v="Canales Presenciales"/>
    <n v="2650"/>
    <s v="Gerencia de Administración y Logística"/>
    <s v="Infraestructura"/>
    <m/>
    <x v="263"/>
    <s v="servicios"/>
    <s v="Muy Alta"/>
    <s v="Alquiler  espacio para Cajero PLAZA VEA PLACITA"/>
    <s v="NO"/>
    <x v="2"/>
    <s v="OEI 5: Masificar el acceso y uso de los canales alternos"/>
    <s v="Contratación"/>
    <s v="Significativa"/>
    <s v="SI"/>
    <x v="6"/>
    <m/>
    <x v="1"/>
    <m/>
    <m/>
    <m/>
    <s v="SI"/>
    <s v="No Asignado"/>
    <m/>
    <x v="4"/>
    <m/>
    <m/>
    <x v="12"/>
    <s v="ALQUILERES OFICINAS"/>
    <n v="0"/>
    <n v="0"/>
    <n v="448"/>
    <n v="1678"/>
    <n v="1678"/>
    <n v="1678"/>
    <n v="1678"/>
    <n v="1678"/>
    <n v="1678"/>
    <n v="1678"/>
    <n v="1678"/>
    <n v="1678"/>
    <x v="271"/>
    <m/>
    <m/>
    <m/>
    <n v="15550"/>
    <n v="1"/>
    <n v="15550"/>
    <s v="SI"/>
    <m/>
    <s v="x"/>
    <n v="5500"/>
  </r>
  <r>
    <x v="250"/>
    <s v="3251"/>
    <s v="Gerencia Banca Digital"/>
    <s v="Canales Alternos"/>
    <s v="Canales Presenciales"/>
    <n v="2650"/>
    <s v="Gerencia de Administración y Logística"/>
    <s v="Infraestructura"/>
    <m/>
    <x v="264"/>
    <s v="servicios"/>
    <s v="Muy Alta"/>
    <s v="Alquiler  espacio para Cajero BOTICAS PERU - VILLA MARIA DEL TRIUNFO"/>
    <s v="NO"/>
    <x v="2"/>
    <s v="OEI 5: Masificar el acceso y uso de los canales alternos"/>
    <s v="Contratación"/>
    <s v="Significativa"/>
    <s v="SI"/>
    <x v="6"/>
    <m/>
    <x v="1"/>
    <m/>
    <m/>
    <m/>
    <s v="SI"/>
    <s v="No Asignado"/>
    <m/>
    <x v="4"/>
    <m/>
    <m/>
    <x v="12"/>
    <s v="ALQUILERES OFICINAS"/>
    <n v="0"/>
    <n v="0"/>
    <n v="1268"/>
    <n v="1585"/>
    <n v="1585"/>
    <n v="1585"/>
    <n v="1585"/>
    <n v="1585"/>
    <n v="1585"/>
    <n v="1585"/>
    <n v="1585"/>
    <n v="1585"/>
    <x v="272"/>
    <m/>
    <m/>
    <m/>
    <n v="15533"/>
    <n v="1"/>
    <n v="15533"/>
    <s v="SI"/>
    <m/>
    <s v="x"/>
    <n v="5500"/>
  </r>
  <r>
    <x v="251"/>
    <s v="9700"/>
    <s v="Gerencia Red de Agencias"/>
    <m/>
    <m/>
    <n v="2650"/>
    <s v="Gerencia de Administración y Logística"/>
    <s v="Infraestructura"/>
    <m/>
    <x v="265"/>
    <s v="servicios"/>
    <s v="Muy Alta"/>
    <s v="Alquiler Archivo AGENCIA 2 HUÁNUCO (2do piso)"/>
    <s v="NO"/>
    <x v="2"/>
    <s v="OEI 10: Garantizar la estabilidad operativa"/>
    <s v="Contratación"/>
    <s v="Significativa"/>
    <s v="SI"/>
    <x v="6"/>
    <m/>
    <x v="1"/>
    <m/>
    <m/>
    <m/>
    <s v="SI"/>
    <s v="No Asignado"/>
    <m/>
    <x v="4"/>
    <m/>
    <m/>
    <x v="74"/>
    <s v="ALQUILERES OTRAS CONSTRUCCIONES"/>
    <n v="0"/>
    <n v="0"/>
    <n v="1828"/>
    <n v="1828"/>
    <n v="1828"/>
    <n v="1828"/>
    <n v="1828"/>
    <n v="1828"/>
    <n v="1828"/>
    <n v="1828"/>
    <n v="868"/>
    <n v="0"/>
    <x v="273"/>
    <m/>
    <m/>
    <m/>
    <n v="15492"/>
    <n v="1"/>
    <n v="15492"/>
    <s v="SI"/>
    <m/>
    <s v="x"/>
    <n v="5500"/>
  </r>
  <r>
    <x v="252"/>
    <s v="3251"/>
    <s v="Gerencia Banca Digital"/>
    <s v="Canales Alternos"/>
    <s v="Canales Presenciales"/>
    <n v="2650"/>
    <s v="Gerencia de Administración y Logística"/>
    <s v="Infraestructura"/>
    <m/>
    <x v="266"/>
    <s v="servicios"/>
    <s v="Muy Alta"/>
    <s v="Alquiler  espacio para Cajero C.C. REAL PLAZA _x000a_TRUJILLO"/>
    <s v="NO"/>
    <x v="2"/>
    <s v="OEI 5: Masificar el acceso y uso de los canales alternos"/>
    <s v="Contratación"/>
    <s v="Significativa"/>
    <s v="SI"/>
    <x v="6"/>
    <m/>
    <x v="1"/>
    <m/>
    <m/>
    <m/>
    <s v="SI"/>
    <s v="No Asignado"/>
    <m/>
    <x v="4"/>
    <m/>
    <m/>
    <x v="12"/>
    <s v="ALQUILERES OFICINAS"/>
    <n v="0"/>
    <n v="0"/>
    <n v="0"/>
    <n v="1695"/>
    <n v="1695"/>
    <n v="1695"/>
    <n v="1695"/>
    <n v="1695"/>
    <n v="1695"/>
    <n v="1695"/>
    <n v="1695"/>
    <n v="1695"/>
    <x v="274"/>
    <m/>
    <m/>
    <m/>
    <n v="15255"/>
    <n v="1"/>
    <n v="15255"/>
    <s v="SI"/>
    <m/>
    <s v="x"/>
    <n v="5500"/>
  </r>
  <r>
    <x v="253"/>
    <s v="3251"/>
    <s v="Gerencia Banca Digital"/>
    <s v="Canales Alternos"/>
    <s v="Canales Presenciales"/>
    <n v="2650"/>
    <s v="Gerencia de Administración y Logística"/>
    <s v="Infraestructura"/>
    <m/>
    <x v="267"/>
    <s v="servicios"/>
    <s v="Muy Alta"/>
    <s v="Alquiler  espacio para Cajero C.C. REAL PLAZA _x000a_JULIACA"/>
    <s v="NO"/>
    <x v="2"/>
    <s v="OEI 5: Masificar el acceso y uso de los canales alternos"/>
    <s v="Contratación"/>
    <s v="Significativa"/>
    <s v="SI"/>
    <x v="6"/>
    <m/>
    <x v="1"/>
    <m/>
    <m/>
    <m/>
    <s v="SI"/>
    <s v="No Asignado"/>
    <m/>
    <x v="4"/>
    <m/>
    <m/>
    <x v="12"/>
    <s v="ALQUILERES OFICINAS"/>
    <n v="0"/>
    <n v="0"/>
    <n v="0"/>
    <n v="1695"/>
    <n v="1695"/>
    <n v="1695"/>
    <n v="1695"/>
    <n v="1695"/>
    <n v="1695"/>
    <n v="1695"/>
    <n v="1695"/>
    <n v="1695"/>
    <x v="274"/>
    <m/>
    <m/>
    <m/>
    <n v="15255"/>
    <n v="1"/>
    <n v="15255"/>
    <s v="SI"/>
    <m/>
    <s v="x"/>
    <n v="5500"/>
  </r>
  <r>
    <x v="254"/>
    <s v="3251"/>
    <s v="Gerencia Banca Digital"/>
    <s v="Canales Alternos"/>
    <s v="Canales Presenciales"/>
    <n v="2650"/>
    <s v="Gerencia de Administración y Logística"/>
    <s v="Infraestructura"/>
    <m/>
    <x v="268"/>
    <s v="servicios"/>
    <s v="Muy Alta"/>
    <s v="Alquiler  espacio para Cajero C.C. REAL PLAZA _x000a_CAJAMARCA"/>
    <s v="NO"/>
    <x v="2"/>
    <s v="OEI 5: Masificar el acceso y uso de los canales alternos"/>
    <s v="Contratación"/>
    <s v="Significativa"/>
    <s v="SI"/>
    <x v="6"/>
    <m/>
    <x v="1"/>
    <m/>
    <m/>
    <m/>
    <s v="SI"/>
    <s v="No Asignado"/>
    <m/>
    <x v="4"/>
    <m/>
    <m/>
    <x v="12"/>
    <s v="ALQUILERES OFICINAS"/>
    <n v="0"/>
    <n v="0"/>
    <n v="0"/>
    <n v="1695"/>
    <n v="1695"/>
    <n v="1695"/>
    <n v="1695"/>
    <n v="1695"/>
    <n v="1695"/>
    <n v="1695"/>
    <n v="1695"/>
    <n v="1695"/>
    <x v="274"/>
    <m/>
    <m/>
    <m/>
    <n v="15255"/>
    <n v="1"/>
    <n v="15255"/>
    <s v="SI"/>
    <m/>
    <s v="x"/>
    <n v="5500"/>
  </r>
  <r>
    <x v="255"/>
    <s v="3251"/>
    <s v="Gerencia Banca Digital"/>
    <s v="Canales Alternos"/>
    <s v="Canales Presenciales"/>
    <n v="2650"/>
    <s v="Gerencia de Administración y Logística"/>
    <s v="Infraestructura"/>
    <m/>
    <x v="269"/>
    <s v="servicios"/>
    <s v="Muy Alta"/>
    <s v="Alquiler  espacio para Cajero C.C. REAL PLAZA _x000a_PIURA"/>
    <s v="NO"/>
    <x v="2"/>
    <s v="OEI 5: Masificar el acceso y uso de los canales alternos"/>
    <s v="Contratación"/>
    <s v="Significativa"/>
    <s v="SI"/>
    <x v="6"/>
    <m/>
    <x v="1"/>
    <m/>
    <m/>
    <m/>
    <s v="SI"/>
    <s v="No Asignado"/>
    <m/>
    <x v="4"/>
    <m/>
    <m/>
    <x v="12"/>
    <s v="ALQUILERES OFICINAS"/>
    <n v="0"/>
    <n v="0"/>
    <n v="0"/>
    <n v="1695"/>
    <n v="1695"/>
    <n v="1695"/>
    <n v="1695"/>
    <n v="1695"/>
    <n v="1695"/>
    <n v="1695"/>
    <n v="1695"/>
    <n v="1695"/>
    <x v="274"/>
    <m/>
    <m/>
    <m/>
    <n v="15255"/>
    <n v="1"/>
    <n v="15255"/>
    <s v="SI"/>
    <m/>
    <s v="x"/>
    <n v="5500"/>
  </r>
  <r>
    <x v="256"/>
    <s v="3251"/>
    <s v="Gerencia Banca Digital"/>
    <s v="Canales Alternos"/>
    <s v="Canales Presenciales"/>
    <n v="2650"/>
    <s v="Gerencia de Administración y Logística"/>
    <s v="Infraestructura"/>
    <m/>
    <x v="270"/>
    <s v="servicios"/>
    <s v="Muy Alta"/>
    <s v="Alquiler  espacio para Cajero C.C. REAL PLAZA _x000a_SANTA CLARA"/>
    <s v="NO"/>
    <x v="2"/>
    <s v="OEI 5: Masificar el acceso y uso de los canales alternos"/>
    <s v="Contratación"/>
    <s v="Significativa"/>
    <s v="SI"/>
    <x v="6"/>
    <m/>
    <x v="1"/>
    <m/>
    <m/>
    <m/>
    <s v="SI"/>
    <s v="No Asignado"/>
    <m/>
    <x v="4"/>
    <m/>
    <m/>
    <x v="12"/>
    <s v="ALQUILERES OFICINAS"/>
    <n v="0"/>
    <n v="0"/>
    <n v="0"/>
    <n v="1695"/>
    <n v="1695"/>
    <n v="1695"/>
    <n v="1695"/>
    <n v="1695"/>
    <n v="1695"/>
    <n v="1695"/>
    <n v="1695"/>
    <n v="1695"/>
    <x v="274"/>
    <m/>
    <m/>
    <m/>
    <n v="15255"/>
    <n v="1"/>
    <n v="15255"/>
    <s v="SI"/>
    <m/>
    <s v="x"/>
    <n v="5500"/>
  </r>
  <r>
    <x v="257"/>
    <s v="3251"/>
    <s v="Gerencia Banca Digital"/>
    <s v="Canales Alternos"/>
    <s v="Canales Presenciales"/>
    <n v="2650"/>
    <s v="Gerencia de Administración y Logística"/>
    <s v="Infraestructura"/>
    <m/>
    <x v="271"/>
    <s v="servicios"/>
    <s v="Muy Alta"/>
    <s v="Alquiler  espacio para Cajero PLAZA VEA PLAZA LURIN"/>
    <s v="NO"/>
    <x v="2"/>
    <s v="OEI 5: Masificar el acceso y uso de los canales alternos"/>
    <s v="Contratación"/>
    <s v="Significativa"/>
    <s v="SI"/>
    <x v="6"/>
    <m/>
    <x v="1"/>
    <m/>
    <m/>
    <m/>
    <s v="SI"/>
    <s v="Asignado"/>
    <m/>
    <x v="1"/>
    <m/>
    <m/>
    <x v="12"/>
    <s v="ALQUILERES OFICINAS"/>
    <n v="1526"/>
    <n v="1526"/>
    <n v="1526"/>
    <n v="1526"/>
    <n v="1526"/>
    <n v="1526"/>
    <n v="1526"/>
    <n v="1526"/>
    <n v="1526"/>
    <n v="814"/>
    <n v="0"/>
    <n v="0"/>
    <x v="275"/>
    <m/>
    <m/>
    <m/>
    <n v="14548"/>
    <n v="1"/>
    <n v="14548"/>
    <s v="SI"/>
    <m/>
    <s v="x"/>
    <n v="5500"/>
  </r>
  <r>
    <x v="258"/>
    <s v="3251"/>
    <s v="Gerencia Banca Digital"/>
    <s v="Canales Alternos"/>
    <s v="Canales Presenciales"/>
    <n v="2650"/>
    <s v="Gerencia de Administración y Logística"/>
    <s v="Infraestructura"/>
    <m/>
    <x v="272"/>
    <s v="servicios"/>
    <s v="Muy Alta"/>
    <s v="Alquiler  espacio para Cajero C.C. LOS RECAUDADORES (SALAMANCA)"/>
    <s v="NO"/>
    <x v="2"/>
    <s v="OEI 5: Masificar el acceso y uso de los canales alternos"/>
    <s v="Contratación"/>
    <s v="Significativa"/>
    <s v="SI"/>
    <x v="6"/>
    <m/>
    <x v="1"/>
    <m/>
    <m/>
    <m/>
    <s v="SI"/>
    <s v="No Asignado"/>
    <m/>
    <x v="4"/>
    <m/>
    <m/>
    <x v="12"/>
    <s v="ALQUILERES OFICINAS"/>
    <n v="956"/>
    <n v="956"/>
    <n v="956"/>
    <n v="956"/>
    <n v="956"/>
    <n v="956"/>
    <n v="956"/>
    <n v="956"/>
    <n v="956"/>
    <n v="956"/>
    <n v="956"/>
    <n v="956"/>
    <x v="276"/>
    <m/>
    <m/>
    <m/>
    <n v="11472"/>
    <n v="1"/>
    <n v="11472"/>
    <s v="SI"/>
    <m/>
    <s v="x"/>
    <n v="5500"/>
  </r>
  <r>
    <x v="259"/>
    <s v="3251"/>
    <s v="Gerencia Banca Digital"/>
    <s v="Canales Alternos"/>
    <s v="Canales Presenciales"/>
    <n v="2650"/>
    <s v="Gerencia de Administración y Logística"/>
    <s v="Infraestructura"/>
    <m/>
    <x v="273"/>
    <s v="servicios"/>
    <s v="Muy Alta"/>
    <s v="Alquiler  espacio para Cajero CEREBAN - LA CALERA"/>
    <s v="NO"/>
    <x v="2"/>
    <s v="OEI 5: Masificar el acceso y uso de los canales alternos"/>
    <s v="Contratación"/>
    <s v="Significativa"/>
    <s v="SI"/>
    <x v="6"/>
    <m/>
    <x v="1"/>
    <m/>
    <m/>
    <m/>
    <s v="SI"/>
    <s v="No Asignado"/>
    <m/>
    <x v="4"/>
    <m/>
    <m/>
    <x v="12"/>
    <s v="ALQUILERES OFICINAS"/>
    <n v="939"/>
    <n v="939"/>
    <n v="939"/>
    <n v="939"/>
    <n v="939"/>
    <n v="939"/>
    <n v="939"/>
    <n v="939"/>
    <n v="939"/>
    <n v="939"/>
    <n v="939"/>
    <n v="939"/>
    <x v="277"/>
    <m/>
    <m/>
    <m/>
    <n v="11268"/>
    <n v="1"/>
    <n v="11268"/>
    <s v="SI"/>
    <m/>
    <s v="x"/>
    <n v="5500"/>
  </r>
  <r>
    <x v="260"/>
    <s v="3251"/>
    <s v="Gerencia Banca Digital"/>
    <s v="Canales Alternos"/>
    <s v="Canales Presenciales"/>
    <n v="2650"/>
    <s v="Gerencia de Administración y Logística"/>
    <s v="Infraestructura"/>
    <m/>
    <x v="274"/>
    <s v="servicios"/>
    <s v="Muy Alta"/>
    <s v="Alquiler  espacio para Cajero SAN ROQUE"/>
    <s v="NO"/>
    <x v="2"/>
    <s v="OEI 5: Masificar el acceso y uso de los canales alternos"/>
    <s v="Contratación"/>
    <s v="Significativa"/>
    <s v="SI"/>
    <x v="6"/>
    <m/>
    <x v="1"/>
    <m/>
    <m/>
    <m/>
    <s v="SI"/>
    <s v="No Asignado"/>
    <m/>
    <x v="4"/>
    <m/>
    <m/>
    <x v="12"/>
    <s v="ALQUILERES OFICINAS"/>
    <n v="933"/>
    <n v="933"/>
    <n v="933"/>
    <n v="933"/>
    <n v="933"/>
    <n v="933"/>
    <n v="933"/>
    <n v="933"/>
    <n v="933"/>
    <n v="933"/>
    <n v="933"/>
    <n v="933"/>
    <x v="278"/>
    <m/>
    <m/>
    <m/>
    <n v="11196"/>
    <n v="1"/>
    <n v="11196"/>
    <s v="SI"/>
    <m/>
    <s v="x"/>
    <n v="5500"/>
  </r>
  <r>
    <x v="261"/>
    <s v="3251"/>
    <s v="Gerencia Banca Digital"/>
    <s v="Canales Alternos"/>
    <s v="Canales Presenciales"/>
    <n v="2650"/>
    <s v="Gerencia de Administración y Logística"/>
    <s v="Infraestructura"/>
    <m/>
    <x v="275"/>
    <s v="servicios"/>
    <s v="Muy Alta"/>
    <s v="Alquiler  espacio para Cajero SAN GABINO"/>
    <s v="NO"/>
    <x v="2"/>
    <s v="OEI 5: Masificar el acceso y uso de los canales alternos"/>
    <s v="Contratación"/>
    <s v="Significativa"/>
    <s v="SI"/>
    <x v="6"/>
    <m/>
    <x v="1"/>
    <m/>
    <m/>
    <m/>
    <s v="SI"/>
    <s v="No Asignado"/>
    <m/>
    <x v="4"/>
    <m/>
    <m/>
    <x v="12"/>
    <s v="ALQUILERES OFICINAS"/>
    <n v="933"/>
    <n v="933"/>
    <n v="933"/>
    <n v="933"/>
    <n v="933"/>
    <n v="933"/>
    <n v="933"/>
    <n v="933"/>
    <n v="933"/>
    <n v="933"/>
    <n v="933"/>
    <n v="933"/>
    <x v="278"/>
    <m/>
    <m/>
    <m/>
    <n v="11196"/>
    <n v="1"/>
    <n v="11196"/>
    <s v="SI"/>
    <m/>
    <s v="x"/>
    <n v="5500"/>
  </r>
  <r>
    <x v="262"/>
    <s v="3251"/>
    <s v="Gerencia Banca Digital"/>
    <s v="Canales Alternos"/>
    <s v="Canales Presenciales"/>
    <n v="2650"/>
    <s v="Gerencia de Administración y Logística"/>
    <s v="Infraestructura"/>
    <m/>
    <x v="276"/>
    <s v="servicios"/>
    <s v="Muy Alta"/>
    <s v="Alquiler  espacio para Cajero C.C. MEGA PLAZA _x000a_CHORRILLOS"/>
    <s v="NO"/>
    <x v="2"/>
    <s v="OEI 5: Masificar el acceso y uso de los canales alternos"/>
    <s v="Contratación"/>
    <s v="Significativa"/>
    <s v="SI"/>
    <x v="6"/>
    <m/>
    <x v="1"/>
    <m/>
    <m/>
    <m/>
    <s v="SI"/>
    <s v="No Asignado"/>
    <m/>
    <x v="4"/>
    <m/>
    <m/>
    <x v="12"/>
    <s v="ALQUILERES OFICINAS"/>
    <n v="0"/>
    <n v="0"/>
    <n v="0"/>
    <n v="0"/>
    <n v="0"/>
    <n v="1584"/>
    <n v="1584"/>
    <n v="1584"/>
    <n v="1584"/>
    <n v="1584"/>
    <n v="1584"/>
    <n v="1584"/>
    <x v="279"/>
    <m/>
    <m/>
    <m/>
    <n v="11088"/>
    <n v="1"/>
    <n v="11088"/>
    <s v="SI"/>
    <m/>
    <s v="x"/>
    <n v="5500"/>
  </r>
  <r>
    <x v="263"/>
    <s v="3251"/>
    <s v="Gerencia Banca Digital"/>
    <s v="Canales Alternos"/>
    <s v="Canales Presenciales"/>
    <n v="2650"/>
    <s v="Gerencia de Administración y Logística"/>
    <s v="Infraestructura"/>
    <m/>
    <x v="277"/>
    <s v="servicios"/>
    <s v="Muy Alta"/>
    <s v="Alquiler  espacio para Cajero C.C. MEGA PLAZA _x000a_VILLA  EL SALVADOR"/>
    <s v="NO"/>
    <x v="2"/>
    <s v="OEI 5: Masificar el acceso y uso de los canales alternos"/>
    <s v="Contratación"/>
    <s v="Significativa"/>
    <s v="SI"/>
    <x v="6"/>
    <m/>
    <x v="1"/>
    <m/>
    <m/>
    <m/>
    <s v="SI"/>
    <s v="No Asignado"/>
    <m/>
    <x v="4"/>
    <m/>
    <m/>
    <x v="12"/>
    <s v="ALQUILERES OFICINAS"/>
    <n v="0"/>
    <n v="0"/>
    <n v="0"/>
    <n v="0"/>
    <n v="0"/>
    <n v="1584"/>
    <n v="1584"/>
    <n v="1584"/>
    <n v="1584"/>
    <n v="1584"/>
    <n v="1584"/>
    <n v="1584"/>
    <x v="279"/>
    <m/>
    <m/>
    <m/>
    <n v="11088"/>
    <n v="1"/>
    <n v="11088"/>
    <s v="SI"/>
    <m/>
    <s v="x"/>
    <n v="5500"/>
  </r>
  <r>
    <x v="264"/>
    <s v="3251"/>
    <s v="Gerencia Banca Digital"/>
    <s v="Canales Alternos"/>
    <s v="Canales Presenciales"/>
    <n v="2650"/>
    <s v="Gerencia de Administración y Logística"/>
    <s v="Infraestructura"/>
    <m/>
    <x v="278"/>
    <s v="servicios"/>
    <s v="Muy Alta"/>
    <s v="Alquiler  espacio para Cajero PLAZA VEA CORTIJO"/>
    <s v="NO"/>
    <x v="2"/>
    <s v="OEI 5: Masificar el acceso y uso de los canales alternos"/>
    <s v="Contratación"/>
    <s v="Significativa"/>
    <s v="SI"/>
    <x v="6"/>
    <m/>
    <x v="1"/>
    <m/>
    <m/>
    <m/>
    <s v="SI"/>
    <s v="Asignado"/>
    <m/>
    <x v="1"/>
    <m/>
    <m/>
    <x v="12"/>
    <s v="ALQUILERES OFICINAS"/>
    <n v="1526"/>
    <n v="1526"/>
    <n v="1526"/>
    <n v="1526"/>
    <n v="1526"/>
    <n v="1526"/>
    <n v="1323"/>
    <n v="0"/>
    <n v="0"/>
    <n v="0"/>
    <n v="0"/>
    <n v="0"/>
    <x v="280"/>
    <m/>
    <m/>
    <m/>
    <n v="10479"/>
    <n v="1"/>
    <n v="10479"/>
    <s v="SI"/>
    <m/>
    <s v="x"/>
    <n v="5500"/>
  </r>
  <r>
    <x v="265"/>
    <s v="3251"/>
    <s v="Gerencia Red de Agencias"/>
    <m/>
    <m/>
    <n v="2650"/>
    <s v="Gerencia de Administración y Logística"/>
    <s v="Infraestructura"/>
    <m/>
    <x v="279"/>
    <s v="servicios"/>
    <s v="Muy Alta"/>
    <s v="Alquiler para funcionamiento de la AGENCIA 3 CORONGO"/>
    <s v="NO"/>
    <x v="2"/>
    <s v="OEI 10: Garantizar la estabilidad operativa"/>
    <s v="Contratación"/>
    <s v="Significativa"/>
    <s v="SI"/>
    <x v="6"/>
    <m/>
    <x v="1"/>
    <m/>
    <m/>
    <m/>
    <s v="SI"/>
    <s v="Asignado"/>
    <m/>
    <x v="1"/>
    <m/>
    <m/>
    <x v="12"/>
    <s v="ALQUILERES OFICINAS"/>
    <n v="1186"/>
    <n v="1186"/>
    <n v="1186"/>
    <n v="1186"/>
    <n v="1186"/>
    <n v="1186"/>
    <n v="1186"/>
    <n v="1186"/>
    <n v="593"/>
    <n v="0"/>
    <n v="0"/>
    <n v="0"/>
    <x v="281"/>
    <m/>
    <m/>
    <m/>
    <n v="10081"/>
    <n v="1"/>
    <n v="10081"/>
    <s v="NO"/>
    <m/>
    <s v="x"/>
    <n v="5500"/>
  </r>
  <r>
    <x v="266"/>
    <s v="3251"/>
    <s v="Gerencia Banca Digital"/>
    <s v="Canales Alternos"/>
    <s v="Canales Presenciales"/>
    <n v="2650"/>
    <s v="Gerencia de Administración y Logística"/>
    <s v="Infraestructura"/>
    <m/>
    <x v="280"/>
    <s v="servicios"/>
    <s v="Muy Alta"/>
    <s v="Alquiler  espacio para Cajero C. C. MRBT2 SAN MIGUEL"/>
    <s v="NO"/>
    <x v="2"/>
    <s v="OEI 5: Masificar el acceso y uso de los canales alternos"/>
    <s v="Contratación"/>
    <s v="Significativa"/>
    <s v="SI"/>
    <x v="6"/>
    <m/>
    <x v="1"/>
    <m/>
    <m/>
    <m/>
    <s v="SI"/>
    <s v="No Asignado"/>
    <m/>
    <x v="4"/>
    <m/>
    <m/>
    <x v="12"/>
    <s v="ALQUILERES OFICINAS"/>
    <n v="0"/>
    <n v="0"/>
    <n v="0"/>
    <n v="0"/>
    <n v="0"/>
    <n v="0"/>
    <n v="1534"/>
    <n v="1587"/>
    <n v="1587"/>
    <n v="1587"/>
    <n v="1587"/>
    <n v="1587"/>
    <x v="282"/>
    <m/>
    <m/>
    <m/>
    <n v="9469"/>
    <n v="1"/>
    <n v="9469"/>
    <s v="SI"/>
    <m/>
    <s v="x"/>
    <n v="5500"/>
  </r>
  <r>
    <x v="267"/>
    <s v="3251"/>
    <s v="Gerencia Banca Digital"/>
    <s v="Canales Alternos"/>
    <s v="Canales Presenciales"/>
    <n v="2650"/>
    <s v="Gerencia de Administración y Logística"/>
    <s v="Infraestructura"/>
    <m/>
    <x v="281"/>
    <s v="servicios"/>
    <s v="Muy Alta"/>
    <s v="Alquiler  espacio para Cajero BOTICAS PERU - SURQUILLO"/>
    <s v="NO"/>
    <x v="2"/>
    <s v="OEI 5: Masificar el acceso y uso de los canales alternos"/>
    <s v="Contratación"/>
    <s v="Significativa"/>
    <s v="SI"/>
    <x v="6"/>
    <m/>
    <x v="1"/>
    <m/>
    <m/>
    <m/>
    <s v="SI"/>
    <s v="No Asignado"/>
    <m/>
    <x v="4"/>
    <m/>
    <m/>
    <x v="12"/>
    <s v="ALQUILERES OFICINAS"/>
    <n v="0"/>
    <n v="0"/>
    <n v="0"/>
    <n v="0"/>
    <n v="0"/>
    <n v="0"/>
    <n v="1532"/>
    <n v="1585"/>
    <n v="1585"/>
    <n v="1585"/>
    <n v="1585"/>
    <n v="1585"/>
    <x v="283"/>
    <m/>
    <m/>
    <m/>
    <n v="9457"/>
    <n v="1"/>
    <n v="9457"/>
    <s v="SI"/>
    <m/>
    <s v="x"/>
    <n v="5500"/>
  </r>
  <r>
    <x v="268"/>
    <s v="3251"/>
    <s v="Gerencia Banca Digital"/>
    <s v="Canales Alternos"/>
    <s v="Canales Presenciales"/>
    <n v="2650"/>
    <s v="Gerencia de Administración y Logística"/>
    <s v="Infraestructura"/>
    <m/>
    <x v="282"/>
    <s v="servicios"/>
    <s v="Muy Alta"/>
    <s v="Alquiler  espacio para Cajero FARMACIA UNIVERSAL - LOS OLIVOS"/>
    <s v="NO"/>
    <x v="2"/>
    <s v="OEI 5: Masificar el acceso y uso de los canales alternos"/>
    <s v="Contratación"/>
    <s v="Significativa"/>
    <s v="SI"/>
    <x v="6"/>
    <m/>
    <x v="1"/>
    <m/>
    <m/>
    <m/>
    <s v="SI"/>
    <s v="No Asignado"/>
    <m/>
    <x v="4"/>
    <m/>
    <m/>
    <x v="12"/>
    <s v="ALQUILERES OFICINAS"/>
    <n v="0"/>
    <n v="0"/>
    <n v="0"/>
    <n v="0"/>
    <n v="0"/>
    <n v="0"/>
    <n v="1427"/>
    <n v="1585"/>
    <n v="1585"/>
    <n v="1585"/>
    <n v="1585"/>
    <n v="1585"/>
    <x v="284"/>
    <m/>
    <m/>
    <m/>
    <n v="9352"/>
    <n v="1"/>
    <n v="9352"/>
    <s v="SI"/>
    <m/>
    <s v="x"/>
    <n v="5500"/>
  </r>
  <r>
    <x v="269"/>
    <s v="3251"/>
    <s v="Gerencia Banca Digital"/>
    <s v="Canales Alternos"/>
    <s v="Canales Presenciales"/>
    <n v="2650"/>
    <s v="Gerencia de Administración y Logística"/>
    <s v="Infraestructura"/>
    <m/>
    <x v="283"/>
    <s v="servicios"/>
    <s v="Muy Alta"/>
    <s v="Alquiler  espacio para Cajero BOTICAS PERU - SURCO"/>
    <s v="NO"/>
    <x v="2"/>
    <s v="OEI 5: Masificar el acceso y uso de los canales alternos"/>
    <s v="Contratación"/>
    <s v="Significativa"/>
    <s v="SI"/>
    <x v="6"/>
    <m/>
    <x v="1"/>
    <m/>
    <m/>
    <m/>
    <s v="SI"/>
    <s v="No Asignado"/>
    <m/>
    <x v="4"/>
    <m/>
    <m/>
    <x v="12"/>
    <s v="ALQUILERES OFICINAS"/>
    <n v="0"/>
    <n v="0"/>
    <n v="0"/>
    <n v="0"/>
    <n v="0"/>
    <n v="0"/>
    <n v="1374"/>
    <n v="1585"/>
    <n v="1585"/>
    <n v="1585"/>
    <n v="1585"/>
    <n v="1585"/>
    <x v="285"/>
    <m/>
    <m/>
    <m/>
    <n v="9299"/>
    <n v="1"/>
    <n v="9299"/>
    <s v="SI"/>
    <m/>
    <s v="x"/>
    <n v="5500"/>
  </r>
  <r>
    <x v="270"/>
    <s v="3251"/>
    <s v="Gerencia Banca Digital"/>
    <s v="Canales Alternos"/>
    <s v="Canales Presenciales"/>
    <n v="2650"/>
    <s v="Gerencia de Administración y Logística"/>
    <s v="Infraestructura"/>
    <m/>
    <x v="284"/>
    <s v="servicios"/>
    <s v="Muy Alta"/>
    <s v="Alquiler  espacio para Cajero FARMACIA UNIVERSAL - SAN BORJA"/>
    <s v="NO"/>
    <x v="2"/>
    <s v="OEI 5: Masificar el acceso y uso de los canales alternos"/>
    <s v="Contratación"/>
    <s v="Significativa"/>
    <s v="SI"/>
    <x v="6"/>
    <m/>
    <x v="1"/>
    <m/>
    <m/>
    <m/>
    <s v="SI"/>
    <s v="No Asignado"/>
    <m/>
    <x v="4"/>
    <m/>
    <m/>
    <x v="12"/>
    <s v="ALQUILERES OFICINAS"/>
    <n v="0"/>
    <n v="0"/>
    <n v="0"/>
    <n v="0"/>
    <n v="0"/>
    <n v="0"/>
    <n v="1374"/>
    <n v="1585"/>
    <n v="1585"/>
    <n v="1585"/>
    <n v="1585"/>
    <n v="1585"/>
    <x v="285"/>
    <m/>
    <m/>
    <m/>
    <n v="9299"/>
    <n v="1"/>
    <n v="9299"/>
    <s v="SI"/>
    <m/>
    <s v="x"/>
    <n v="5500"/>
  </r>
  <r>
    <x v="271"/>
    <s v="3251"/>
    <s v="Gerencia Banca Digital"/>
    <s v="Canales Alternos"/>
    <s v="Canales Presenciales"/>
    <n v="2650"/>
    <s v="Gerencia de Administración y Logística"/>
    <s v="Infraestructura"/>
    <m/>
    <x v="285"/>
    <s v="servicios"/>
    <s v="Muy Alta"/>
    <s v="Alquiler  espacio para Cajero C.C. EL QUINDE PLAZA ICA"/>
    <s v="NO"/>
    <x v="2"/>
    <s v="OEI 5: Masificar el acceso y uso de los canales alternos"/>
    <s v="Contratación"/>
    <s v="Significativa"/>
    <s v="SI"/>
    <x v="6"/>
    <m/>
    <x v="1"/>
    <m/>
    <m/>
    <m/>
    <s v="SI"/>
    <s v="No Asignado"/>
    <m/>
    <x v="4"/>
    <m/>
    <m/>
    <x v="12"/>
    <s v="ALQUILERES OFICINAS"/>
    <n v="0"/>
    <n v="0"/>
    <n v="0"/>
    <n v="0"/>
    <n v="0"/>
    <n v="1308"/>
    <n v="1308"/>
    <n v="1308"/>
    <n v="1308"/>
    <n v="1308"/>
    <n v="1308"/>
    <n v="1308"/>
    <x v="286"/>
    <m/>
    <m/>
    <m/>
    <n v="9156"/>
    <n v="1"/>
    <n v="9156"/>
    <s v="SI"/>
    <m/>
    <s v="x"/>
    <n v="5500"/>
  </r>
  <r>
    <x v="272"/>
    <s v="3251"/>
    <s v="Gerencia Banca Digital"/>
    <s v="Canales Alternos"/>
    <s v="Canales Presenciales"/>
    <n v="2650"/>
    <s v="Gerencia de Administración y Logística"/>
    <s v="Infraestructura"/>
    <m/>
    <x v="286"/>
    <s v="servicios"/>
    <s v="Muy Alta"/>
    <s v="Alquiler  espacio para Cajero C.C. EL QUINDE CAJAMARCA"/>
    <s v="NO"/>
    <x v="2"/>
    <s v="OEI 5: Masificar el acceso y uso de los canales alternos"/>
    <s v="Contratación"/>
    <s v="Significativa"/>
    <s v="SI"/>
    <x v="6"/>
    <m/>
    <x v="1"/>
    <m/>
    <m/>
    <m/>
    <s v="SI"/>
    <s v="No Asignado"/>
    <m/>
    <x v="4"/>
    <m/>
    <m/>
    <x v="12"/>
    <s v="ALQUILERES OFICINAS"/>
    <n v="0"/>
    <n v="0"/>
    <n v="0"/>
    <n v="0"/>
    <n v="0"/>
    <n v="1308"/>
    <n v="1308"/>
    <n v="1308"/>
    <n v="1308"/>
    <n v="1308"/>
    <n v="1308"/>
    <n v="1308"/>
    <x v="286"/>
    <m/>
    <m/>
    <m/>
    <n v="9156"/>
    <n v="1"/>
    <n v="9156"/>
    <s v="SI"/>
    <m/>
    <s v="x"/>
    <n v="5500"/>
  </r>
  <r>
    <x v="273"/>
    <s v="3251"/>
    <s v="Gerencia Banca Digital"/>
    <s v="Canales Alternos"/>
    <s v="Canales Presenciales"/>
    <n v="2650"/>
    <s v="Gerencia de Administración y Logística"/>
    <s v="Infraestructura"/>
    <m/>
    <x v="287"/>
    <s v="servicios"/>
    <s v="Muy Alta"/>
    <s v="Alquiler  espacio para Cajero SUPERMERCADO CANDY CAMPOY"/>
    <s v="NO"/>
    <x v="2"/>
    <s v="OEI 5: Masificar el acceso y uso de los canales alternos"/>
    <s v="Contratación"/>
    <s v="Significativa"/>
    <s v="SI"/>
    <x v="6"/>
    <m/>
    <x v="1"/>
    <m/>
    <m/>
    <m/>
    <s v="SI"/>
    <s v="No Asignado"/>
    <m/>
    <x v="4"/>
    <m/>
    <m/>
    <x v="12"/>
    <s v="ALQUILERES OFICINAS"/>
    <n v="0"/>
    <n v="0"/>
    <n v="0"/>
    <n v="0"/>
    <n v="0"/>
    <n v="0"/>
    <n v="1436"/>
    <n v="1539"/>
    <n v="1539"/>
    <n v="1539"/>
    <n v="1539"/>
    <n v="1539"/>
    <x v="287"/>
    <m/>
    <m/>
    <m/>
    <n v="9131"/>
    <n v="1"/>
    <n v="9131"/>
    <s v="SI"/>
    <m/>
    <s v="x"/>
    <n v="5500"/>
  </r>
  <r>
    <x v="274"/>
    <s v="3251"/>
    <s v="Gerencia Banca Digital"/>
    <s v="Canales Alternos"/>
    <s v="Canales Presenciales"/>
    <n v="2650"/>
    <s v="Gerencia de Administración y Logística"/>
    <s v="Infraestructura"/>
    <m/>
    <x v="288"/>
    <s v="servicios"/>
    <s v="Muy Alta"/>
    <s v="Alquiler  espacio para Cajero CIENEGUILLA"/>
    <s v="NO"/>
    <x v="2"/>
    <s v="OEI 5: Masificar el acceso y uso de los canales alternos"/>
    <s v="Contratación"/>
    <s v="Significativa"/>
    <s v="SI"/>
    <x v="6"/>
    <m/>
    <x v="1"/>
    <m/>
    <m/>
    <m/>
    <s v="SI"/>
    <s v="No Asignado"/>
    <m/>
    <x v="4"/>
    <m/>
    <m/>
    <x v="12"/>
    <s v="ALQUILERES OFICINAS"/>
    <n v="746"/>
    <n v="746"/>
    <n v="746"/>
    <n v="746"/>
    <n v="746"/>
    <n v="746"/>
    <n v="746"/>
    <n v="746"/>
    <n v="746"/>
    <n v="746"/>
    <n v="746"/>
    <n v="746"/>
    <x v="288"/>
    <m/>
    <m/>
    <m/>
    <n v="8952"/>
    <n v="1"/>
    <n v="8952"/>
    <s v="SI"/>
    <m/>
    <s v="x"/>
    <n v="5500"/>
  </r>
  <r>
    <x v="275"/>
    <s v="3251"/>
    <s v="Gerencia Banca Digital"/>
    <s v="Canales Alternos"/>
    <s v="Canales Presenciales"/>
    <n v="2650"/>
    <s v="Gerencia de Administración y Logística"/>
    <s v="Infraestructura"/>
    <m/>
    <x v="289"/>
    <s v="servicios"/>
    <s v="Muy Alta"/>
    <s v="Alquiler  espacio para Cajero CENTRO COMERCIAL PLAZA DEL SOL ICA - 1726"/>
    <s v="NO"/>
    <x v="2"/>
    <s v="OEI 5: Masificar el acceso y uso de los canales alternos"/>
    <s v="Contratación"/>
    <s v="Significativa"/>
    <s v="SI"/>
    <x v="6"/>
    <m/>
    <x v="1"/>
    <m/>
    <m/>
    <m/>
    <s v="SI"/>
    <s v="No Asignado"/>
    <m/>
    <x v="4"/>
    <m/>
    <m/>
    <x v="12"/>
    <s v="ALQUILERES OFICINAS"/>
    <n v="0"/>
    <n v="0"/>
    <n v="0"/>
    <n v="0"/>
    <n v="445"/>
    <n v="1212"/>
    <n v="1212"/>
    <n v="1212"/>
    <n v="1212"/>
    <n v="1212"/>
    <n v="1212"/>
    <n v="1212"/>
    <x v="289"/>
    <m/>
    <m/>
    <m/>
    <n v="8929"/>
    <n v="1"/>
    <n v="8929"/>
    <s v="SI"/>
    <m/>
    <s v="x"/>
    <n v="5500"/>
  </r>
  <r>
    <x v="276"/>
    <s v="3251"/>
    <s v="Gerencia Banca Digital"/>
    <s v="Canales Alternos"/>
    <s v="Canales Presenciales"/>
    <n v="2650"/>
    <s v="Gerencia de Administración y Logística"/>
    <s v="Infraestructura"/>
    <m/>
    <x v="283"/>
    <s v="servicios"/>
    <s v="Muy Alta"/>
    <s v="Alquiler  espacio para Cajero BOTICAS PERU - SURCO"/>
    <s v="NO"/>
    <x v="2"/>
    <s v="OEI 5: Masificar el acceso y uso de los canales alternos"/>
    <s v="Contratación"/>
    <s v="Significativa"/>
    <s v="SI"/>
    <x v="6"/>
    <m/>
    <x v="1"/>
    <m/>
    <m/>
    <m/>
    <s v="SI"/>
    <s v="Asignado"/>
    <m/>
    <x v="1"/>
    <m/>
    <m/>
    <x v="12"/>
    <s v="ALQUILERES OFICINAS"/>
    <n v="1441"/>
    <n v="1441"/>
    <n v="1441"/>
    <n v="1441"/>
    <n v="1441"/>
    <n v="1441"/>
    <n v="193"/>
    <n v="0"/>
    <n v="0"/>
    <n v="0"/>
    <n v="0"/>
    <n v="0"/>
    <x v="290"/>
    <m/>
    <m/>
    <m/>
    <n v="8839"/>
    <n v="1"/>
    <n v="8839"/>
    <s v="SI"/>
    <m/>
    <s v="x"/>
    <n v="5500"/>
  </r>
  <r>
    <x v="277"/>
    <s v="3251"/>
    <s v="Gerencia Banca Digital"/>
    <s v="Canales Alternos"/>
    <s v="Canales Presenciales"/>
    <n v="2650"/>
    <s v="Gerencia de Administración y Logística"/>
    <s v="Infraestructura"/>
    <m/>
    <x v="284"/>
    <s v="servicios"/>
    <s v="Muy Alta"/>
    <s v="Alquiler  espacio para Cajero FARMACIA UNIVERSAL - SAN BORJA"/>
    <s v="NO"/>
    <x v="2"/>
    <s v="OEI 5: Masificar el acceso y uso de los canales alternos"/>
    <s v="Contratación"/>
    <s v="Significativa"/>
    <s v="SI"/>
    <x v="6"/>
    <m/>
    <x v="1"/>
    <m/>
    <m/>
    <m/>
    <s v="SI"/>
    <s v="Asignado"/>
    <m/>
    <x v="1"/>
    <m/>
    <m/>
    <x v="12"/>
    <s v="ALQUILERES OFICINAS"/>
    <n v="1441"/>
    <n v="1441"/>
    <n v="1441"/>
    <n v="1441"/>
    <n v="1441"/>
    <n v="1441"/>
    <n v="193"/>
    <n v="0"/>
    <n v="0"/>
    <n v="0"/>
    <n v="0"/>
    <n v="0"/>
    <x v="290"/>
    <m/>
    <m/>
    <m/>
    <n v="8839"/>
    <n v="1"/>
    <n v="8839"/>
    <s v="SI"/>
    <m/>
    <s v="x"/>
    <n v="5500"/>
  </r>
  <r>
    <x v="278"/>
    <s v="3251"/>
    <s v="Gerencia Banca Digital"/>
    <s v="Canales Alternos"/>
    <s v="Canales Presenciales"/>
    <n v="2650"/>
    <s v="Gerencia de Administración y Logística"/>
    <s v="Infraestructura"/>
    <m/>
    <x v="282"/>
    <s v="servicios"/>
    <s v="Muy Alta"/>
    <s v="Alquiler  espacio para Cajero FARMACIA UNIVERSAL - LOS OLIVOS"/>
    <s v="NO"/>
    <x v="2"/>
    <s v="OEI 5: Masificar el acceso y uso de los canales alternos"/>
    <s v="Contratación"/>
    <s v="Significativa"/>
    <s v="SI"/>
    <x v="6"/>
    <m/>
    <x v="1"/>
    <m/>
    <m/>
    <m/>
    <s v="SI"/>
    <s v="Asignado"/>
    <m/>
    <x v="1"/>
    <m/>
    <m/>
    <x v="12"/>
    <s v="ALQUILERES OFICINAS"/>
    <n v="1441"/>
    <n v="1441"/>
    <n v="1441"/>
    <n v="1441"/>
    <n v="1441"/>
    <n v="1441"/>
    <n v="145"/>
    <n v="0"/>
    <n v="0"/>
    <n v="0"/>
    <n v="0"/>
    <n v="0"/>
    <x v="291"/>
    <m/>
    <m/>
    <m/>
    <n v="8791"/>
    <n v="1"/>
    <n v="8791"/>
    <s v="SI"/>
    <m/>
    <s v="x"/>
    <n v="5500"/>
  </r>
  <r>
    <x v="279"/>
    <s v="3251"/>
    <s v="Gerencia Banca Digital"/>
    <s v="Canales Alternos"/>
    <s v="Canales Presenciales"/>
    <n v="2650"/>
    <s v="Gerencia de Administración y Logística"/>
    <s v="Infraestructura"/>
    <m/>
    <x v="280"/>
    <s v="servicios"/>
    <s v="Muy Alta"/>
    <s v="Alquiler  espacio para Cajero C. C. MRBT2 SAN MIGUEL"/>
    <s v="NO"/>
    <x v="2"/>
    <s v="OEI 5: Masificar el acceso y uso de los canales alternos"/>
    <s v="Contratación"/>
    <s v="Significativa"/>
    <s v="SI"/>
    <x v="6"/>
    <m/>
    <x v="1"/>
    <m/>
    <m/>
    <m/>
    <s v="SI"/>
    <s v="Asignado"/>
    <m/>
    <x v="1"/>
    <m/>
    <m/>
    <x v="12"/>
    <s v="ALQUILERES OFICINAS"/>
    <n v="1442"/>
    <n v="1442"/>
    <n v="1442"/>
    <n v="1442"/>
    <n v="1442"/>
    <n v="1442"/>
    <n v="49"/>
    <n v="0"/>
    <n v="0"/>
    <n v="0"/>
    <n v="0"/>
    <n v="0"/>
    <x v="292"/>
    <m/>
    <m/>
    <m/>
    <n v="8701"/>
    <n v="1"/>
    <n v="8701"/>
    <s v="SI"/>
    <m/>
    <s v="x"/>
    <n v="5500"/>
  </r>
  <r>
    <x v="280"/>
    <s v="3251"/>
    <s v="Gerencia Banca Digital"/>
    <s v="Canales Alternos"/>
    <s v="Canales Presenciales"/>
    <n v="2650"/>
    <s v="Gerencia de Administración y Logística"/>
    <s v="Infraestructura"/>
    <m/>
    <x v="281"/>
    <s v="servicios"/>
    <s v="Muy Alta"/>
    <s v="Alquiler  espacio para Cajero BOTICAS PERU - SURQUILLO"/>
    <s v="NO"/>
    <x v="2"/>
    <s v="OEI 5: Masificar el acceso y uso de los canales alternos"/>
    <s v="Contratación"/>
    <s v="Significativa"/>
    <s v="SI"/>
    <x v="6"/>
    <m/>
    <x v="1"/>
    <m/>
    <m/>
    <m/>
    <s v="SI"/>
    <s v="Asignado"/>
    <m/>
    <x v="1"/>
    <m/>
    <m/>
    <x v="12"/>
    <s v="ALQUILERES OFICINAS"/>
    <n v="1441"/>
    <n v="1441"/>
    <n v="1441"/>
    <n v="1441"/>
    <n v="1441"/>
    <n v="1441"/>
    <n v="49"/>
    <n v="0"/>
    <n v="0"/>
    <n v="0"/>
    <n v="0"/>
    <n v="0"/>
    <x v="293"/>
    <m/>
    <m/>
    <m/>
    <n v="8695"/>
    <n v="1"/>
    <n v="8695"/>
    <s v="SI"/>
    <m/>
    <s v="x"/>
    <n v="5500"/>
  </r>
  <r>
    <x v="281"/>
    <s v="3251"/>
    <s v="Gerencia Banca Digital"/>
    <s v="Canales Alternos"/>
    <s v="Canales Presenciales"/>
    <n v="2650"/>
    <s v="Gerencia de Administración y Logística"/>
    <s v="Infraestructura"/>
    <m/>
    <x v="278"/>
    <s v="servicios"/>
    <s v="Muy Alta"/>
    <s v="Alquiler  espacio para Cajero PLAZA VEA CORTIJO"/>
    <s v="NO"/>
    <x v="2"/>
    <s v="OEI 5: Masificar el acceso y uso de los canales alternos"/>
    <s v="Contratación"/>
    <s v="Significativa"/>
    <s v="SI"/>
    <x v="6"/>
    <m/>
    <x v="1"/>
    <m/>
    <m/>
    <m/>
    <s v="SI"/>
    <s v="No Asignado"/>
    <m/>
    <x v="4"/>
    <m/>
    <m/>
    <x v="12"/>
    <s v="ALQUILERES OFICINAS"/>
    <n v="0"/>
    <n v="0"/>
    <n v="0"/>
    <n v="0"/>
    <n v="0"/>
    <n v="0"/>
    <n v="224"/>
    <n v="1678"/>
    <n v="1678"/>
    <n v="1678"/>
    <n v="1678"/>
    <n v="1678"/>
    <x v="294"/>
    <m/>
    <m/>
    <m/>
    <n v="8614"/>
    <n v="1"/>
    <n v="8614"/>
    <s v="SI"/>
    <m/>
    <s v="x"/>
    <n v="5500"/>
  </r>
  <r>
    <x v="282"/>
    <s v="3251"/>
    <s v="Gerencia Banca Digital"/>
    <s v="Canales Alternos"/>
    <s v="Canales Presenciales"/>
    <n v="2650"/>
    <s v="Gerencia de Administración y Logística"/>
    <s v="Infraestructura"/>
    <m/>
    <x v="287"/>
    <s v="servicios"/>
    <s v="Muy Alta"/>
    <s v="Alquiler  espacio para Cajero SUPERMERCADO CANDY CAMPOY"/>
    <s v="NO"/>
    <x v="2"/>
    <s v="OEI 5: Masificar el acceso y uso de los canales alternos"/>
    <s v="Contratación"/>
    <s v="Significativa"/>
    <s v="SI"/>
    <x v="6"/>
    <m/>
    <x v="1"/>
    <m/>
    <m/>
    <m/>
    <s v="SI"/>
    <s v="Asignado"/>
    <m/>
    <x v="1"/>
    <m/>
    <m/>
    <x v="12"/>
    <s v="ALQUILERES OFICINAS"/>
    <n v="1399"/>
    <n v="1399"/>
    <n v="1399"/>
    <n v="1399"/>
    <n v="1399"/>
    <n v="1399"/>
    <n v="94"/>
    <n v="0"/>
    <n v="0"/>
    <n v="0"/>
    <n v="0"/>
    <n v="0"/>
    <x v="295"/>
    <m/>
    <m/>
    <m/>
    <n v="8488"/>
    <n v="1"/>
    <n v="8488"/>
    <s v="SI"/>
    <m/>
    <s v="x"/>
    <n v="5500"/>
  </r>
  <r>
    <x v="283"/>
    <s v="3251"/>
    <s v="Gerencia Banca Digital"/>
    <s v="Canales Alternos"/>
    <s v="Canales Presenciales"/>
    <n v="2650"/>
    <s v="Gerencia de Administración y Logística"/>
    <s v="Infraestructura"/>
    <m/>
    <x v="254"/>
    <s v="servicios"/>
    <s v="Muy Alta"/>
    <s v="Alquiler  espacio para Cajero OPEN PLAZA - PIURA"/>
    <s v="NO"/>
    <x v="2"/>
    <s v="OEI 5: Masificar el acceso y uso de los canales alternos"/>
    <s v="Contratación"/>
    <s v="Significativa"/>
    <s v="SI"/>
    <x v="6"/>
    <m/>
    <x v="1"/>
    <m/>
    <m/>
    <m/>
    <s v="SI"/>
    <s v="Asignado"/>
    <m/>
    <x v="1"/>
    <m/>
    <m/>
    <x v="12"/>
    <s v="ALQUILERES OFICINAS"/>
    <n v="2034"/>
    <n v="2034"/>
    <n v="2034"/>
    <n v="1560"/>
    <n v="0"/>
    <n v="0"/>
    <n v="0"/>
    <n v="0"/>
    <n v="0"/>
    <n v="0"/>
    <n v="0"/>
    <n v="0"/>
    <x v="296"/>
    <m/>
    <m/>
    <m/>
    <n v="7662"/>
    <n v="1"/>
    <n v="7662"/>
    <s v="SI"/>
    <m/>
    <s v="x"/>
    <n v="5500"/>
  </r>
  <r>
    <x v="284"/>
    <s v="3251"/>
    <s v="Gerencia Banca Digital"/>
    <s v="Canales Alternos"/>
    <s v="Canales Presenciales"/>
    <n v="2650"/>
    <s v="Gerencia de Administración y Logística"/>
    <s v="Infraestructura"/>
    <m/>
    <x v="290"/>
    <s v="servicios"/>
    <s v="Muy Alta"/>
    <s v="Alquiler  espacio para Cajero CENTRO COMERCIAL PLAZA DEL SOL HUACHO"/>
    <s v="NO"/>
    <x v="2"/>
    <s v="OEI 5: Masificar el acceso y uso de los canales alternos"/>
    <s v="Contratación"/>
    <s v="Significativa"/>
    <s v="SI"/>
    <x v="6"/>
    <m/>
    <x v="1"/>
    <m/>
    <m/>
    <m/>
    <s v="SI"/>
    <s v="Asignado"/>
    <m/>
    <x v="1"/>
    <m/>
    <m/>
    <x v="12"/>
    <s v="ALQUILERES OFICINAS"/>
    <n v="1102"/>
    <n v="1102"/>
    <n v="1102"/>
    <n v="1102"/>
    <n v="1102"/>
    <n v="1102"/>
    <n v="919"/>
    <n v="0"/>
    <n v="0"/>
    <n v="0"/>
    <n v="0"/>
    <n v="0"/>
    <x v="297"/>
    <m/>
    <m/>
    <m/>
    <n v="7531"/>
    <n v="1"/>
    <n v="7531"/>
    <s v="SI"/>
    <m/>
    <s v="x"/>
    <n v="5500"/>
  </r>
  <r>
    <x v="285"/>
    <s v="3251"/>
    <s v="Gerencia Banca Digital"/>
    <s v="Canales Alternos"/>
    <s v="Canales Presenciales"/>
    <n v="2650"/>
    <s v="Gerencia de Administración y Logística"/>
    <s v="Infraestructura"/>
    <m/>
    <x v="276"/>
    <s v="servicios"/>
    <s v="Muy Alta"/>
    <s v="Alquiler  espacio para Cajero C.C. MEGA PLAZA _x000a_CHORRILLOS"/>
    <s v="NO"/>
    <x v="2"/>
    <s v="OEI 5: Masificar el acceso y uso de los canales alternos"/>
    <s v="Contratación"/>
    <s v="Significativa"/>
    <s v="SI"/>
    <x v="6"/>
    <m/>
    <x v="1"/>
    <m/>
    <m/>
    <m/>
    <s v="SI"/>
    <s v="Asignado"/>
    <m/>
    <x v="1"/>
    <m/>
    <m/>
    <x v="12"/>
    <s v="ALQUILERES OFICINAS"/>
    <n v="1440"/>
    <n v="1440"/>
    <n v="1440"/>
    <n v="1440"/>
    <n v="1440"/>
    <n v="0"/>
    <n v="0"/>
    <n v="0"/>
    <n v="0"/>
    <n v="0"/>
    <n v="0"/>
    <n v="0"/>
    <x v="298"/>
    <m/>
    <m/>
    <m/>
    <n v="7200"/>
    <n v="1"/>
    <n v="7200"/>
    <s v="SI"/>
    <m/>
    <s v="x"/>
    <n v="5500"/>
  </r>
  <r>
    <x v="286"/>
    <s v="3251"/>
    <s v="Gerencia Banca Digital"/>
    <s v="Canales Alternos"/>
    <s v="Canales Presenciales"/>
    <n v="2650"/>
    <s v="Gerencia de Administración y Logística"/>
    <s v="Infraestructura"/>
    <m/>
    <x v="277"/>
    <s v="servicios"/>
    <s v="Muy Alta"/>
    <s v="Alquiler  espacio para Cajero C.C. MEGA PLAZA _x000a_VILLA  EL SALVADOR"/>
    <s v="NO"/>
    <x v="2"/>
    <s v="OEI 5: Masificar el acceso y uso de los canales alternos"/>
    <s v="Contratación"/>
    <s v="Significativa"/>
    <s v="SI"/>
    <x v="6"/>
    <m/>
    <x v="1"/>
    <m/>
    <m/>
    <m/>
    <s v="SI"/>
    <s v="Asignado"/>
    <m/>
    <x v="1"/>
    <m/>
    <m/>
    <x v="12"/>
    <s v="ALQUILERES OFICINAS"/>
    <n v="1440"/>
    <n v="1440"/>
    <n v="1440"/>
    <n v="1440"/>
    <n v="1440"/>
    <n v="0"/>
    <n v="0"/>
    <n v="0"/>
    <n v="0"/>
    <n v="0"/>
    <n v="0"/>
    <n v="0"/>
    <x v="298"/>
    <m/>
    <m/>
    <m/>
    <n v="7200"/>
    <n v="1"/>
    <n v="7200"/>
    <s v="SI"/>
    <m/>
    <s v="x"/>
    <n v="5500"/>
  </r>
  <r>
    <x v="287"/>
    <s v="3251"/>
    <s v="Gerencia Banca Digital"/>
    <s v="Canales Alternos"/>
    <s v="Canales Presenciales"/>
    <n v="2650"/>
    <s v="Gerencia de Administración y Logística"/>
    <s v="Infraestructura"/>
    <m/>
    <x v="290"/>
    <s v="servicios"/>
    <s v="Muy Alta"/>
    <s v="Alquiler  espacio para Cajero CENTRO COMERCIAL PLAZA DEL SOL HUACHO"/>
    <s v="NO"/>
    <x v="2"/>
    <s v="OEI 5: Masificar el acceso y uso de los canales alternos"/>
    <s v="Contratación"/>
    <s v="Significativa"/>
    <s v="SI"/>
    <x v="6"/>
    <m/>
    <x v="1"/>
    <m/>
    <m/>
    <m/>
    <s v="SI"/>
    <s v="No Asignado"/>
    <m/>
    <x v="4"/>
    <m/>
    <m/>
    <x v="12"/>
    <s v="ALQUILERES OFICINAS"/>
    <n v="0"/>
    <n v="0"/>
    <n v="0"/>
    <n v="0"/>
    <n v="0"/>
    <n v="0"/>
    <n v="202"/>
    <n v="1212"/>
    <n v="1212"/>
    <n v="1212"/>
    <n v="1212"/>
    <n v="1212"/>
    <x v="299"/>
    <m/>
    <m/>
    <m/>
    <n v="6262"/>
    <n v="1"/>
    <n v="6262"/>
    <s v="SI"/>
    <m/>
    <s v="x"/>
    <n v="5500"/>
  </r>
  <r>
    <x v="288"/>
    <s v="3251"/>
    <s v="Gerencia Banca Digital"/>
    <s v="Canales Alternos"/>
    <s v="Canales Presenciales"/>
    <n v="2650"/>
    <s v="Gerencia de Administración y Logística"/>
    <s v="Infraestructura"/>
    <m/>
    <x v="286"/>
    <s v="servicios"/>
    <s v="Muy Alta"/>
    <s v="Alquiler  espacio para Cajero C.C. EL QUINDE CAJAMARCA"/>
    <s v="NO"/>
    <x v="2"/>
    <s v="OEI 5: Masificar el acceso y uso de los canales alternos"/>
    <s v="Contratación"/>
    <s v="Significativa"/>
    <s v="SI"/>
    <x v="6"/>
    <m/>
    <x v="1"/>
    <m/>
    <m/>
    <m/>
    <s v="SI"/>
    <s v="Asignado"/>
    <m/>
    <x v="1"/>
    <m/>
    <m/>
    <x v="12"/>
    <s v="ALQUILERES OFICINAS"/>
    <n v="1189"/>
    <n v="1189"/>
    <n v="1189"/>
    <n v="1189"/>
    <n v="1189"/>
    <n v="0"/>
    <n v="0"/>
    <n v="0"/>
    <n v="0"/>
    <n v="0"/>
    <n v="0"/>
    <n v="0"/>
    <x v="300"/>
    <m/>
    <m/>
    <m/>
    <n v="5945"/>
    <n v="1"/>
    <n v="5945"/>
    <s v="SI"/>
    <m/>
    <s v="x"/>
    <n v="5500"/>
  </r>
  <r>
    <x v="289"/>
    <s v="3251"/>
    <s v="Gerencia Banca Digital"/>
    <s v="Canales Alternos"/>
    <s v="Canales Presenciales"/>
    <n v="2650"/>
    <s v="Gerencia de Administración y Logística"/>
    <s v="Infraestructura"/>
    <m/>
    <x v="285"/>
    <s v="servicios"/>
    <s v="Muy Alta"/>
    <s v="Alquiler  espacio para Cajero C.C. EL QUINDE PLAZA ICA"/>
    <s v="NO"/>
    <x v="2"/>
    <s v="OEI 5: Masificar el acceso y uso de los canales alternos"/>
    <s v="Contratación"/>
    <s v="Significativa"/>
    <s v="SI"/>
    <x v="6"/>
    <m/>
    <x v="1"/>
    <m/>
    <m/>
    <m/>
    <s v="SI"/>
    <s v="Asignado"/>
    <m/>
    <x v="1"/>
    <m/>
    <m/>
    <x v="12"/>
    <s v="ALQUILERES OFICINAS"/>
    <n v="1189"/>
    <n v="1189"/>
    <n v="1189"/>
    <n v="1189"/>
    <n v="1189"/>
    <n v="0"/>
    <n v="0"/>
    <n v="0"/>
    <n v="0"/>
    <n v="0"/>
    <n v="0"/>
    <n v="0"/>
    <x v="300"/>
    <m/>
    <m/>
    <m/>
    <n v="5945"/>
    <n v="1"/>
    <n v="5945"/>
    <s v="SI"/>
    <m/>
    <s v="x"/>
    <n v="5500"/>
  </r>
  <r>
    <x v="290"/>
    <s v="3251"/>
    <s v="Gerencia Banca Digital"/>
    <s v="Canales Alternos"/>
    <s v="Canales Presenciales"/>
    <n v="2650"/>
    <s v="Gerencia de Administración y Logística"/>
    <s v="Infraestructura"/>
    <m/>
    <x v="244"/>
    <s v="servicios"/>
    <s v="Muy Alta"/>
    <s v="Alquiler  espacio para Cajero C.C. REAL PLAZA _x000a_CUSCO"/>
    <s v="NO"/>
    <x v="2"/>
    <s v="OEI 5: Masificar el acceso y uso de los canales alternos"/>
    <s v="Contratación"/>
    <s v="Significativa"/>
    <s v="SI"/>
    <x v="6"/>
    <m/>
    <x v="1"/>
    <m/>
    <m/>
    <m/>
    <s v="SI"/>
    <s v="Asignado"/>
    <m/>
    <x v="1"/>
    <m/>
    <m/>
    <x v="12"/>
    <s v="ALQUILERES OFICINAS"/>
    <n v="1940"/>
    <n v="1940"/>
    <n v="1940"/>
    <n v="0"/>
    <n v="0"/>
    <n v="0"/>
    <n v="0"/>
    <n v="0"/>
    <n v="0"/>
    <n v="0"/>
    <n v="0"/>
    <n v="0"/>
    <x v="301"/>
    <m/>
    <m/>
    <m/>
    <n v="5820"/>
    <n v="1"/>
    <n v="5820"/>
    <s v="SI"/>
    <m/>
    <s v="x"/>
    <n v="5500"/>
  </r>
  <r>
    <x v="291"/>
    <s v="3251"/>
    <s v="Gerencia Banca Digital"/>
    <s v="Canales Alternos"/>
    <s v="Canales Presenciales"/>
    <n v="2650"/>
    <s v="Gerencia de Administración y Logística"/>
    <s v="Infraestructura"/>
    <m/>
    <x v="248"/>
    <s v="servicios"/>
    <s v="Muy Alta"/>
    <s v="Alquiler  espacio para Cajero C.C. REAL PLAZA PRO"/>
    <s v="NO"/>
    <x v="2"/>
    <s v="OEI 5: Masificar el acceso y uso de los canales alternos"/>
    <s v="Contratación"/>
    <s v="Significativa"/>
    <s v="SI"/>
    <x v="6"/>
    <m/>
    <x v="1"/>
    <m/>
    <m/>
    <m/>
    <s v="SI"/>
    <s v="Asignado"/>
    <m/>
    <x v="1"/>
    <m/>
    <m/>
    <x v="12"/>
    <s v="ALQUILERES OFICINAS"/>
    <n v="1940"/>
    <n v="1940"/>
    <n v="1940"/>
    <n v="0"/>
    <n v="0"/>
    <n v="0"/>
    <n v="0"/>
    <n v="0"/>
    <n v="0"/>
    <n v="0"/>
    <n v="0"/>
    <n v="0"/>
    <x v="301"/>
    <m/>
    <m/>
    <m/>
    <n v="5820"/>
    <n v="1"/>
    <n v="5820"/>
    <s v="SI"/>
    <m/>
    <s v="x"/>
    <n v="5500"/>
  </r>
  <r>
    <x v="292"/>
    <s v="3251"/>
    <s v="Gerencia Banca Digital"/>
    <s v="Canales Alternos"/>
    <s v="Canales Presenciales"/>
    <n v="2650"/>
    <s v="Gerencia de Administración y Logística"/>
    <s v="Infraestructura"/>
    <m/>
    <x v="250"/>
    <s v="servicios"/>
    <s v="Muy Alta"/>
    <s v="Alquiler  espacio para Cajero C.C. REAL PLAZA HUANCAYO"/>
    <s v="NO"/>
    <x v="2"/>
    <s v="OEI 5: Masificar el acceso y uso de los canales alternos"/>
    <s v="Contratación"/>
    <s v="Significativa"/>
    <s v="SI"/>
    <x v="6"/>
    <m/>
    <x v="1"/>
    <m/>
    <m/>
    <m/>
    <s v="SI"/>
    <s v="Asignado"/>
    <m/>
    <x v="1"/>
    <m/>
    <m/>
    <x v="12"/>
    <s v="ALQUILERES OFICINAS"/>
    <n v="1940"/>
    <n v="1940"/>
    <n v="1940"/>
    <n v="0"/>
    <n v="0"/>
    <n v="0"/>
    <n v="0"/>
    <n v="0"/>
    <n v="0"/>
    <n v="0"/>
    <n v="0"/>
    <n v="0"/>
    <x v="301"/>
    <m/>
    <m/>
    <m/>
    <n v="5820"/>
    <n v="1"/>
    <n v="5820"/>
    <s v="SI"/>
    <m/>
    <s v="x"/>
    <n v="5500"/>
  </r>
  <r>
    <x v="293"/>
    <s v="3251"/>
    <s v="Gerencia Banca Digital"/>
    <s v="Canales Alternos"/>
    <s v="Canales Presenciales"/>
    <n v="2650"/>
    <s v="Gerencia de Administración y Logística"/>
    <s v="Infraestructura"/>
    <m/>
    <x v="245"/>
    <s v="servicios"/>
    <s v="Muy Alta"/>
    <s v="Alquiler  espacio para Cajero C.C. REAL PLAZA CENTRO CÍVICO"/>
    <s v="NO"/>
    <x v="2"/>
    <s v="OEI 5: Masificar el acceso y uso de los canales alternos"/>
    <s v="Contratación"/>
    <s v="Significativa"/>
    <s v="SI"/>
    <x v="6"/>
    <m/>
    <x v="1"/>
    <m/>
    <m/>
    <m/>
    <s v="SI"/>
    <s v="Asignado"/>
    <m/>
    <x v="1"/>
    <m/>
    <m/>
    <x v="12"/>
    <s v="ALQUILERES OFICINAS"/>
    <n v="1940"/>
    <n v="1940"/>
    <n v="1940"/>
    <n v="0"/>
    <n v="0"/>
    <n v="0"/>
    <n v="0"/>
    <n v="0"/>
    <n v="0"/>
    <n v="0"/>
    <n v="0"/>
    <n v="0"/>
    <x v="301"/>
    <m/>
    <m/>
    <m/>
    <n v="5820"/>
    <n v="1"/>
    <n v="5820"/>
    <s v="SI"/>
    <m/>
    <s v="x"/>
    <n v="5500"/>
  </r>
  <r>
    <x v="294"/>
    <s v="3251"/>
    <s v="Gerencia Banca Digital"/>
    <s v="Canales Alternos"/>
    <s v="Canales Presenciales"/>
    <n v="2650"/>
    <s v="Gerencia de Administración y Logística"/>
    <s v="Infraestructura"/>
    <m/>
    <x v="249"/>
    <s v="servicios"/>
    <s v="Muy Alta"/>
    <s v="Alquiler  espacio para Cajero C.C. REAL PLAZA SALAVERRY"/>
    <s v="NO"/>
    <x v="2"/>
    <s v="OEI 5: Masificar el acceso y uso de los canales alternos"/>
    <s v="Contratación"/>
    <s v="Significativa"/>
    <s v="SI"/>
    <x v="6"/>
    <m/>
    <x v="1"/>
    <m/>
    <m/>
    <m/>
    <s v="SI"/>
    <s v="Asignado"/>
    <m/>
    <x v="1"/>
    <m/>
    <m/>
    <x v="12"/>
    <s v="ALQUILERES OFICINAS"/>
    <n v="1940"/>
    <n v="1940"/>
    <n v="1940"/>
    <n v="0"/>
    <n v="0"/>
    <n v="0"/>
    <n v="0"/>
    <n v="0"/>
    <n v="0"/>
    <n v="0"/>
    <n v="0"/>
    <n v="0"/>
    <x v="301"/>
    <m/>
    <m/>
    <m/>
    <n v="5820"/>
    <n v="1"/>
    <n v="5820"/>
    <s v="SI"/>
    <m/>
    <s v="x"/>
    <n v="5500"/>
  </r>
  <r>
    <x v="295"/>
    <s v="3251"/>
    <s v="Gerencia Banca Digital"/>
    <s v="Canales Alternos"/>
    <s v="Canales Presenciales"/>
    <n v="2650"/>
    <s v="Gerencia de Administración y Logística"/>
    <s v="Infraestructura"/>
    <m/>
    <x v="246"/>
    <s v="servicios"/>
    <s v="Muy Alta"/>
    <s v="Alquiler  espacio para Cajero C.C. REAL PLAZA AREQUIPA"/>
    <s v="NO"/>
    <x v="2"/>
    <s v="OEI 5: Masificar el acceso y uso de los canales alternos"/>
    <s v="Contratación"/>
    <s v="Significativa"/>
    <s v="SI"/>
    <x v="6"/>
    <m/>
    <x v="1"/>
    <m/>
    <m/>
    <m/>
    <s v="SI"/>
    <s v="Asignado"/>
    <m/>
    <x v="1"/>
    <m/>
    <m/>
    <x v="12"/>
    <s v="ALQUILERES OFICINAS"/>
    <n v="1940"/>
    <n v="1940"/>
    <n v="1940"/>
    <n v="0"/>
    <n v="0"/>
    <n v="0"/>
    <n v="0"/>
    <n v="0"/>
    <n v="0"/>
    <n v="0"/>
    <n v="0"/>
    <n v="0"/>
    <x v="301"/>
    <m/>
    <m/>
    <m/>
    <n v="5820"/>
    <n v="1"/>
    <n v="5820"/>
    <s v="SI"/>
    <m/>
    <s v="x"/>
    <n v="5500"/>
  </r>
  <r>
    <x v="296"/>
    <s v="3251"/>
    <s v="Gerencia Banca Digital"/>
    <s v="Canales Alternos"/>
    <s v="Canales Presenciales"/>
    <n v="2650"/>
    <s v="Gerencia de Administración y Logística"/>
    <s v="Infraestructura"/>
    <m/>
    <x v="247"/>
    <s v="servicios"/>
    <s v="Muy Alta"/>
    <s v="Alquiler  espacio para Cajero C.C. REAL PLAZA CHICLAYO"/>
    <s v="NO"/>
    <x v="2"/>
    <s v="OEI 5: Masificar el acceso y uso de los canales alternos"/>
    <s v="Contratación"/>
    <s v="Significativa"/>
    <s v="SI"/>
    <x v="6"/>
    <m/>
    <x v="1"/>
    <m/>
    <m/>
    <m/>
    <s v="SI"/>
    <s v="Asignado"/>
    <m/>
    <x v="1"/>
    <m/>
    <m/>
    <x v="12"/>
    <s v="ALQUILERES OFICINAS"/>
    <n v="1940"/>
    <n v="1940"/>
    <n v="1940"/>
    <n v="0"/>
    <n v="0"/>
    <n v="0"/>
    <n v="0"/>
    <n v="0"/>
    <n v="0"/>
    <n v="0"/>
    <n v="0"/>
    <n v="0"/>
    <x v="301"/>
    <m/>
    <m/>
    <m/>
    <n v="5820"/>
    <n v="1"/>
    <n v="5820"/>
    <s v="SI"/>
    <m/>
    <s v="x"/>
    <n v="5500"/>
  </r>
  <r>
    <x v="297"/>
    <s v="3251"/>
    <s v="Gerencia Banca Digital"/>
    <s v="Canales Alternos"/>
    <s v="Canales Presenciales"/>
    <n v="2650"/>
    <s v="Gerencia de Administración y Logística"/>
    <s v="Infraestructura"/>
    <m/>
    <x v="256"/>
    <s v="servicios"/>
    <s v="Muy Alta"/>
    <s v="Alquiler  espacio para Cajero C.C. REAL PLAZA _x000a_PRIMAVERA"/>
    <s v="NO"/>
    <x v="2"/>
    <s v="OEI 5: Masificar el acceso y uso de los canales alternos"/>
    <s v="Contratación"/>
    <s v="Significativa"/>
    <s v="SI"/>
    <x v="6"/>
    <m/>
    <x v="1"/>
    <m/>
    <m/>
    <m/>
    <s v="SI"/>
    <s v="Asignado"/>
    <m/>
    <x v="1"/>
    <m/>
    <m/>
    <x v="12"/>
    <s v="ALQUILERES OFICINAS"/>
    <n v="1849"/>
    <n v="1849"/>
    <n v="1849"/>
    <n v="0"/>
    <n v="0"/>
    <n v="0"/>
    <n v="0"/>
    <n v="0"/>
    <n v="0"/>
    <n v="0"/>
    <n v="0"/>
    <n v="0"/>
    <x v="302"/>
    <m/>
    <m/>
    <m/>
    <n v="5547"/>
    <n v="1"/>
    <n v="5547"/>
    <s v="SI"/>
    <m/>
    <s v="x"/>
    <n v="5500"/>
  </r>
  <r>
    <x v="298"/>
    <s v="3251"/>
    <s v="Gerencia Banca Digital"/>
    <s v="Canales Alternos"/>
    <s v="Canales Presenciales"/>
    <n v="2650"/>
    <s v="Gerencia de Administración y Logística"/>
    <s v="Infraestructura"/>
    <m/>
    <x v="255"/>
    <s v="servicios"/>
    <s v="Muy Alta"/>
    <s v="Alquiler  espacio para Cajero C.C. REAL PLAZA _x000a_CENTRO CÍVICO"/>
    <s v="NO"/>
    <x v="2"/>
    <s v="OEI 5: Masificar el acceso y uso de los canales alternos"/>
    <s v="Contratación"/>
    <s v="Significativa"/>
    <s v="SI"/>
    <x v="6"/>
    <m/>
    <x v="1"/>
    <m/>
    <m/>
    <m/>
    <s v="SI"/>
    <s v="Asignado"/>
    <m/>
    <x v="1"/>
    <m/>
    <m/>
    <x v="12"/>
    <s v="ALQUILERES OFICINAS"/>
    <n v="1849"/>
    <n v="1849"/>
    <n v="1849"/>
    <n v="0"/>
    <n v="0"/>
    <n v="0"/>
    <n v="0"/>
    <n v="0"/>
    <n v="0"/>
    <n v="0"/>
    <n v="0"/>
    <n v="0"/>
    <x v="302"/>
    <m/>
    <m/>
    <m/>
    <n v="5547"/>
    <n v="1"/>
    <n v="5547"/>
    <s v="SI"/>
    <m/>
    <s v="x"/>
    <n v="5500"/>
  </r>
  <r>
    <x v="299"/>
    <s v="3251"/>
    <s v="Gerencia Banca Digital"/>
    <s v="Canales Alternos"/>
    <s v="Canales Presenciales"/>
    <n v="2650"/>
    <s v="Gerencia de Administración y Logística"/>
    <s v="Infraestructura"/>
    <m/>
    <x v="291"/>
    <s v="servicios"/>
    <s v="Muy Alta"/>
    <s v="Alquiler  espacio para Cajero C.C. CAMINOS DEL INCA"/>
    <s v="NO"/>
    <x v="2"/>
    <s v="OEI 5: Masificar el acceso y uso de los canales alternos"/>
    <s v="Contratación"/>
    <s v="Significativa"/>
    <s v="SI"/>
    <x v="6"/>
    <m/>
    <x v="1"/>
    <m/>
    <m/>
    <m/>
    <s v="SI"/>
    <s v="No Asignado"/>
    <m/>
    <x v="4"/>
    <m/>
    <m/>
    <x v="12"/>
    <s v="ALQUILERES OFICINAS"/>
    <n v="451"/>
    <n v="451"/>
    <n v="451"/>
    <n v="451"/>
    <n v="451"/>
    <n v="451"/>
    <n v="451"/>
    <n v="451"/>
    <n v="451"/>
    <n v="451"/>
    <n v="451"/>
    <n v="451"/>
    <x v="303"/>
    <m/>
    <m/>
    <m/>
    <n v="5412"/>
    <n v="1"/>
    <n v="5412"/>
    <s v="SI"/>
    <m/>
    <s v="x"/>
    <n v="5500"/>
  </r>
  <r>
    <x v="300"/>
    <s v="3251"/>
    <s v="Gerencia Banca Digital"/>
    <s v="Canales Alternos"/>
    <s v="Canales Presenciales"/>
    <n v="2650"/>
    <s v="Gerencia de Administración y Logística"/>
    <s v="Infraestructura"/>
    <m/>
    <x v="289"/>
    <s v="servicios"/>
    <s v="Muy Alta"/>
    <s v="Alquiler  espacio para Cajero CENTRO COMERCIAL PLAZA DEL SOL ICA - 1726"/>
    <s v="NO"/>
    <x v="2"/>
    <s v="OEI 5: Masificar el acceso y uso de los canales alternos"/>
    <s v="Contratación"/>
    <s v="Significativa"/>
    <s v="SI"/>
    <x v="6"/>
    <m/>
    <x v="1"/>
    <m/>
    <m/>
    <m/>
    <s v="SI"/>
    <s v="Asignado"/>
    <m/>
    <x v="1"/>
    <m/>
    <m/>
    <x v="12"/>
    <s v="ALQUILERES OFICINAS"/>
    <n v="1102"/>
    <n v="1102"/>
    <n v="1102"/>
    <n v="1102"/>
    <n v="698"/>
    <n v="0"/>
    <n v="0"/>
    <n v="0"/>
    <n v="0"/>
    <n v="0"/>
    <n v="0"/>
    <n v="0"/>
    <x v="304"/>
    <m/>
    <m/>
    <m/>
    <n v="5106"/>
    <n v="1"/>
    <n v="5106"/>
    <s v="SI"/>
    <m/>
    <s v="x"/>
    <n v="5500"/>
  </r>
  <r>
    <x v="301"/>
    <s v="3251"/>
    <s v="Gerencia Banca Digital"/>
    <s v="Canales Alternos"/>
    <s v="Canales Presenciales"/>
    <n v="2650"/>
    <s v="Gerencia de Administración y Logística"/>
    <s v="Infraestructura"/>
    <m/>
    <x v="226"/>
    <s v="servicios"/>
    <s v="Muy Alta"/>
    <s v="Alquiler  espacio para Cajero OPEN PLAZA - HUANCAYO"/>
    <s v="NO"/>
    <x v="2"/>
    <s v="OEI 5: Masificar el acceso y uso de los canales alternos"/>
    <s v="Contratación"/>
    <s v="Significativa"/>
    <s v="SI"/>
    <x v="6"/>
    <m/>
    <x v="1"/>
    <m/>
    <m/>
    <m/>
    <s v="SI"/>
    <s v="Asignado"/>
    <m/>
    <x v="1"/>
    <m/>
    <m/>
    <x v="12"/>
    <s v="ALQUILERES OFICINAS"/>
    <n v="2034"/>
    <n v="2034"/>
    <n v="1017"/>
    <n v="0"/>
    <n v="0"/>
    <n v="0"/>
    <n v="0"/>
    <n v="0"/>
    <n v="0"/>
    <n v="0"/>
    <n v="0"/>
    <n v="0"/>
    <x v="305"/>
    <m/>
    <m/>
    <m/>
    <n v="5085"/>
    <n v="1"/>
    <n v="5085"/>
    <s v="SI"/>
    <m/>
    <s v="x"/>
    <n v="5500"/>
  </r>
  <r>
    <x v="302"/>
    <s v="3251"/>
    <s v="Gerencia Banca Digital"/>
    <s v="Canales Alternos"/>
    <s v="Canales Presenciales"/>
    <n v="2650"/>
    <s v="Gerencia de Administración y Logística"/>
    <s v="Infraestructura"/>
    <m/>
    <x v="292"/>
    <s v="servicios"/>
    <s v="Muy Alta"/>
    <s v="Alquiler  espacio para Cajero SERPOST CATACAOS"/>
    <s v="NO"/>
    <x v="2"/>
    <s v="OEI 5: Masificar el acceso y uso de los canales alternos"/>
    <s v="Contratación"/>
    <s v="Significativa"/>
    <s v="SI"/>
    <x v="6"/>
    <m/>
    <x v="1"/>
    <m/>
    <m/>
    <m/>
    <s v="SI"/>
    <s v="No Asignado"/>
    <m/>
    <x v="4"/>
    <m/>
    <m/>
    <x v="12"/>
    <s v="ALQUILERES OFICINAS"/>
    <n v="420"/>
    <n v="420"/>
    <n v="420"/>
    <n v="420"/>
    <n v="420"/>
    <n v="420"/>
    <n v="420"/>
    <n v="420"/>
    <n v="420"/>
    <n v="420"/>
    <n v="420"/>
    <n v="420"/>
    <x v="306"/>
    <m/>
    <m/>
    <m/>
    <n v="5040"/>
    <n v="1"/>
    <n v="5040"/>
    <s v="SI"/>
    <m/>
    <s v="x"/>
    <n v="5500"/>
  </r>
  <r>
    <x v="303"/>
    <s v="3251"/>
    <s v="Gerencia Banca Digital"/>
    <s v="Canales Alternos"/>
    <s v="Canales Presenciales"/>
    <n v="2650"/>
    <s v="Gerencia de Administración y Logística"/>
    <s v="Infraestructura"/>
    <m/>
    <x v="293"/>
    <s v="servicios"/>
    <s v="Muy Alta"/>
    <s v="Alquiler  espacio para Cajero SERPOST JESÚS MARÍA"/>
    <s v="NO"/>
    <x v="2"/>
    <s v="OEI 5: Masificar el acceso y uso de los canales alternos"/>
    <s v="Contratación"/>
    <s v="Significativa"/>
    <s v="SI"/>
    <x v="6"/>
    <m/>
    <x v="1"/>
    <m/>
    <m/>
    <m/>
    <s v="SI"/>
    <s v="No Asignado"/>
    <m/>
    <x v="4"/>
    <m/>
    <m/>
    <x v="12"/>
    <s v="ALQUILERES OFICINAS"/>
    <n v="420"/>
    <n v="420"/>
    <n v="420"/>
    <n v="420"/>
    <n v="420"/>
    <n v="420"/>
    <n v="420"/>
    <n v="420"/>
    <n v="420"/>
    <n v="420"/>
    <n v="420"/>
    <n v="420"/>
    <x v="306"/>
    <m/>
    <m/>
    <m/>
    <n v="5040"/>
    <n v="1"/>
    <n v="5040"/>
    <s v="SI"/>
    <m/>
    <s v="x"/>
    <n v="5500"/>
  </r>
  <r>
    <x v="304"/>
    <s v="3251"/>
    <s v="Gerencia Banca Digital"/>
    <s v="Canales Alternos"/>
    <s v="Canales Presenciales"/>
    <n v="2650"/>
    <s v="Gerencia de Administración y Logística"/>
    <s v="Infraestructura"/>
    <m/>
    <x v="294"/>
    <s v="servicios"/>
    <s v="Muy Alta"/>
    <s v="Alquiler  espacio para Cajero SERPOST CHICLAYO"/>
    <s v="NO"/>
    <x v="2"/>
    <s v="OEI 5: Masificar el acceso y uso de los canales alternos"/>
    <s v="Contratación"/>
    <s v="Significativa"/>
    <s v="SI"/>
    <x v="6"/>
    <m/>
    <x v="1"/>
    <m/>
    <m/>
    <m/>
    <s v="SI"/>
    <s v="No Asignado"/>
    <m/>
    <x v="4"/>
    <m/>
    <m/>
    <x v="12"/>
    <s v="ALQUILERES OFICINAS"/>
    <n v="420"/>
    <n v="420"/>
    <n v="420"/>
    <n v="420"/>
    <n v="420"/>
    <n v="420"/>
    <n v="420"/>
    <n v="420"/>
    <n v="420"/>
    <n v="420"/>
    <n v="420"/>
    <n v="420"/>
    <x v="306"/>
    <m/>
    <m/>
    <m/>
    <n v="5040"/>
    <n v="1"/>
    <n v="5040"/>
    <s v="SI"/>
    <m/>
    <s v="x"/>
    <n v="5500"/>
  </r>
  <r>
    <x v="305"/>
    <s v="3251"/>
    <s v="Gerencia Banca Digital"/>
    <s v="Canales Alternos"/>
    <s v="Canales Presenciales"/>
    <n v="2650"/>
    <s v="Gerencia de Administración y Logística"/>
    <s v="Infraestructura"/>
    <m/>
    <x v="295"/>
    <s v="servicios"/>
    <s v="Muy Alta"/>
    <s v="Alquiler  espacio para Cajero SERPOST SAN MARTÍN DE PORRES"/>
    <s v="NO"/>
    <x v="2"/>
    <s v="OEI 5: Masificar el acceso y uso de los canales alternos"/>
    <s v="Contratación"/>
    <s v="Significativa"/>
    <s v="SI"/>
    <x v="6"/>
    <m/>
    <x v="1"/>
    <m/>
    <m/>
    <m/>
    <s v="SI"/>
    <s v="No Asignado"/>
    <m/>
    <x v="4"/>
    <m/>
    <m/>
    <x v="12"/>
    <s v="ALQUILERES OFICINAS"/>
    <n v="420"/>
    <n v="420"/>
    <n v="420"/>
    <n v="420"/>
    <n v="420"/>
    <n v="420"/>
    <n v="420"/>
    <n v="420"/>
    <n v="420"/>
    <n v="420"/>
    <n v="420"/>
    <n v="420"/>
    <x v="306"/>
    <m/>
    <m/>
    <m/>
    <n v="5040"/>
    <n v="1"/>
    <n v="5040"/>
    <s v="SI"/>
    <m/>
    <s v="x"/>
    <n v="5500"/>
  </r>
  <r>
    <x v="306"/>
    <s v="3251"/>
    <s v="Gerencia Banca Digital"/>
    <s v="Canales Alternos"/>
    <s v="Canales Presenciales"/>
    <n v="2650"/>
    <s v="Gerencia de Administración y Logística"/>
    <s v="Infraestructura"/>
    <m/>
    <x v="296"/>
    <s v="servicios"/>
    <s v="Muy Alta"/>
    <s v="Alquiler  espacio para Cajero SERPOST CHINCHA"/>
    <s v="NO"/>
    <x v="2"/>
    <s v="OEI 5: Masificar el acceso y uso de los canales alternos"/>
    <s v="Contratación"/>
    <s v="Significativa"/>
    <s v="SI"/>
    <x v="6"/>
    <m/>
    <x v="1"/>
    <m/>
    <m/>
    <m/>
    <s v="SI"/>
    <s v="No Asignado"/>
    <m/>
    <x v="4"/>
    <m/>
    <m/>
    <x v="12"/>
    <s v="ALQUILERES OFICINAS"/>
    <n v="420"/>
    <n v="420"/>
    <n v="420"/>
    <n v="420"/>
    <n v="420"/>
    <n v="420"/>
    <n v="420"/>
    <n v="420"/>
    <n v="420"/>
    <n v="420"/>
    <n v="420"/>
    <n v="420"/>
    <x v="306"/>
    <m/>
    <m/>
    <m/>
    <n v="5040"/>
    <n v="1"/>
    <n v="5040"/>
    <s v="SI"/>
    <m/>
    <s v="x"/>
    <n v="5500"/>
  </r>
  <r>
    <x v="307"/>
    <s v="3251"/>
    <s v="Gerencia Banca Digital"/>
    <s v="Canales Alternos"/>
    <s v="Canales Presenciales"/>
    <n v="2650"/>
    <s v="Gerencia de Administración y Logística"/>
    <s v="Infraestructura"/>
    <m/>
    <x v="297"/>
    <s v="servicios"/>
    <s v="Muy Alta"/>
    <s v="Alquiler  espacio para Cajero SERPOST ANDAHUAYLAS"/>
    <s v="NO"/>
    <x v="2"/>
    <s v="OEI 5: Masificar el acceso y uso de los canales alternos"/>
    <s v="Contratación"/>
    <s v="Significativa"/>
    <s v="SI"/>
    <x v="6"/>
    <m/>
    <x v="1"/>
    <m/>
    <m/>
    <m/>
    <s v="SI"/>
    <s v="No Asignado"/>
    <m/>
    <x v="4"/>
    <m/>
    <m/>
    <x v="12"/>
    <s v="ALQUILERES OFICINAS"/>
    <n v="420"/>
    <n v="420"/>
    <n v="420"/>
    <n v="420"/>
    <n v="420"/>
    <n v="420"/>
    <n v="420"/>
    <n v="420"/>
    <n v="420"/>
    <n v="420"/>
    <n v="420"/>
    <n v="420"/>
    <x v="306"/>
    <m/>
    <m/>
    <m/>
    <n v="5040"/>
    <n v="1"/>
    <n v="5040"/>
    <s v="SI"/>
    <m/>
    <s v="x"/>
    <n v="5500"/>
  </r>
  <r>
    <x v="308"/>
    <s v="3251"/>
    <s v="Gerencia Banca Digital"/>
    <s v="Canales Alternos"/>
    <s v="Canales Presenciales"/>
    <n v="2650"/>
    <s v="Gerencia de Administración y Logística"/>
    <s v="Infraestructura"/>
    <m/>
    <x v="269"/>
    <s v="servicios"/>
    <s v="Muy Alta"/>
    <s v="Alquiler  espacio para Cajero C.C. REAL PLAZA _x000a_PIURA"/>
    <s v="NO"/>
    <x v="2"/>
    <s v="OEI 5: Masificar el acceso y uso de los canales alternos"/>
    <s v="Contratación"/>
    <s v="Significativa"/>
    <s v="SI"/>
    <x v="6"/>
    <m/>
    <x v="1"/>
    <m/>
    <m/>
    <m/>
    <s v="SI"/>
    <s v="Asignado"/>
    <m/>
    <x v="1"/>
    <m/>
    <m/>
    <x v="12"/>
    <s v="ALQUILERES OFICINAS"/>
    <n v="1541"/>
    <n v="1541"/>
    <n v="1541"/>
    <n v="0"/>
    <n v="0"/>
    <n v="0"/>
    <n v="0"/>
    <n v="0"/>
    <n v="0"/>
    <n v="0"/>
    <n v="0"/>
    <n v="0"/>
    <x v="307"/>
    <m/>
    <m/>
    <m/>
    <n v="4623"/>
    <n v="1"/>
    <n v="4623"/>
    <s v="SI"/>
    <m/>
    <s v="x"/>
    <n v="5500"/>
  </r>
  <r>
    <x v="309"/>
    <s v="3251"/>
    <s v="Gerencia Banca Digital"/>
    <s v="Canales Alternos"/>
    <s v="Canales Presenciales"/>
    <n v="2650"/>
    <s v="Gerencia de Administración y Logística"/>
    <s v="Infraestructura"/>
    <m/>
    <x v="270"/>
    <s v="servicios"/>
    <s v="Muy Alta"/>
    <s v="Alquiler  espacio para Cajero C.C. REAL PLAZA _x000a_SANTA CLARA"/>
    <s v="NO"/>
    <x v="2"/>
    <s v="OEI 5: Masificar el acceso y uso de los canales alternos"/>
    <s v="Contratación"/>
    <s v="Significativa"/>
    <s v="SI"/>
    <x v="6"/>
    <m/>
    <x v="1"/>
    <m/>
    <m/>
    <m/>
    <s v="SI"/>
    <s v="Asignado"/>
    <m/>
    <x v="1"/>
    <m/>
    <m/>
    <x v="12"/>
    <s v="ALQUILERES OFICINAS"/>
    <n v="1541"/>
    <n v="1541"/>
    <n v="1541"/>
    <n v="0"/>
    <n v="0"/>
    <n v="0"/>
    <n v="0"/>
    <n v="0"/>
    <n v="0"/>
    <n v="0"/>
    <n v="0"/>
    <n v="0"/>
    <x v="307"/>
    <m/>
    <m/>
    <m/>
    <n v="4623"/>
    <n v="1"/>
    <n v="4623"/>
    <s v="SI"/>
    <m/>
    <s v="x"/>
    <n v="5500"/>
  </r>
  <r>
    <x v="310"/>
    <s v="3251"/>
    <s v="Gerencia Banca Digital"/>
    <s v="Canales Alternos"/>
    <s v="Canales Presenciales"/>
    <n v="2650"/>
    <s v="Gerencia de Administración y Logística"/>
    <s v="Infraestructura"/>
    <m/>
    <x v="268"/>
    <s v="servicios"/>
    <s v="Muy Alta"/>
    <s v="Alquiler  espacio para Cajero C.C. REAL PLAZA _x000a_CAJAMARCA"/>
    <s v="NO"/>
    <x v="2"/>
    <s v="OEI 5: Masificar el acceso y uso de los canales alternos"/>
    <s v="Contratación"/>
    <s v="Significativa"/>
    <s v="SI"/>
    <x v="6"/>
    <m/>
    <x v="1"/>
    <m/>
    <m/>
    <m/>
    <s v="SI"/>
    <s v="Asignado"/>
    <m/>
    <x v="1"/>
    <m/>
    <m/>
    <x v="12"/>
    <s v="ALQUILERES OFICINAS"/>
    <n v="1541"/>
    <n v="1541"/>
    <n v="1541"/>
    <n v="0"/>
    <n v="0"/>
    <n v="0"/>
    <n v="0"/>
    <n v="0"/>
    <n v="0"/>
    <n v="0"/>
    <n v="0"/>
    <n v="0"/>
    <x v="307"/>
    <m/>
    <m/>
    <m/>
    <n v="4623"/>
    <n v="1"/>
    <n v="4623"/>
    <s v="SI"/>
    <m/>
    <s v="x"/>
    <n v="5500"/>
  </r>
  <r>
    <x v="311"/>
    <s v="3251"/>
    <s v="Gerencia Banca Digital"/>
    <s v="Canales Alternos"/>
    <s v="Canales Presenciales"/>
    <n v="2650"/>
    <s v="Gerencia de Administración y Logística"/>
    <s v="Infraestructura"/>
    <m/>
    <x v="266"/>
    <s v="servicios"/>
    <s v="Muy Alta"/>
    <s v="Alquiler  espacio para Cajero C.C. REAL PLAZA _x000a_TRUJILLO"/>
    <s v="NO"/>
    <x v="2"/>
    <s v="OEI 5: Masificar el acceso y uso de los canales alternos"/>
    <s v="Contratación"/>
    <s v="Significativa"/>
    <s v="SI"/>
    <x v="6"/>
    <m/>
    <x v="1"/>
    <m/>
    <m/>
    <m/>
    <s v="SI"/>
    <s v="Asignado"/>
    <m/>
    <x v="1"/>
    <m/>
    <m/>
    <x v="12"/>
    <s v="ALQUILERES OFICINAS"/>
    <n v="1541"/>
    <n v="1541"/>
    <n v="1541"/>
    <n v="0"/>
    <n v="0"/>
    <n v="0"/>
    <n v="0"/>
    <n v="0"/>
    <n v="0"/>
    <n v="0"/>
    <n v="0"/>
    <n v="0"/>
    <x v="307"/>
    <m/>
    <m/>
    <m/>
    <n v="4623"/>
    <n v="1"/>
    <n v="4623"/>
    <s v="SI"/>
    <m/>
    <s v="x"/>
    <n v="5500"/>
  </r>
  <r>
    <x v="312"/>
    <s v="3251"/>
    <s v="Gerencia Banca Digital"/>
    <s v="Canales Alternos"/>
    <s v="Canales Presenciales"/>
    <n v="2650"/>
    <s v="Gerencia de Administración y Logística"/>
    <s v="Infraestructura"/>
    <m/>
    <x v="267"/>
    <s v="servicios"/>
    <s v="Muy Alta"/>
    <s v="Alquiler  espacio para Cajero C.C. REAL PLAZA _x000a_JULIACA"/>
    <s v="NO"/>
    <x v="2"/>
    <s v="OEI 5: Masificar el acceso y uso de los canales alternos"/>
    <s v="Contratación"/>
    <s v="Significativa"/>
    <s v="SI"/>
    <x v="6"/>
    <m/>
    <x v="1"/>
    <m/>
    <m/>
    <m/>
    <s v="SI"/>
    <s v="Asignado"/>
    <m/>
    <x v="1"/>
    <m/>
    <m/>
    <x v="12"/>
    <s v="ALQUILERES OFICINAS"/>
    <n v="1541"/>
    <n v="1541"/>
    <n v="1541"/>
    <n v="0"/>
    <n v="0"/>
    <n v="0"/>
    <n v="0"/>
    <n v="0"/>
    <n v="0"/>
    <n v="0"/>
    <n v="0"/>
    <n v="0"/>
    <x v="307"/>
    <m/>
    <m/>
    <m/>
    <n v="4623"/>
    <n v="1"/>
    <n v="4623"/>
    <s v="SI"/>
    <m/>
    <s v="x"/>
    <n v="5500"/>
  </r>
  <r>
    <x v="313"/>
    <s v="3251"/>
    <s v="Gerencia Red de Agencias"/>
    <m/>
    <m/>
    <n v="2650"/>
    <s v="Gerencia de Administración y Logística"/>
    <s v="Infraestructura"/>
    <m/>
    <x v="279"/>
    <s v="servicios"/>
    <s v="Muy Alta"/>
    <s v="Alquiler para funcionamiento de la AGENCIA 3 CORONGO"/>
    <s v="NO"/>
    <x v="2"/>
    <s v="OEI 10: Garantizar la estabilidad operativa"/>
    <s v="Contratación"/>
    <s v="Significativa"/>
    <s v="SI"/>
    <x v="6"/>
    <m/>
    <x v="1"/>
    <m/>
    <m/>
    <m/>
    <s v="SI"/>
    <s v="No Asignado"/>
    <m/>
    <x v="4"/>
    <m/>
    <m/>
    <x v="12"/>
    <s v="ALQUILERES OFICINAS"/>
    <n v="0"/>
    <n v="0"/>
    <n v="0"/>
    <n v="0"/>
    <n v="0"/>
    <n v="0"/>
    <n v="0"/>
    <n v="0"/>
    <n v="653"/>
    <n v="1305"/>
    <n v="1305"/>
    <n v="1305"/>
    <x v="308"/>
    <m/>
    <m/>
    <m/>
    <n v="4568"/>
    <n v="1"/>
    <n v="4568"/>
    <s v="NO"/>
    <m/>
    <s v="x"/>
    <n v="5500"/>
  </r>
  <r>
    <x v="314"/>
    <s v="3251"/>
    <s v="Gerencia Banca Digital"/>
    <s v="Canales Alternos"/>
    <s v="Canales Presenciales"/>
    <n v="2650"/>
    <s v="Gerencia de Administración y Logística"/>
    <s v="Infraestructura"/>
    <m/>
    <x v="262"/>
    <s v="servicios"/>
    <s v="Muy Alta"/>
    <s v="Alquiler  espacio para Cajero PLAZA VEA COMAS"/>
    <s v="NO"/>
    <x v="2"/>
    <s v="OEI 5: Masificar el acceso y uso de los canales alternos"/>
    <s v="Contratación"/>
    <s v="Significativa"/>
    <s v="SI"/>
    <x v="6"/>
    <m/>
    <x v="1"/>
    <m/>
    <m/>
    <m/>
    <s v="SI"/>
    <s v="Asignado"/>
    <m/>
    <x v="1"/>
    <m/>
    <m/>
    <x v="12"/>
    <s v="ALQUILERES OFICINAS"/>
    <n v="1583"/>
    <n v="1583"/>
    <n v="1109"/>
    <n v="0"/>
    <n v="0"/>
    <n v="0"/>
    <n v="0"/>
    <n v="0"/>
    <n v="0"/>
    <n v="0"/>
    <n v="0"/>
    <n v="0"/>
    <x v="309"/>
    <m/>
    <m/>
    <m/>
    <n v="4275"/>
    <n v="1"/>
    <n v="4275"/>
    <s v="SI"/>
    <m/>
    <s v="x"/>
    <n v="5500"/>
  </r>
  <r>
    <x v="315"/>
    <s v="3251"/>
    <s v="Gerencia Banca Digital"/>
    <s v="Canales Alternos"/>
    <s v="Canales Presenciales"/>
    <n v="2650"/>
    <s v="Gerencia de Administración y Logística"/>
    <s v="Infraestructura"/>
    <m/>
    <x v="298"/>
    <s v="servicios"/>
    <s v="Muy Alta"/>
    <s v="Alquiler  espacio para Cajero C.C. EMUSS ALEGRE"/>
    <s v="NO"/>
    <x v="2"/>
    <s v="OEI 5: Masificar el acceso y uso de los canales alternos"/>
    <s v="Contratación"/>
    <s v="Significativa"/>
    <s v="SI"/>
    <x v="6"/>
    <m/>
    <x v="1"/>
    <m/>
    <m/>
    <m/>
    <s v="SI"/>
    <s v="No Asignado"/>
    <m/>
    <x v="4"/>
    <m/>
    <m/>
    <x v="12"/>
    <s v="ALQUILERES OFICINAS"/>
    <n v="0"/>
    <n v="0"/>
    <n v="0"/>
    <n v="467"/>
    <n v="467"/>
    <n v="467"/>
    <n v="467"/>
    <n v="467"/>
    <n v="467"/>
    <n v="467"/>
    <n v="467"/>
    <n v="467"/>
    <x v="310"/>
    <m/>
    <m/>
    <m/>
    <n v="4203"/>
    <n v="1"/>
    <n v="4203"/>
    <s v="SI"/>
    <m/>
    <s v="x"/>
    <n v="5500"/>
  </r>
  <r>
    <x v="316"/>
    <s v="3251"/>
    <s v="Gerencia Banca Digital"/>
    <s v="Canales Alternos"/>
    <s v="Canales Presenciales"/>
    <n v="2650"/>
    <s v="Gerencia de Administración y Logística"/>
    <s v="Infraestructura"/>
    <m/>
    <x v="299"/>
    <s v="servicios"/>
    <s v="Muy Alta"/>
    <s v="Alquiler  espacio para Cajero C.C. EMUSS SURCO"/>
    <s v="NO"/>
    <x v="2"/>
    <s v="OEI 5: Masificar el acceso y uso de los canales alternos"/>
    <s v="Contratación"/>
    <s v="Significativa"/>
    <s v="SI"/>
    <x v="6"/>
    <m/>
    <x v="1"/>
    <m/>
    <m/>
    <m/>
    <s v="SI"/>
    <s v="No Asignado"/>
    <m/>
    <x v="4"/>
    <m/>
    <m/>
    <x v="12"/>
    <s v="ALQUILERES OFICINAS"/>
    <n v="0"/>
    <n v="0"/>
    <n v="0"/>
    <n v="467"/>
    <n v="467"/>
    <n v="467"/>
    <n v="467"/>
    <n v="467"/>
    <n v="467"/>
    <n v="467"/>
    <n v="467"/>
    <n v="467"/>
    <x v="310"/>
    <m/>
    <m/>
    <m/>
    <n v="4203"/>
    <n v="1"/>
    <n v="4203"/>
    <s v="SI"/>
    <m/>
    <s v="x"/>
    <n v="5500"/>
  </r>
  <r>
    <x v="317"/>
    <s v="3251"/>
    <s v="Gerencia Banca Digital"/>
    <s v="Canales Alternos"/>
    <s v="Canales Presenciales"/>
    <n v="2650"/>
    <s v="Gerencia de Administración y Logística"/>
    <s v="Infraestructura"/>
    <m/>
    <x v="300"/>
    <s v="servicios"/>
    <s v="Muy Alta"/>
    <s v="Alquiler  espacio para Cajero C.C. EMUSS AMISTAD"/>
    <s v="NO"/>
    <x v="2"/>
    <s v="OEI 5: Masificar el acceso y uso de los canales alternos"/>
    <s v="Contratación"/>
    <s v="Significativa"/>
    <s v="SI"/>
    <x v="6"/>
    <m/>
    <x v="1"/>
    <m/>
    <m/>
    <m/>
    <s v="SI"/>
    <s v="No Asignado"/>
    <m/>
    <x v="4"/>
    <m/>
    <m/>
    <x v="12"/>
    <s v="ALQUILERES OFICINAS"/>
    <n v="0"/>
    <n v="0"/>
    <n v="0"/>
    <n v="467"/>
    <n v="467"/>
    <n v="467"/>
    <n v="467"/>
    <n v="467"/>
    <n v="467"/>
    <n v="467"/>
    <n v="467"/>
    <n v="467"/>
    <x v="310"/>
    <m/>
    <m/>
    <m/>
    <n v="4203"/>
    <n v="1"/>
    <n v="4203"/>
    <s v="SI"/>
    <m/>
    <s v="x"/>
    <n v="5500"/>
  </r>
  <r>
    <x v="318"/>
    <s v="3251"/>
    <s v="Gerencia Banca Digital"/>
    <s v="Canales Alternos"/>
    <s v="Canales Presenciales"/>
    <n v="2650"/>
    <s v="Gerencia de Administración y Logística"/>
    <s v="Infraestructura"/>
    <m/>
    <x v="263"/>
    <s v="servicios"/>
    <s v="Muy Alta"/>
    <s v="Alquiler  espacio para Cajero PLAZA VEA PLACITA"/>
    <s v="NO"/>
    <x v="2"/>
    <s v="OEI 5: Masificar el acceso y uso de los canales alternos"/>
    <s v="Contratación"/>
    <s v="Significativa"/>
    <s v="SI"/>
    <x v="6"/>
    <m/>
    <x v="1"/>
    <m/>
    <m/>
    <m/>
    <s v="SI"/>
    <s v="Asignado"/>
    <m/>
    <x v="1"/>
    <m/>
    <m/>
    <x v="12"/>
    <s v="ALQUILERES OFICINAS"/>
    <n v="1526"/>
    <n v="1526"/>
    <n v="1119"/>
    <n v="0"/>
    <n v="0"/>
    <n v="0"/>
    <n v="0"/>
    <n v="0"/>
    <n v="0"/>
    <n v="0"/>
    <n v="0"/>
    <n v="0"/>
    <x v="311"/>
    <m/>
    <m/>
    <m/>
    <n v="4171"/>
    <n v="1"/>
    <n v="4171"/>
    <s v="SI"/>
    <m/>
    <s v="x"/>
    <n v="5500"/>
  </r>
  <r>
    <x v="319"/>
    <s v="3251"/>
    <s v="Gerencia Banca Digital"/>
    <s v="Canales Alternos"/>
    <s v="Canales Presenciales"/>
    <n v="2650"/>
    <s v="Gerencia de Administración y Logística"/>
    <s v="Infraestructura"/>
    <m/>
    <x v="271"/>
    <s v="servicios"/>
    <s v="Muy Alta"/>
    <s v="Alquiler  espacio para Cajero PLAZA VEA PLAZA LURIN"/>
    <s v="NO"/>
    <x v="2"/>
    <s v="OEI 5: Masificar el acceso y uso de los canales alternos"/>
    <s v="Contratación"/>
    <s v="Significativa"/>
    <s v="SI"/>
    <x v="6"/>
    <m/>
    <x v="1"/>
    <m/>
    <m/>
    <m/>
    <s v="SI"/>
    <s v="No Asignado"/>
    <m/>
    <x v="4"/>
    <m/>
    <m/>
    <x v="12"/>
    <s v="ALQUILERES OFICINAS"/>
    <n v="0"/>
    <n v="0"/>
    <n v="0"/>
    <n v="0"/>
    <n v="0"/>
    <n v="0"/>
    <n v="0"/>
    <n v="0"/>
    <n v="0"/>
    <n v="784"/>
    <n v="1678"/>
    <n v="1678"/>
    <x v="312"/>
    <m/>
    <m/>
    <m/>
    <n v="4140"/>
    <n v="1"/>
    <n v="4140"/>
    <s v="SI"/>
    <m/>
    <s v="x"/>
    <n v="5500"/>
  </r>
  <r>
    <x v="320"/>
    <s v="3251"/>
    <s v="Gerencia Banca Digital"/>
    <s v="Canales Alternos"/>
    <s v="Canales Presenciales"/>
    <n v="2650"/>
    <s v="Gerencia de Administración y Logística"/>
    <s v="Infraestructura"/>
    <m/>
    <x v="301"/>
    <s v="servicios"/>
    <s v="Muy Alta"/>
    <s v="Alquiler  espacio para Cajero C.C. INOUTLET FAUCETT"/>
    <s v="NO"/>
    <x v="2"/>
    <s v="OEI 5: Masificar el acceso y uso de los canales alternos"/>
    <s v="Contratación"/>
    <s v="Significativa"/>
    <s v="SI"/>
    <x v="6"/>
    <m/>
    <x v="1"/>
    <m/>
    <m/>
    <m/>
    <s v="SI"/>
    <s v="No Asignado"/>
    <m/>
    <x v="4"/>
    <m/>
    <m/>
    <x v="12"/>
    <s v="ALQUILERES OFICINAS"/>
    <n v="0"/>
    <n v="0"/>
    <n v="0"/>
    <n v="0"/>
    <n v="0"/>
    <n v="550"/>
    <n v="550"/>
    <n v="550"/>
    <n v="550"/>
    <n v="550"/>
    <n v="550"/>
    <n v="550"/>
    <x v="313"/>
    <m/>
    <m/>
    <m/>
    <n v="3850"/>
    <n v="1"/>
    <n v="3850"/>
    <s v="SI"/>
    <m/>
    <s v="x"/>
    <n v="5500"/>
  </r>
  <r>
    <x v="321"/>
    <s v="9700"/>
    <s v="Gerencia Red de Agencias"/>
    <m/>
    <m/>
    <n v="2650"/>
    <s v="Gerencia de Administración y Logística"/>
    <s v="Infraestructura"/>
    <m/>
    <x v="265"/>
    <s v="servicios"/>
    <s v="Muy Alta"/>
    <s v="Alquiler Archivo AGENCIA 2 HUÁNUCO (2do piso)"/>
    <s v="NO"/>
    <x v="2"/>
    <s v="OEI 10: Garantizar la estabilidad operativa"/>
    <s v="Contratación"/>
    <s v="Significativa"/>
    <s v="SI"/>
    <x v="6"/>
    <m/>
    <x v="1"/>
    <m/>
    <m/>
    <m/>
    <s v="SI"/>
    <s v="Asignado"/>
    <m/>
    <x v="1"/>
    <m/>
    <m/>
    <x v="74"/>
    <s v="ALQUILERES OTRAS CONSTRUCCIONES"/>
    <n v="1662"/>
    <n v="1662"/>
    <n v="0"/>
    <n v="0"/>
    <n v="0"/>
    <n v="0"/>
    <n v="0"/>
    <n v="0"/>
    <n v="0"/>
    <n v="0"/>
    <n v="0"/>
    <n v="0"/>
    <x v="314"/>
    <m/>
    <m/>
    <m/>
    <n v="3324"/>
    <n v="1"/>
    <n v="3324"/>
    <s v="SI"/>
    <m/>
    <s v="x"/>
    <n v="5500"/>
  </r>
  <r>
    <x v="322"/>
    <s v="3251"/>
    <s v="Gerencia Banca Digital"/>
    <s v="Canales Alternos"/>
    <s v="Canales Presenciales"/>
    <n v="2650"/>
    <s v="Gerencia de Administración y Logística"/>
    <s v="Infraestructura"/>
    <m/>
    <x v="264"/>
    <s v="servicios"/>
    <s v="Muy Alta"/>
    <s v="Alquiler  espacio para Cajero BOTICAS PERU - VILLA MARIA DEL TRIUNFO"/>
    <s v="NO"/>
    <x v="2"/>
    <s v="OEI 5: Masificar el acceso y uso de los canales alternos"/>
    <s v="Contratación"/>
    <s v="Significativa"/>
    <s v="SI"/>
    <x v="6"/>
    <m/>
    <x v="1"/>
    <m/>
    <m/>
    <m/>
    <s v="SI"/>
    <s v="Asignado"/>
    <m/>
    <x v="1"/>
    <m/>
    <m/>
    <x v="12"/>
    <s v="ALQUILERES OFICINAS"/>
    <n v="1441"/>
    <n v="1441"/>
    <n v="289"/>
    <n v="0"/>
    <n v="0"/>
    <n v="0"/>
    <n v="0"/>
    <n v="0"/>
    <n v="0"/>
    <n v="0"/>
    <n v="0"/>
    <n v="0"/>
    <x v="315"/>
    <m/>
    <m/>
    <m/>
    <n v="3171"/>
    <n v="1"/>
    <n v="3171"/>
    <s v="SI"/>
    <m/>
    <s v="x"/>
    <n v="5500"/>
  </r>
  <r>
    <x v="323"/>
    <s v="3251"/>
    <s v="Gerencia Banca Digital"/>
    <s v="Canales Alternos"/>
    <s v="Canales Presenciales"/>
    <n v="2650"/>
    <s v="Gerencia de Administración y Logística"/>
    <s v="Infraestructura"/>
    <m/>
    <x v="302"/>
    <s v="servicios"/>
    <s v="Muy Alta"/>
    <s v="Alquiler  espacio para Cajero SERPOST COMAS"/>
    <s v="NO"/>
    <x v="2"/>
    <s v="OEI 5: Masificar el acceso y uso de los canales alternos"/>
    <s v="Contratación"/>
    <s v="Significativa"/>
    <s v="SI"/>
    <x v="6"/>
    <m/>
    <x v="1"/>
    <m/>
    <m/>
    <m/>
    <s v="SI"/>
    <s v="No Asignado"/>
    <m/>
    <x v="4"/>
    <m/>
    <m/>
    <x v="12"/>
    <s v="ALQUILERES OFICINAS"/>
    <n v="0"/>
    <n v="0"/>
    <n v="0"/>
    <n v="0"/>
    <n v="0"/>
    <n v="0"/>
    <n v="420"/>
    <n v="420"/>
    <n v="420"/>
    <n v="420"/>
    <n v="420"/>
    <n v="420"/>
    <x v="18"/>
    <m/>
    <m/>
    <m/>
    <n v="2520"/>
    <n v="1"/>
    <n v="2520"/>
    <s v="SI"/>
    <m/>
    <s v="x"/>
    <n v="5500"/>
  </r>
  <r>
    <x v="324"/>
    <s v="3251"/>
    <s v="Gerencia Banca Digital"/>
    <s v="Canales Alternos"/>
    <s v="Canales Presenciales"/>
    <n v="2650"/>
    <s v="Gerencia de Administración y Logística"/>
    <s v="Infraestructura"/>
    <m/>
    <x v="303"/>
    <s v="servicios"/>
    <s v="Muy Alta"/>
    <s v="Alquiler  espacio para Cajero SERPOST PUERTO MALDONADO"/>
    <s v="NO"/>
    <x v="2"/>
    <s v="OEI 5: Masificar el acceso y uso de los canales alternos"/>
    <s v="Contratación"/>
    <s v="Significativa"/>
    <s v="SI"/>
    <x v="6"/>
    <m/>
    <x v="1"/>
    <m/>
    <m/>
    <m/>
    <s v="SI"/>
    <s v="No Asignado"/>
    <m/>
    <x v="4"/>
    <m/>
    <m/>
    <x v="12"/>
    <s v="ALQUILERES OFICINAS"/>
    <n v="0"/>
    <n v="0"/>
    <n v="0"/>
    <n v="0"/>
    <n v="0"/>
    <n v="0"/>
    <n v="420"/>
    <n v="420"/>
    <n v="420"/>
    <n v="420"/>
    <n v="420"/>
    <n v="420"/>
    <x v="18"/>
    <m/>
    <m/>
    <m/>
    <n v="2520"/>
    <n v="1"/>
    <n v="2520"/>
    <s v="SI"/>
    <m/>
    <s v="x"/>
    <n v="5500"/>
  </r>
  <r>
    <x v="325"/>
    <s v="3251"/>
    <s v="Gerencia Banca Digital"/>
    <s v="Canales Alternos"/>
    <s v="Canales Presenciales"/>
    <n v="2650"/>
    <s v="Gerencia de Administración y Logística"/>
    <s v="Infraestructura"/>
    <m/>
    <x v="304"/>
    <s v="servicios"/>
    <s v="Muy Alta"/>
    <s v="Alquiler  espacio para Cajero SERPOSTPUERTO CUSCO"/>
    <s v="NO"/>
    <x v="2"/>
    <s v="OEI 5: Masificar el acceso y uso de los canales alternos"/>
    <s v="Contratación"/>
    <s v="Significativa"/>
    <s v="SI"/>
    <x v="6"/>
    <m/>
    <x v="1"/>
    <m/>
    <m/>
    <m/>
    <s v="SI"/>
    <s v="No Asignado"/>
    <m/>
    <x v="4"/>
    <m/>
    <m/>
    <x v="12"/>
    <s v="ALQUILERES OFICINAS"/>
    <n v="0"/>
    <n v="0"/>
    <n v="0"/>
    <n v="0"/>
    <n v="0"/>
    <n v="0"/>
    <n v="420"/>
    <n v="420"/>
    <n v="420"/>
    <n v="420"/>
    <n v="420"/>
    <n v="420"/>
    <x v="18"/>
    <m/>
    <m/>
    <m/>
    <n v="2520"/>
    <n v="1"/>
    <n v="2520"/>
    <s v="SI"/>
    <m/>
    <s v="x"/>
    <n v="5500"/>
  </r>
  <r>
    <x v="326"/>
    <s v="3251"/>
    <s v="Gerencia Banca Digital"/>
    <s v="Canales Alternos"/>
    <s v="Canales Presenciales"/>
    <n v="2650"/>
    <s v="Gerencia de Administración y Logística"/>
    <s v="Infraestructura"/>
    <m/>
    <x v="301"/>
    <s v="servicios"/>
    <s v="Muy Alta"/>
    <s v="Alquiler  espacio para Cajero C.C. INOUTLET FAUCETT"/>
    <s v="NO"/>
    <x v="2"/>
    <s v="OEI 5: Masificar el acceso y uso de los canales alternos"/>
    <s v="Contratación"/>
    <s v="Significativa"/>
    <s v="SI"/>
    <x v="6"/>
    <m/>
    <x v="1"/>
    <m/>
    <m/>
    <m/>
    <s v="SI"/>
    <s v="Asignado"/>
    <m/>
    <x v="1"/>
    <m/>
    <m/>
    <x v="12"/>
    <s v="ALQUILERES OFICINAS"/>
    <n v="500"/>
    <n v="500"/>
    <n v="500"/>
    <n v="500"/>
    <n v="500"/>
    <n v="0"/>
    <n v="0"/>
    <n v="0"/>
    <n v="0"/>
    <n v="0"/>
    <n v="0"/>
    <n v="0"/>
    <x v="316"/>
    <m/>
    <m/>
    <m/>
    <n v="2500"/>
    <n v="1"/>
    <n v="2500"/>
    <s v="SI"/>
    <m/>
    <s v="x"/>
    <n v="5500"/>
  </r>
  <r>
    <x v="327"/>
    <s v="3251"/>
    <s v="Gerencia Banca Digital"/>
    <s v="Canales Alternos"/>
    <s v="Canales Presenciales"/>
    <n v="2650"/>
    <s v="Gerencia de Administración y Logística"/>
    <s v="Infraestructura"/>
    <m/>
    <x v="303"/>
    <s v="servicios"/>
    <s v="Muy Alta"/>
    <s v="Alquiler  espacio para Cajero SERPOST PUERTO MALDONADO"/>
    <s v="NO"/>
    <x v="2"/>
    <s v="OEI 5: Masificar el acceso y uso de los canales alternos"/>
    <s v="Contratación"/>
    <s v="Significativa"/>
    <s v="SI"/>
    <x v="6"/>
    <m/>
    <x v="1"/>
    <m/>
    <m/>
    <m/>
    <s v="SI"/>
    <s v="Asignado"/>
    <m/>
    <x v="1"/>
    <m/>
    <m/>
    <x v="12"/>
    <s v="ALQUILERES OFICINAS"/>
    <n v="382"/>
    <n v="382"/>
    <n v="382"/>
    <n v="382"/>
    <n v="382"/>
    <n v="382"/>
    <n v="0"/>
    <n v="0"/>
    <n v="0"/>
    <n v="0"/>
    <n v="0"/>
    <n v="0"/>
    <x v="317"/>
    <m/>
    <m/>
    <m/>
    <n v="2292"/>
    <n v="1"/>
    <n v="2292"/>
    <s v="SI"/>
    <m/>
    <s v="x"/>
    <n v="5500"/>
  </r>
  <r>
    <x v="328"/>
    <s v="3251"/>
    <s v="Gerencia Banca Digital"/>
    <s v="Canales Alternos"/>
    <s v="Canales Presenciales"/>
    <n v="2650"/>
    <s v="Gerencia de Administración y Logística"/>
    <s v="Infraestructura"/>
    <m/>
    <x v="302"/>
    <s v="servicios"/>
    <s v="Muy Alta"/>
    <s v="Alquiler  espacio para Cajero SERPOST COMAS"/>
    <s v="NO"/>
    <x v="2"/>
    <s v="OEI 5: Masificar el acceso y uso de los canales alternos"/>
    <s v="Contratación"/>
    <s v="Significativa"/>
    <s v="SI"/>
    <x v="6"/>
    <m/>
    <x v="1"/>
    <m/>
    <m/>
    <m/>
    <s v="SI"/>
    <s v="Asignado"/>
    <m/>
    <x v="1"/>
    <m/>
    <m/>
    <x v="12"/>
    <s v="ALQUILERES OFICINAS"/>
    <n v="382"/>
    <n v="382"/>
    <n v="382"/>
    <n v="382"/>
    <n v="382"/>
    <n v="382"/>
    <n v="0"/>
    <n v="0"/>
    <n v="0"/>
    <n v="0"/>
    <n v="0"/>
    <n v="0"/>
    <x v="317"/>
    <m/>
    <m/>
    <m/>
    <n v="2292"/>
    <n v="1"/>
    <n v="2292"/>
    <s v="SI"/>
    <m/>
    <s v="x"/>
    <n v="5500"/>
  </r>
  <r>
    <x v="329"/>
    <s v="3251"/>
    <s v="Gerencia Banca Digital"/>
    <s v="Canales Alternos"/>
    <s v="Canales Presenciales"/>
    <n v="2650"/>
    <s v="Gerencia de Administración y Logística"/>
    <s v="Infraestructura"/>
    <m/>
    <x v="304"/>
    <s v="servicios"/>
    <s v="Muy Alta"/>
    <s v="Alquiler  espacio para Cajero SERPOSTPUERTO CUSCO"/>
    <s v="NO"/>
    <x v="2"/>
    <s v="OEI 5: Masificar el acceso y uso de los canales alternos"/>
    <s v="Contratación"/>
    <s v="Significativa"/>
    <s v="SI"/>
    <x v="6"/>
    <m/>
    <x v="1"/>
    <m/>
    <m/>
    <m/>
    <s v="SI"/>
    <s v="Asignado"/>
    <m/>
    <x v="1"/>
    <m/>
    <m/>
    <x v="12"/>
    <s v="ALQUILERES OFICINAS"/>
    <n v="382"/>
    <n v="382"/>
    <n v="382"/>
    <n v="382"/>
    <n v="382"/>
    <n v="382"/>
    <n v="0"/>
    <n v="0"/>
    <n v="0"/>
    <n v="0"/>
    <n v="0"/>
    <n v="0"/>
    <x v="317"/>
    <m/>
    <m/>
    <m/>
    <n v="2292"/>
    <n v="1"/>
    <n v="2292"/>
    <s v="SI"/>
    <m/>
    <s v="x"/>
    <n v="5500"/>
  </r>
  <r>
    <x v="330"/>
    <s v="3251"/>
    <s v="Gerencia Banca Digital"/>
    <s v="Canales Alternos"/>
    <s v="Canales Presenciales"/>
    <n v="2650"/>
    <s v="Gerencia de Administración y Logística"/>
    <s v="Infraestructura"/>
    <m/>
    <x v="229"/>
    <s v="servicios"/>
    <s v="Muy Alta"/>
    <s v="Alquiler  espacio para Cajero C.C. PENTA MALL _x000a_VIÑEDOS"/>
    <s v="NO"/>
    <x v="2"/>
    <s v="OEI 5: Masificar el acceso y uso de los canales alternos"/>
    <s v="Contratación"/>
    <s v="Significativa"/>
    <s v="SI"/>
    <x v="6"/>
    <m/>
    <x v="1"/>
    <m/>
    <m/>
    <m/>
    <s v="SI"/>
    <s v="Asignado"/>
    <m/>
    <x v="1"/>
    <m/>
    <m/>
    <x v="12"/>
    <s v="ALQUILERES OFICINAS"/>
    <n v="1700"/>
    <n v="170"/>
    <n v="0"/>
    <n v="0"/>
    <n v="0"/>
    <n v="0"/>
    <n v="0"/>
    <n v="0"/>
    <n v="0"/>
    <n v="0"/>
    <n v="0"/>
    <n v="0"/>
    <x v="318"/>
    <m/>
    <m/>
    <m/>
    <n v="1870"/>
    <n v="1"/>
    <n v="1870"/>
    <s v="SI"/>
    <m/>
    <s v="x"/>
    <n v="5500"/>
  </r>
  <r>
    <x v="331"/>
    <s v="3251"/>
    <s v="Gerencia Banca Digital"/>
    <s v="Canales Alternos"/>
    <s v="Canales Presenciales"/>
    <n v="2650"/>
    <s v="Gerencia de Administración y Logística"/>
    <s v="Infraestructura"/>
    <m/>
    <x v="222"/>
    <s v="servicios"/>
    <s v="Muy Alta"/>
    <s v="Alquiler  espacio para Cajero AV. J.C. TELLO 823 - LINCE"/>
    <s v="NO"/>
    <x v="2"/>
    <s v="OEI 5: Masificar el acceso y uso de los canales alternos"/>
    <s v="Contratación"/>
    <s v="Significativa"/>
    <s v="SI"/>
    <x v="6"/>
    <m/>
    <x v="1"/>
    <m/>
    <m/>
    <m/>
    <s v="SI"/>
    <s v="Asignado"/>
    <m/>
    <x v="1"/>
    <m/>
    <m/>
    <x v="12"/>
    <s v="ALQUILERES OFICINAS"/>
    <n v="1590"/>
    <n v="0"/>
    <n v="0"/>
    <n v="0"/>
    <n v="0"/>
    <n v="0"/>
    <n v="0"/>
    <n v="0"/>
    <n v="0"/>
    <n v="0"/>
    <n v="0"/>
    <n v="0"/>
    <x v="319"/>
    <m/>
    <m/>
    <m/>
    <n v="1590"/>
    <n v="1"/>
    <n v="1590"/>
    <s v="NO"/>
    <m/>
    <s v="x"/>
    <n v="5500"/>
  </r>
  <r>
    <x v="332"/>
    <s v="3251"/>
    <s v="Gerencia Red de Agencias"/>
    <m/>
    <m/>
    <n v="2650"/>
    <s v="Gerencia de Administración y Logística"/>
    <s v="Infraestructura"/>
    <m/>
    <x v="259"/>
    <s v="servicios"/>
    <s v="Muy Alta"/>
    <s v="Alquiler para funcionamiento de la AGENCIA 3 SAN MATEO"/>
    <s v="NO"/>
    <x v="2"/>
    <s v="OEI 10: Garantizar la estabilidad operativa"/>
    <s v="Contratación"/>
    <s v="Significativa"/>
    <s v="SI"/>
    <x v="6"/>
    <m/>
    <x v="1"/>
    <m/>
    <m/>
    <m/>
    <s v="SI"/>
    <s v="Asignado"/>
    <m/>
    <x v="1"/>
    <m/>
    <m/>
    <x v="12"/>
    <s v="ALQUILERES OFICINAS"/>
    <n v="1400"/>
    <n v="0"/>
    <n v="0"/>
    <n v="0"/>
    <n v="0"/>
    <n v="0"/>
    <n v="0"/>
    <n v="0"/>
    <n v="0"/>
    <n v="0"/>
    <n v="0"/>
    <n v="0"/>
    <x v="320"/>
    <m/>
    <m/>
    <m/>
    <n v="1400"/>
    <n v="1"/>
    <n v="1400"/>
    <s v="NO"/>
    <m/>
    <s v="x"/>
    <n v="5500"/>
  </r>
  <r>
    <x v="333"/>
    <s v="3251"/>
    <s v="Gerencia Banca Digital"/>
    <s v="Canales Alternos"/>
    <s v="Canales Presenciales"/>
    <n v="2650"/>
    <s v="Gerencia de Administración y Logística"/>
    <s v="Infraestructura"/>
    <m/>
    <x v="300"/>
    <s v="servicios"/>
    <s v="Muy Alta"/>
    <s v="Alquiler  espacio para Cajero C.C. EMUSS AMISTAD"/>
    <s v="NO"/>
    <x v="2"/>
    <s v="OEI 5: Masificar el acceso y uso de los canales alternos"/>
    <s v="Contratación"/>
    <s v="Significativa"/>
    <s v="SI"/>
    <x v="6"/>
    <m/>
    <x v="1"/>
    <m/>
    <m/>
    <m/>
    <s v="SI"/>
    <s v="Asignado"/>
    <m/>
    <x v="1"/>
    <m/>
    <m/>
    <x v="12"/>
    <s v="ALQUILERES OFICINAS"/>
    <n v="424"/>
    <n v="424"/>
    <n v="424"/>
    <n v="0"/>
    <n v="0"/>
    <n v="0"/>
    <n v="0"/>
    <n v="0"/>
    <n v="0"/>
    <n v="0"/>
    <n v="0"/>
    <n v="0"/>
    <x v="321"/>
    <m/>
    <m/>
    <m/>
    <n v="1272"/>
    <n v="1"/>
    <n v="1272"/>
    <s v="SI"/>
    <m/>
    <s v="x"/>
    <n v="5500"/>
  </r>
  <r>
    <x v="334"/>
    <s v="3251"/>
    <s v="Gerencia Banca Digital"/>
    <s v="Canales Alternos"/>
    <s v="Canales Presenciales"/>
    <n v="2650"/>
    <s v="Gerencia de Administración y Logística"/>
    <s v="Infraestructura"/>
    <m/>
    <x v="298"/>
    <s v="servicios"/>
    <s v="Muy Alta"/>
    <s v="Alquiler  espacio para Cajero C.C. EMUSS ALEGRE"/>
    <s v="NO"/>
    <x v="2"/>
    <s v="OEI 5: Masificar el acceso y uso de los canales alternos"/>
    <s v="Contratación"/>
    <s v="Significativa"/>
    <s v="SI"/>
    <x v="6"/>
    <m/>
    <x v="1"/>
    <m/>
    <m/>
    <m/>
    <s v="SI"/>
    <s v="Asignado"/>
    <m/>
    <x v="1"/>
    <m/>
    <m/>
    <x v="12"/>
    <s v="ALQUILERES OFICINAS"/>
    <n v="424"/>
    <n v="424"/>
    <n v="424"/>
    <n v="0"/>
    <n v="0"/>
    <n v="0"/>
    <n v="0"/>
    <n v="0"/>
    <n v="0"/>
    <n v="0"/>
    <n v="0"/>
    <n v="0"/>
    <x v="321"/>
    <m/>
    <m/>
    <m/>
    <n v="1272"/>
    <n v="1"/>
    <n v="1272"/>
    <s v="SI"/>
    <m/>
    <s v="x"/>
    <n v="5500"/>
  </r>
  <r>
    <x v="335"/>
    <s v="3251"/>
    <s v="Gerencia Banca Digital"/>
    <s v="Canales Alternos"/>
    <s v="Canales Presenciales"/>
    <n v="2650"/>
    <s v="Gerencia de Administración y Logística"/>
    <s v="Infraestructura"/>
    <m/>
    <x v="299"/>
    <s v="servicios"/>
    <s v="Muy Alta"/>
    <s v="Alquiler  espacio para Cajero C.C. EMUSS SURCO"/>
    <s v="NO"/>
    <x v="2"/>
    <s v="OEI 5: Masificar el acceso y uso de los canales alternos"/>
    <s v="Contratación"/>
    <s v="Significativa"/>
    <s v="SI"/>
    <x v="6"/>
    <m/>
    <x v="1"/>
    <m/>
    <m/>
    <m/>
    <s v="SI"/>
    <s v="Asignado"/>
    <m/>
    <x v="1"/>
    <m/>
    <m/>
    <x v="12"/>
    <s v="ALQUILERES OFICINAS"/>
    <n v="424"/>
    <n v="424"/>
    <n v="424"/>
    <n v="0"/>
    <n v="0"/>
    <n v="0"/>
    <n v="0"/>
    <n v="0"/>
    <n v="0"/>
    <n v="0"/>
    <n v="0"/>
    <n v="0"/>
    <x v="321"/>
    <m/>
    <m/>
    <m/>
    <n v="1272"/>
    <n v="1"/>
    <n v="1272"/>
    <s v="SI"/>
    <m/>
    <s v="x"/>
    <n v="5500"/>
  </r>
  <r>
    <x v="336"/>
    <s v="3251"/>
    <s v="Gerencia Banca Digital"/>
    <s v="Canales Alternos"/>
    <s v="Canales Presenciales"/>
    <n v="2650"/>
    <s v="Gerencia de Administración y Logística"/>
    <s v="Infraestructura"/>
    <m/>
    <x v="227"/>
    <s v="servicios"/>
    <s v="Muy Alta"/>
    <s v="Alquiler  espacio para Cajero ROYAL PLAZA INDEPENDENCIA"/>
    <s v="NO"/>
    <x v="2"/>
    <s v="OEI 5: Masificar el acceso y uso de los canales alternos"/>
    <s v="Contratación"/>
    <s v="Significativa"/>
    <s v="SI"/>
    <x v="6"/>
    <m/>
    <x v="1"/>
    <m/>
    <m/>
    <m/>
    <s v="SI"/>
    <s v="Asignado"/>
    <m/>
    <x v="1"/>
    <m/>
    <m/>
    <x v="12"/>
    <s v="ALQUILERES OFICINAS"/>
    <n v="427"/>
    <n v="0"/>
    <n v="0"/>
    <n v="0"/>
    <n v="0"/>
    <n v="0"/>
    <n v="0"/>
    <n v="0"/>
    <n v="0"/>
    <n v="0"/>
    <n v="0"/>
    <n v="0"/>
    <x v="322"/>
    <m/>
    <m/>
    <m/>
    <n v="427"/>
    <n v="1"/>
    <n v="427"/>
    <s v="SI"/>
    <m/>
    <s v="x"/>
    <n v="5500"/>
  </r>
  <r>
    <x v="337"/>
    <s v="2203"/>
    <s v="Gerencia de Administración y Logística"/>
    <s v="Servicios"/>
    <s v="Archivo Central"/>
    <n v="2203"/>
    <s v="Gerencia de Administración y Logística"/>
    <s v="Servicios"/>
    <s v="Archivo Central"/>
    <x v="305"/>
    <s v="servicios"/>
    <s v="Alta"/>
    <s v="Adq, implementación y soporte un Software para la Gestión Documental la Entidad (Repositorio Institucional)"/>
    <s v="NO"/>
    <x v="0"/>
    <s v="OEI 12: Aplicar la transformación digital"/>
    <s v="Contratación"/>
    <s v="No Significativa"/>
    <s v="NO"/>
    <x v="9"/>
    <n v="36"/>
    <x v="2"/>
    <d v="2026-07-31T00:00:00"/>
    <s v="Elena Margarita Alarcon Ledesma"/>
    <s v="949 245 917"/>
    <s v="NO"/>
    <s v="No Asignado"/>
    <m/>
    <x v="0"/>
    <m/>
    <m/>
    <x v="75"/>
    <s v="GASTOS DE SOFTWARE"/>
    <m/>
    <m/>
    <m/>
    <m/>
    <m/>
    <m/>
    <m/>
    <n v="170000"/>
    <n v="170000"/>
    <n v="170000"/>
    <m/>
    <m/>
    <x v="323"/>
    <m/>
    <m/>
    <m/>
    <n v="510000"/>
    <m/>
    <m/>
    <s v="SI"/>
    <s v="figura como presupuesto de la gerencia"/>
    <s v="*"/>
    <n v="5500"/>
  </r>
  <r>
    <x v="338"/>
    <s v="2663"/>
    <s v="Gerencia de Administración y Logística"/>
    <s v="Compras"/>
    <s v="Programación, Evaluación y Compras Menores"/>
    <m/>
    <m/>
    <m/>
    <m/>
    <x v="306"/>
    <m/>
    <m/>
    <s v="Mantenimiento espacio ATMs (Metro 40, C.C Gran Caquetá Plaza, C.C Plaza San Miguel, Aventura Plaza)"/>
    <s v="NO"/>
    <x v="2"/>
    <m/>
    <m/>
    <m/>
    <m/>
    <x v="1"/>
    <m/>
    <x v="1"/>
    <m/>
    <s v="Marco Leon  Aranguren"/>
    <s v="995 478 517"/>
    <s v="SI"/>
    <m/>
    <m/>
    <x v="3"/>
    <m/>
    <m/>
    <x v="13"/>
    <s v="REPARACION Y MANTENIMIENTO INMUEBLES-OTROS"/>
    <n v="15204"/>
    <n v="15204"/>
    <n v="15204"/>
    <n v="15574"/>
    <n v="15574"/>
    <n v="15646"/>
    <n v="15646"/>
    <n v="15646"/>
    <n v="15646"/>
    <n v="15646"/>
    <n v="15646"/>
    <n v="15646"/>
    <x v="324"/>
    <m/>
    <m/>
    <m/>
    <n v="186282"/>
    <m/>
    <m/>
    <m/>
    <m/>
    <s v="*"/>
    <n v="5500"/>
  </r>
  <r>
    <x v="339"/>
    <s v="2663"/>
    <s v="Gerencia de Administración y Logística"/>
    <s v="Compras"/>
    <s v="Programación, Evaluación y Compras Menores"/>
    <m/>
    <m/>
    <m/>
    <m/>
    <x v="307"/>
    <m/>
    <m/>
    <s v="Mantenimiento áreas comunes (Sótano Jr. Contumaza 833, Jr. de la Unión 1091 "/>
    <s v="NO"/>
    <x v="2"/>
    <m/>
    <m/>
    <m/>
    <m/>
    <x v="1"/>
    <m/>
    <x v="1"/>
    <m/>
    <s v="Marco Leon  Aranguren"/>
    <s v="995 478 517"/>
    <s v="SI"/>
    <m/>
    <m/>
    <x v="3"/>
    <m/>
    <m/>
    <x v="13"/>
    <s v="REPARACION Y MANTENIMIENTO INMUEBLES-OTROS"/>
    <m/>
    <m/>
    <n v="1000"/>
    <n v="1000"/>
    <n v="1000"/>
    <n v="1000"/>
    <n v="1000"/>
    <n v="1000"/>
    <n v="1000"/>
    <n v="1000"/>
    <n v="1000"/>
    <n v="1000"/>
    <x v="26"/>
    <m/>
    <m/>
    <m/>
    <n v="10000"/>
    <m/>
    <m/>
    <m/>
    <m/>
    <s v="*"/>
    <n v="5500"/>
  </r>
  <r>
    <x v="340"/>
    <s v="9700"/>
    <s v="Gerencia Red de Agencias"/>
    <n v="0"/>
    <n v="0"/>
    <m/>
    <m/>
    <m/>
    <m/>
    <x v="308"/>
    <m/>
    <m/>
    <s v="Mantenimiento preventivo y correctivo a máquinas contadoras electrónicas de billetes marca Magner, modelo 175 FF y marca Kisan, modelo K2 que cuentan, detectan, separan billetes falsos, por el estado de su uso, para la Red de Agencias, a nivel Nacional"/>
    <s v="NO"/>
    <x v="2"/>
    <m/>
    <m/>
    <m/>
    <m/>
    <x v="1"/>
    <m/>
    <x v="1"/>
    <m/>
    <s v="Felipe Segundo Alvarado Balarezo"/>
    <s v="999 778 024"/>
    <s v="SI"/>
    <m/>
    <m/>
    <x v="3"/>
    <m/>
    <m/>
    <x v="34"/>
    <s v="REPARACION Y MANTENIMIENTO MUEBLES MAQUINARIA Y EQUIPO-OTROS"/>
    <n v="48178"/>
    <n v="48178"/>
    <n v="48178"/>
    <n v="48178"/>
    <n v="48178"/>
    <n v="48178"/>
    <n v="48178"/>
    <n v="48178"/>
    <n v="48178"/>
    <n v="48178"/>
    <n v="33724"/>
    <m/>
    <x v="325"/>
    <m/>
    <m/>
    <m/>
    <n v="515504"/>
    <m/>
    <m/>
    <m/>
    <m/>
    <s v="*"/>
    <n v="5500"/>
  </r>
  <r>
    <x v="341"/>
    <s v="9700"/>
    <s v="Gerencia Red de Agencias"/>
    <n v="0"/>
    <n v="0"/>
    <m/>
    <m/>
    <m/>
    <m/>
    <x v="309"/>
    <m/>
    <m/>
    <s v="Prestación accesoria: Máquinas contadoras electrónicas de billetes (280 MCEB Kisan modelo Newton 3)"/>
    <s v="NO"/>
    <x v="2"/>
    <m/>
    <m/>
    <m/>
    <m/>
    <x v="1"/>
    <m/>
    <x v="1"/>
    <m/>
    <s v="Felipe Segundo Alvarado Balarezo"/>
    <s v="999 778 024"/>
    <s v="SI"/>
    <m/>
    <m/>
    <x v="3"/>
    <m/>
    <m/>
    <x v="34"/>
    <s v="REPARACION Y MANTENIMIENTO MUEBLES MAQUINARIA Y EQUIPO-OTROS"/>
    <n v="27617"/>
    <n v="27617"/>
    <n v="27617"/>
    <n v="27617"/>
    <n v="27617"/>
    <n v="27617"/>
    <n v="27617"/>
    <n v="27617"/>
    <n v="27617"/>
    <n v="27617"/>
    <n v="27617"/>
    <n v="27614"/>
    <x v="326"/>
    <m/>
    <m/>
    <m/>
    <n v="331401"/>
    <m/>
    <m/>
    <m/>
    <m/>
    <s v="*"/>
    <n v="5500"/>
  </r>
  <r>
    <x v="342"/>
    <s v="9700"/>
    <s v="Gerencia Red de Agencias"/>
    <n v="0"/>
    <n v="0"/>
    <m/>
    <m/>
    <m/>
    <m/>
    <x v="310"/>
    <m/>
    <m/>
    <s v="Prestación accesoria: Máquinas contadoras electrónicas de billetes (220 MCEB Kisan modelo Newton 3)"/>
    <s v="NO"/>
    <x v="2"/>
    <m/>
    <m/>
    <m/>
    <m/>
    <x v="1"/>
    <m/>
    <x v="1"/>
    <m/>
    <s v="Felipe Segundo Alvarado Balarezo"/>
    <s v="999 778 024"/>
    <s v="SI"/>
    <m/>
    <m/>
    <x v="3"/>
    <m/>
    <m/>
    <x v="34"/>
    <s v="REPARACION Y MANTENIMIENTO MUEBLES MAQUINARIA Y EQUIPO-OTROS"/>
    <n v="24592"/>
    <n v="24592"/>
    <n v="24592"/>
    <n v="24592"/>
    <n v="24592"/>
    <n v="24592"/>
    <n v="24592"/>
    <n v="24592"/>
    <n v="24592"/>
    <n v="24592"/>
    <n v="24592"/>
    <n v="24598"/>
    <x v="327"/>
    <m/>
    <m/>
    <m/>
    <n v="295110"/>
    <m/>
    <m/>
    <m/>
    <m/>
    <s v="*"/>
    <n v="5500"/>
  </r>
  <r>
    <x v="343"/>
    <s v="9700"/>
    <s v="Gerencia Red de Agencias"/>
    <n v="0"/>
    <n v="0"/>
    <m/>
    <m/>
    <m/>
    <m/>
    <x v="311"/>
    <m/>
    <m/>
    <s v="Prestación accesoria: Máquinas contadoras electrónicas de billetes (600 MCEB"/>
    <s v="NO"/>
    <x v="2"/>
    <m/>
    <m/>
    <m/>
    <m/>
    <x v="1"/>
    <m/>
    <x v="1"/>
    <m/>
    <s v="Felipe Segundo Alvarado Balarezo"/>
    <s v="999 778 024"/>
    <s v="SI"/>
    <m/>
    <m/>
    <x v="3"/>
    <m/>
    <m/>
    <x v="34"/>
    <s v="REPARACION Y MANTENIMIENTO MUEBLES MAQUINARIA Y EQUIPO-OTROS"/>
    <m/>
    <m/>
    <m/>
    <n v="30508"/>
    <n v="30508"/>
    <n v="30508"/>
    <n v="30508"/>
    <n v="30508"/>
    <n v="30508"/>
    <n v="30508"/>
    <n v="30508"/>
    <n v="30514"/>
    <x v="328"/>
    <m/>
    <m/>
    <m/>
    <n v="274578"/>
    <m/>
    <m/>
    <m/>
    <m/>
    <s v="*"/>
    <n v="5500"/>
  </r>
  <r>
    <x v="344"/>
    <s v="3100"/>
    <s v="Gerencia de Operaciones"/>
    <n v="0"/>
    <n v="0"/>
    <m/>
    <m/>
    <m/>
    <m/>
    <x v="312"/>
    <m/>
    <m/>
    <s v="Mantenimiento de termoimpresoras."/>
    <s v="NO"/>
    <x v="2"/>
    <m/>
    <m/>
    <m/>
    <m/>
    <x v="1"/>
    <m/>
    <x v="1"/>
    <m/>
    <s v="Raquel Elizabeth Vargas Rios"/>
    <s v="992 673 708"/>
    <s v="SI"/>
    <m/>
    <m/>
    <x v="3"/>
    <m/>
    <m/>
    <x v="34"/>
    <s v="REPARACION Y MANTENIMIENTO MUEBLES MAQUINARIA Y EQUIPO-OTROS"/>
    <n v="9000"/>
    <n v="9000"/>
    <n v="9000"/>
    <n v="9000"/>
    <n v="9000"/>
    <n v="9000"/>
    <n v="9000"/>
    <n v="9000"/>
    <n v="9000"/>
    <n v="9000"/>
    <n v="9000"/>
    <n v="9000"/>
    <x v="329"/>
    <m/>
    <m/>
    <m/>
    <n v="108000"/>
    <m/>
    <m/>
    <m/>
    <m/>
    <s v="*"/>
    <n v="5500"/>
  </r>
  <r>
    <x v="345"/>
    <s v="3100"/>
    <s v="Gerencia de Operaciones"/>
    <n v="0"/>
    <n v="0"/>
    <m/>
    <m/>
    <m/>
    <m/>
    <x v="313"/>
    <m/>
    <m/>
    <s v="Mantenimiento de lectoclasificadora de cheques modelo itran 180"/>
    <s v="NO"/>
    <x v="2"/>
    <m/>
    <m/>
    <m/>
    <m/>
    <x v="1"/>
    <m/>
    <x v="1"/>
    <m/>
    <s v="Raquel Elizabeth Vargas Rios"/>
    <s v="992 673 708"/>
    <s v="SI"/>
    <m/>
    <m/>
    <x v="3"/>
    <m/>
    <m/>
    <x v="34"/>
    <s v="REPARACION Y MANTENIMIENTO MUEBLES MAQUINARIA Y EQUIPO-OTROS"/>
    <m/>
    <m/>
    <m/>
    <m/>
    <m/>
    <m/>
    <m/>
    <m/>
    <m/>
    <m/>
    <n v="5000"/>
    <n v="5000"/>
    <x v="26"/>
    <m/>
    <m/>
    <m/>
    <n v="10000"/>
    <m/>
    <m/>
    <m/>
    <m/>
    <s v="*"/>
    <n v="5500"/>
  </r>
  <r>
    <x v="346"/>
    <s v="8300"/>
    <s v="Gerencia de Tecnologías de Información"/>
    <n v="0"/>
    <n v="0"/>
    <m/>
    <m/>
    <m/>
    <m/>
    <x v="314"/>
    <m/>
    <m/>
    <s v="Materiales y accesorios para cableado estructurado y puntos de red"/>
    <s v="NO"/>
    <x v="2"/>
    <m/>
    <m/>
    <m/>
    <m/>
    <x v="1"/>
    <m/>
    <x v="1"/>
    <m/>
    <s v="Jessica Roxana Camacho Medina"/>
    <s v="920 420 991"/>
    <s v="SI"/>
    <m/>
    <m/>
    <x v="3"/>
    <m/>
    <m/>
    <x v="69"/>
    <s v="REPUESTOS Y MATERIALES - INMUEBLES"/>
    <m/>
    <m/>
    <n v="10000"/>
    <n v="10000"/>
    <n v="10000"/>
    <n v="10000"/>
    <n v="10000"/>
    <n v="10000"/>
    <n v="0"/>
    <n v="0"/>
    <n v="0"/>
    <n v="0"/>
    <x v="200"/>
    <m/>
    <m/>
    <m/>
    <n v="60000"/>
    <m/>
    <m/>
    <m/>
    <m/>
    <s v="*"/>
    <n v="5500"/>
  </r>
  <r>
    <x v="347"/>
    <s v="8300"/>
    <s v="Gerencia de Tecnologías de Información"/>
    <n v="0"/>
    <n v="0"/>
    <m/>
    <m/>
    <m/>
    <m/>
    <x v="315"/>
    <m/>
    <m/>
    <s v="Materiales diversos: baterías para LAPTOP, UPS, etc - Gerencia de Informática"/>
    <s v="NO"/>
    <x v="2"/>
    <m/>
    <m/>
    <m/>
    <m/>
    <x v="1"/>
    <m/>
    <x v="1"/>
    <m/>
    <s v="Jessica Roxana Camacho Medina"/>
    <s v="920 420 991"/>
    <s v="SI"/>
    <m/>
    <m/>
    <x v="3"/>
    <m/>
    <m/>
    <x v="68"/>
    <s v="REPUESTOS Y MATERIALES - MUEBLES  MAQUINARIAS Y EQUIPOS"/>
    <m/>
    <m/>
    <n v="25473"/>
    <n v="25473"/>
    <n v="25473"/>
    <n v="25473"/>
    <n v="25473"/>
    <n v="25473"/>
    <n v="25473"/>
    <n v="25473"/>
    <n v="25473"/>
    <n v="25468"/>
    <x v="330"/>
    <m/>
    <m/>
    <m/>
    <n v="254725"/>
    <m/>
    <m/>
    <m/>
    <m/>
    <s v="*"/>
    <n v="5500"/>
  </r>
  <r>
    <x v="348"/>
    <s v="8300"/>
    <s v="Gerencia de Tecnologías de Información"/>
    <n v="0"/>
    <n v="0"/>
    <m/>
    <m/>
    <m/>
    <m/>
    <x v="316"/>
    <m/>
    <m/>
    <s v="Adquisición e instalación de repuestos críticos para UPS de los Centros de Cómputo del Banco"/>
    <s v="NO"/>
    <x v="0"/>
    <m/>
    <m/>
    <m/>
    <m/>
    <x v="1"/>
    <m/>
    <x v="1"/>
    <m/>
    <s v="Jessica Roxana Camacho Medina"/>
    <s v="920 420 991"/>
    <s v="SI"/>
    <m/>
    <m/>
    <x v="3"/>
    <m/>
    <m/>
    <x v="68"/>
    <s v="REPUESTOS Y MATERIALES - MUEBLES  MAQUINARIAS Y EQUIPOS"/>
    <m/>
    <m/>
    <m/>
    <m/>
    <m/>
    <m/>
    <m/>
    <m/>
    <n v="107385"/>
    <m/>
    <m/>
    <m/>
    <x v="331"/>
    <m/>
    <m/>
    <m/>
    <n v="107385"/>
    <m/>
    <m/>
    <m/>
    <m/>
    <s v="*"/>
    <n v="5500"/>
  </r>
  <r>
    <x v="349"/>
    <s v="7900"/>
    <s v="Gerencia Banca Digital"/>
    <n v="0"/>
    <n v="0"/>
    <m/>
    <m/>
    <m/>
    <m/>
    <x v="317"/>
    <m/>
    <m/>
    <s v="Repuestos Sistemas Video Grabación Digital"/>
    <s v="NO"/>
    <x v="2"/>
    <m/>
    <m/>
    <m/>
    <m/>
    <x v="1"/>
    <m/>
    <x v="1"/>
    <m/>
    <s v="Hector David Poma Valdivieso"/>
    <s v="997 291 949"/>
    <s v="SI"/>
    <m/>
    <m/>
    <x v="3"/>
    <m/>
    <m/>
    <x v="68"/>
    <s v="REPUESTOS Y MATERIALES - MUEBLES  MAQUINARIAS Y EQUIPOS"/>
    <m/>
    <m/>
    <n v="0"/>
    <m/>
    <m/>
    <n v="50000"/>
    <m/>
    <m/>
    <n v="50000"/>
    <m/>
    <n v="0"/>
    <m/>
    <x v="332"/>
    <m/>
    <m/>
    <m/>
    <n v="100000"/>
    <m/>
    <m/>
    <m/>
    <m/>
    <s v="*"/>
    <n v="5500"/>
  </r>
  <r>
    <x v="350"/>
    <s v="7900"/>
    <s v="Gerencia Banca Digital"/>
    <n v="0"/>
    <n v="0"/>
    <m/>
    <m/>
    <m/>
    <m/>
    <x v="318"/>
    <m/>
    <m/>
    <s v="Repuestos para ATM´s, accesorios ligados a ATMs"/>
    <s v="NO"/>
    <x v="2"/>
    <m/>
    <m/>
    <m/>
    <m/>
    <x v="1"/>
    <m/>
    <x v="1"/>
    <m/>
    <s v="Hector David Poma Valdivieso"/>
    <s v="997 291 949"/>
    <s v="SI"/>
    <m/>
    <m/>
    <x v="3"/>
    <m/>
    <m/>
    <x v="68"/>
    <s v="REPUESTOS Y MATERIALES - MUEBLES  MAQUINARIAS Y EQUIPOS"/>
    <m/>
    <m/>
    <n v="0"/>
    <m/>
    <m/>
    <n v="50000"/>
    <m/>
    <m/>
    <n v="50000"/>
    <m/>
    <n v="0"/>
    <m/>
    <x v="332"/>
    <m/>
    <m/>
    <m/>
    <n v="100000"/>
    <m/>
    <m/>
    <m/>
    <m/>
    <s v="*"/>
    <n v="5500"/>
  </r>
  <r>
    <x v="351"/>
    <s v="3100"/>
    <s v="Gerencia de Operaciones"/>
    <n v="0"/>
    <n v="0"/>
    <m/>
    <m/>
    <m/>
    <m/>
    <x v="319"/>
    <m/>
    <m/>
    <s v="Precintos de seguridad y materiales"/>
    <s v="NO"/>
    <x v="2"/>
    <m/>
    <m/>
    <m/>
    <m/>
    <x v="1"/>
    <m/>
    <x v="1"/>
    <m/>
    <s v="Raquel Elizabeth Vargas Rios"/>
    <s v="992 673 708"/>
    <s v="SI"/>
    <m/>
    <m/>
    <x v="3"/>
    <m/>
    <m/>
    <x v="46"/>
    <s v="MATERIALES PARA EMBALAJE"/>
    <m/>
    <m/>
    <n v="5000"/>
    <n v="5000"/>
    <n v="5000"/>
    <n v="5000"/>
    <n v="5000"/>
    <n v="5000"/>
    <n v="5000"/>
    <n v="3000"/>
    <n v="3000"/>
    <n v="3000"/>
    <x v="333"/>
    <m/>
    <m/>
    <m/>
    <n v="44000"/>
    <m/>
    <m/>
    <m/>
    <m/>
    <s v="*"/>
    <n v="5500"/>
  </r>
  <r>
    <x v="352"/>
    <s v="7500"/>
    <s v="Gerencia de Recursos Humanos y Cultura"/>
    <n v="0"/>
    <n v="0"/>
    <m/>
    <m/>
    <m/>
    <m/>
    <x v="320"/>
    <m/>
    <m/>
    <s v="Contratación del Servicio de Realización de Pruebas  de Descarte COVID-19 para los trabajadores del Banco de la Nación en la Macro Regiones"/>
    <s v="NO"/>
    <x v="0"/>
    <m/>
    <m/>
    <m/>
    <m/>
    <x v="1"/>
    <m/>
    <x v="1"/>
    <m/>
    <s v="Edhit Cecilia Segura Cayetano"/>
    <s v="957 349 520"/>
    <s v="SI"/>
    <m/>
    <m/>
    <x v="3"/>
    <m/>
    <m/>
    <x v="48"/>
    <s v="SUMINISTROS COVID-19 "/>
    <m/>
    <n v="0"/>
    <n v="343745"/>
    <m/>
    <m/>
    <m/>
    <n v="0"/>
    <n v="0"/>
    <m/>
    <m/>
    <m/>
    <m/>
    <x v="334"/>
    <m/>
    <m/>
    <m/>
    <n v="343745"/>
    <m/>
    <m/>
    <m/>
    <m/>
    <s v="*"/>
    <n v="5500"/>
  </r>
  <r>
    <x v="353"/>
    <s v="7500"/>
    <s v="Gerencia de Recursos Humanos y Cultura"/>
    <n v="0"/>
    <n v="0"/>
    <m/>
    <m/>
    <m/>
    <m/>
    <x v="321"/>
    <m/>
    <m/>
    <s v="Adquisición de Mascarillas KN95 para las SMR´s"/>
    <s v="NO"/>
    <x v="0"/>
    <m/>
    <m/>
    <m/>
    <m/>
    <x v="1"/>
    <m/>
    <x v="1"/>
    <m/>
    <s v="Edhit Cecilia Segura Cayetano"/>
    <s v="957 349 520"/>
    <s v="SI"/>
    <m/>
    <m/>
    <x v="3"/>
    <m/>
    <m/>
    <x v="48"/>
    <s v="SUMINISTROS COVID-19 "/>
    <m/>
    <n v="46108"/>
    <m/>
    <n v="142637"/>
    <m/>
    <m/>
    <m/>
    <m/>
    <m/>
    <m/>
    <m/>
    <m/>
    <x v="335"/>
    <m/>
    <m/>
    <m/>
    <n v="188745"/>
    <m/>
    <m/>
    <m/>
    <m/>
    <s v="*"/>
    <n v="5500"/>
  </r>
  <r>
    <x v="354"/>
    <s v="7500"/>
    <s v="Gerencia de Recursos Humanos y Cultura"/>
    <n v="0"/>
    <n v="0"/>
    <m/>
    <m/>
    <m/>
    <m/>
    <x v="322"/>
    <m/>
    <m/>
    <s v="Adquisición de mascarillas faciales textil de uso comunitario reutilizables para los trabajadores del BN"/>
    <s v="NO"/>
    <x v="0"/>
    <m/>
    <m/>
    <m/>
    <m/>
    <x v="1"/>
    <m/>
    <x v="1"/>
    <m/>
    <s v="Edhit Cecilia Segura Cayetano"/>
    <s v="957 349 520"/>
    <s v="SI"/>
    <m/>
    <m/>
    <x v="3"/>
    <m/>
    <m/>
    <x v="48"/>
    <s v="SUMINISTROS COVID-19 "/>
    <m/>
    <n v="104232"/>
    <m/>
    <m/>
    <m/>
    <m/>
    <m/>
    <m/>
    <m/>
    <m/>
    <m/>
    <m/>
    <x v="336"/>
    <m/>
    <m/>
    <m/>
    <n v="104232"/>
    <m/>
    <m/>
    <m/>
    <m/>
    <s v="*"/>
    <n v="5500"/>
  </r>
  <r>
    <x v="355"/>
    <s v="7500"/>
    <s v="Gerencia de Recursos Humanos y Cultura"/>
    <n v="0"/>
    <n v="0"/>
    <m/>
    <m/>
    <m/>
    <m/>
    <x v="323"/>
    <m/>
    <m/>
    <s v="Mascarillas quirúrgicas descartables para los trabajadores de la Red de Agencias y Oficinas Administrativas "/>
    <s v="NO"/>
    <x v="0"/>
    <m/>
    <m/>
    <m/>
    <m/>
    <x v="1"/>
    <m/>
    <x v="1"/>
    <m/>
    <s v="Edhit Cecilia Segura Cayetano"/>
    <s v="957 349 520"/>
    <s v="SI"/>
    <m/>
    <m/>
    <x v="3"/>
    <m/>
    <m/>
    <x v="48"/>
    <s v="SUMINISTROS COVID-19 "/>
    <m/>
    <m/>
    <n v="37476"/>
    <m/>
    <m/>
    <m/>
    <m/>
    <n v="37476"/>
    <m/>
    <m/>
    <m/>
    <m/>
    <x v="337"/>
    <m/>
    <m/>
    <m/>
    <n v="74952"/>
    <m/>
    <m/>
    <m/>
    <m/>
    <s v="*"/>
    <n v="5500"/>
  </r>
  <r>
    <x v="356"/>
    <s v="7500"/>
    <s v="Gerencia de Recursos Humanos y Cultura"/>
    <n v="0"/>
    <n v="0"/>
    <m/>
    <m/>
    <m/>
    <m/>
    <x v="324"/>
    <m/>
    <m/>
    <s v="Servicio de Realización de Pruebas Rápidas de serológicas para SARS-CoV-2 para los trabajadores del Banco de la Nación en la ciudad de Lima"/>
    <s v="NO"/>
    <x v="2"/>
    <m/>
    <m/>
    <m/>
    <m/>
    <x v="1"/>
    <m/>
    <x v="1"/>
    <m/>
    <s v="Edhit Cecilia Segura Cayetano"/>
    <s v="957 349 520"/>
    <s v="SI"/>
    <m/>
    <m/>
    <x v="3"/>
    <m/>
    <m/>
    <x v="48"/>
    <s v="SUMINISTROS COVID-19 "/>
    <m/>
    <n v="5000"/>
    <n v="5000"/>
    <n v="35000"/>
    <m/>
    <m/>
    <m/>
    <m/>
    <m/>
    <m/>
    <m/>
    <m/>
    <x v="338"/>
    <m/>
    <m/>
    <m/>
    <n v="45000"/>
    <m/>
    <m/>
    <m/>
    <m/>
    <s v="*"/>
    <n v="5500"/>
  </r>
  <r>
    <x v="357"/>
    <s v="7500"/>
    <s v="Gerencia de Recursos Humanos y Cultura"/>
    <n v="0"/>
    <n v="0"/>
    <m/>
    <m/>
    <m/>
    <m/>
    <x v="325"/>
    <m/>
    <m/>
    <s v="Adquisición de mascarillas KN95 para los trabajadores de red de agencias Lima del Banco de la Nación con riesgo mediano de exposición"/>
    <s v="NO"/>
    <x v="0"/>
    <m/>
    <m/>
    <m/>
    <m/>
    <x v="1"/>
    <m/>
    <x v="1"/>
    <m/>
    <s v="Edhit Cecilia Segura Cayetano"/>
    <s v="957 349 520"/>
    <s v="SI"/>
    <m/>
    <m/>
    <x v="3"/>
    <m/>
    <m/>
    <x v="48"/>
    <s v="SUMINISTROS COVID-19 "/>
    <m/>
    <n v="39521"/>
    <m/>
    <m/>
    <m/>
    <m/>
    <m/>
    <m/>
    <m/>
    <m/>
    <m/>
    <m/>
    <x v="339"/>
    <m/>
    <m/>
    <m/>
    <n v="39521"/>
    <m/>
    <m/>
    <m/>
    <m/>
    <s v="*"/>
    <n v="5500"/>
  </r>
  <r>
    <x v="358"/>
    <s v="7500"/>
    <s v="Gerencia de Recursos Humanos y Cultura"/>
    <n v="0"/>
    <n v="0"/>
    <m/>
    <m/>
    <m/>
    <m/>
    <x v="326"/>
    <m/>
    <m/>
    <s v="Contratación del Servicio de Realización de Pruebas  de Descarte COVID-19 para los trabajadores del Banco de la Nación en la ciudad de Lima"/>
    <s v="NO"/>
    <x v="2"/>
    <m/>
    <m/>
    <m/>
    <m/>
    <x v="1"/>
    <m/>
    <x v="1"/>
    <m/>
    <s v="Edhit Cecilia Segura Cayetano"/>
    <s v="957 349 520"/>
    <s v="SI"/>
    <m/>
    <m/>
    <x v="3"/>
    <m/>
    <m/>
    <x v="48"/>
    <s v="SUMINISTROS COVID-19 "/>
    <m/>
    <n v="4300"/>
    <n v="4300"/>
    <m/>
    <m/>
    <m/>
    <m/>
    <m/>
    <m/>
    <m/>
    <m/>
    <m/>
    <x v="340"/>
    <m/>
    <m/>
    <m/>
    <n v="8600"/>
    <m/>
    <m/>
    <m/>
    <m/>
    <s v="*"/>
    <n v="5500"/>
  </r>
  <r>
    <x v="359"/>
    <s v="2663"/>
    <s v="Gerencia de Administración y Logística"/>
    <s v="Compras"/>
    <s v="Programación, Evaluación y Compras Menores"/>
    <m/>
    <m/>
    <m/>
    <m/>
    <x v="327"/>
    <m/>
    <m/>
    <s v="Legalización y cartas notariales "/>
    <s v="NO"/>
    <x v="2"/>
    <m/>
    <m/>
    <m/>
    <m/>
    <x v="1"/>
    <m/>
    <x v="1"/>
    <m/>
    <s v="Marco Leon  Aranguren"/>
    <s v="995 478 517"/>
    <s v="SI"/>
    <m/>
    <m/>
    <x v="3"/>
    <m/>
    <m/>
    <x v="49"/>
    <s v="PROTESTO  LEGALIZACION Y REGISTRO"/>
    <m/>
    <m/>
    <n v="3000"/>
    <n v="3000"/>
    <n v="3000"/>
    <n v="3000"/>
    <n v="3000"/>
    <n v="3000"/>
    <n v="3000"/>
    <n v="3000"/>
    <n v="3000"/>
    <n v="3000"/>
    <x v="85"/>
    <m/>
    <m/>
    <m/>
    <n v="30000"/>
    <m/>
    <m/>
    <m/>
    <m/>
    <s v="*"/>
    <n v="5500"/>
  </r>
  <r>
    <x v="360"/>
    <s v="2663"/>
    <s v="Gerencia de Administración y Logística"/>
    <s v="Compras"/>
    <s v="Programación, Evaluación y Compras Menores"/>
    <m/>
    <m/>
    <m/>
    <m/>
    <x v="328"/>
    <m/>
    <m/>
    <s v="Diarios y revistas  (PE, GG, Legal y RR.II)"/>
    <s v="NO"/>
    <x v="2"/>
    <m/>
    <m/>
    <m/>
    <m/>
    <x v="1"/>
    <m/>
    <x v="1"/>
    <m/>
    <s v="Marco Leon  Aranguren"/>
    <s v="995 478 517"/>
    <s v="SI"/>
    <m/>
    <m/>
    <x v="3"/>
    <m/>
    <m/>
    <x v="76"/>
    <s v="DIARIOS  LIBROS Y REVISTAS"/>
    <n v="1939"/>
    <n v="1939"/>
    <n v="1939"/>
    <n v="1939"/>
    <n v="1939"/>
    <n v="1939"/>
    <n v="1939"/>
    <n v="1939"/>
    <n v="1939"/>
    <n v="1939"/>
    <n v="1939"/>
    <n v="1936"/>
    <x v="341"/>
    <m/>
    <m/>
    <m/>
    <n v="23265"/>
    <m/>
    <m/>
    <m/>
    <m/>
    <s v="*"/>
    <n v="5500"/>
  </r>
  <r>
    <x v="361"/>
    <s v="2663"/>
    <s v="Gerencia de Administración y Logística"/>
    <s v="Compras"/>
    <s v="Programación, Evaluación y Compras Menores"/>
    <m/>
    <m/>
    <m/>
    <m/>
    <x v="329"/>
    <m/>
    <m/>
    <s v="Auditoría financiera gubernamental para los ejercicios 2019-2020."/>
    <s v="NO"/>
    <x v="0"/>
    <m/>
    <m/>
    <m/>
    <m/>
    <x v="1"/>
    <m/>
    <x v="1"/>
    <m/>
    <s v="Marco Leon  Aranguren"/>
    <s v="995 478 517"/>
    <s v="SI"/>
    <m/>
    <m/>
    <x v="3"/>
    <m/>
    <m/>
    <x v="77"/>
    <s v="SOCIEDADES DE AUDITORIA "/>
    <n v="0"/>
    <n v="0"/>
    <n v="0"/>
    <n v="0"/>
    <n v="0"/>
    <n v="1112519"/>
    <n v="0"/>
    <n v="0"/>
    <n v="0"/>
    <n v="0"/>
    <n v="0"/>
    <n v="981914"/>
    <x v="342"/>
    <m/>
    <m/>
    <m/>
    <n v="2094433"/>
    <m/>
    <m/>
    <m/>
    <m/>
    <s v="*"/>
    <n v="5500"/>
  </r>
  <r>
    <x v="362"/>
    <s v="2663"/>
    <s v="Gerencia de Administración y Logística"/>
    <s v="Compras"/>
    <s v="Programación, Evaluación y Compras Menores"/>
    <m/>
    <m/>
    <m/>
    <m/>
    <x v="330"/>
    <m/>
    <m/>
    <s v="Revelado de fotos, grabaciones, planos y otros"/>
    <s v="NO"/>
    <x v="2"/>
    <m/>
    <m/>
    <m/>
    <m/>
    <x v="1"/>
    <m/>
    <x v="1"/>
    <m/>
    <s v="Marco Leon  Aranguren"/>
    <s v="995 478 517"/>
    <s v="SI"/>
    <m/>
    <m/>
    <x v="3"/>
    <m/>
    <m/>
    <x v="78"/>
    <s v="GASTOS DE REPRODUCCION"/>
    <m/>
    <m/>
    <n v="500"/>
    <n v="500"/>
    <n v="500"/>
    <n v="500"/>
    <n v="500"/>
    <n v="500"/>
    <n v="500"/>
    <n v="100"/>
    <n v="439"/>
    <n v="0"/>
    <x v="343"/>
    <m/>
    <m/>
    <m/>
    <n v="4039"/>
    <m/>
    <m/>
    <m/>
    <m/>
    <s v="*"/>
    <n v="5500"/>
  </r>
  <r>
    <x v="363"/>
    <s v="2663"/>
    <s v="Gerencia de Administración y Logística"/>
    <s v="Compras"/>
    <s v="Programación, Evaluación y Compras Menores"/>
    <m/>
    <m/>
    <m/>
    <m/>
    <x v="331"/>
    <m/>
    <m/>
    <s v="Imprevistos distribución de formatos impresos  (stock de almacén)"/>
    <s v="NO"/>
    <x v="2"/>
    <m/>
    <m/>
    <m/>
    <m/>
    <x v="1"/>
    <m/>
    <x v="1"/>
    <m/>
    <s v="Marco Leon  Aranguren"/>
    <s v="995 478 517"/>
    <s v="SI"/>
    <m/>
    <m/>
    <x v="3"/>
    <m/>
    <m/>
    <x v="57"/>
    <s v="GASTOS DE IMPRENTA"/>
    <m/>
    <m/>
    <n v="10000"/>
    <n v="10000"/>
    <n v="10000"/>
    <n v="10000"/>
    <n v="10000"/>
    <n v="10000"/>
    <n v="10000"/>
    <n v="10000"/>
    <n v="10000"/>
    <n v="10000"/>
    <x v="332"/>
    <m/>
    <m/>
    <m/>
    <n v="100000"/>
    <m/>
    <m/>
    <m/>
    <m/>
    <s v="*"/>
    <n v="5500"/>
  </r>
  <r>
    <x v="364"/>
    <s v="2663"/>
    <s v="Gerencia de Administración y Logística"/>
    <s v="Compras"/>
    <s v="Programación, Evaluación y Compras Menores"/>
    <m/>
    <m/>
    <m/>
    <m/>
    <x v="332"/>
    <m/>
    <m/>
    <s v="Trámites de obtención de la certificación ITSE a nivel nacional"/>
    <s v="NO"/>
    <x v="2"/>
    <m/>
    <m/>
    <m/>
    <m/>
    <x v="1"/>
    <m/>
    <x v="1"/>
    <m/>
    <s v="Marco Leon  Aranguren"/>
    <s v="995 478 517"/>
    <s v="SI"/>
    <m/>
    <m/>
    <x v="3"/>
    <m/>
    <m/>
    <x v="50"/>
    <s v="OTROS SERVICIOS"/>
    <m/>
    <m/>
    <n v="30000"/>
    <n v="30000"/>
    <n v="30000"/>
    <n v="30000"/>
    <n v="30000"/>
    <n v="30000"/>
    <n v="30000"/>
    <n v="30000"/>
    <n v="30000"/>
    <n v="30000"/>
    <x v="344"/>
    <m/>
    <m/>
    <m/>
    <n v="300000"/>
    <m/>
    <m/>
    <m/>
    <m/>
    <s v="*"/>
    <n v="5500"/>
  </r>
  <r>
    <x v="365"/>
    <s v="2663"/>
    <s v="Gerencia de Administración y Logística"/>
    <s v="Compras"/>
    <s v="Programación, Evaluación y Compras Menores"/>
    <m/>
    <m/>
    <m/>
    <m/>
    <x v="332"/>
    <m/>
    <m/>
    <s v="Trámites de obtención de la certificación ITSE a nivel nacional"/>
    <s v="NO"/>
    <x v="2"/>
    <m/>
    <m/>
    <m/>
    <m/>
    <x v="1"/>
    <m/>
    <x v="1"/>
    <m/>
    <s v="Marco Leon  Aranguren"/>
    <s v="995 478 517"/>
    <s v="SI"/>
    <m/>
    <m/>
    <x v="3"/>
    <m/>
    <m/>
    <x v="50"/>
    <s v="OTROS SERVICIOS"/>
    <m/>
    <m/>
    <n v="20000"/>
    <n v="20000"/>
    <n v="20000"/>
    <n v="20000"/>
    <n v="20000"/>
    <n v="20000"/>
    <n v="20000"/>
    <n v="20000"/>
    <n v="20000"/>
    <n v="20000"/>
    <x v="70"/>
    <m/>
    <m/>
    <m/>
    <n v="200000"/>
    <m/>
    <m/>
    <m/>
    <m/>
    <s v="*"/>
    <n v="5500"/>
  </r>
  <r>
    <x v="366"/>
    <s v="1200"/>
    <s v="Oficialía de Prevención de Lavado de Activos y Financiamiento del Terrorismo"/>
    <n v="0"/>
    <n v="0"/>
    <m/>
    <m/>
    <m/>
    <m/>
    <x v="333"/>
    <m/>
    <m/>
    <s v="Consulta en portal de la Sunarp"/>
    <s v="NO"/>
    <x v="2"/>
    <m/>
    <m/>
    <m/>
    <m/>
    <x v="1"/>
    <m/>
    <x v="1"/>
    <m/>
    <s v="Gilda Cecilia Consiglieri Francia"/>
    <s v="977 918 950"/>
    <s v="SI"/>
    <m/>
    <m/>
    <x v="3"/>
    <m/>
    <m/>
    <x v="50"/>
    <s v="OTROS SERVICIOS"/>
    <m/>
    <m/>
    <m/>
    <m/>
    <m/>
    <m/>
    <n v="17000"/>
    <m/>
    <m/>
    <m/>
    <m/>
    <m/>
    <x v="345"/>
    <m/>
    <m/>
    <m/>
    <n v="17000"/>
    <m/>
    <m/>
    <m/>
    <m/>
    <s v="*"/>
    <n v="5500"/>
  </r>
  <r>
    <x v="367"/>
    <s v="3100"/>
    <s v="Gerencia de Operaciones"/>
    <n v="0"/>
    <n v="0"/>
    <m/>
    <m/>
    <m/>
    <m/>
    <x v="333"/>
    <m/>
    <m/>
    <s v="Consulta en portal de la Sunarp"/>
    <s v="NO"/>
    <x v="2"/>
    <m/>
    <m/>
    <m/>
    <m/>
    <x v="1"/>
    <m/>
    <x v="1"/>
    <m/>
    <s v="Raquel Elizabeth Vargas Rios"/>
    <s v="992 673 708"/>
    <s v="SI"/>
    <m/>
    <m/>
    <x v="3"/>
    <m/>
    <m/>
    <x v="50"/>
    <s v="OTROS SERVICIOS"/>
    <m/>
    <m/>
    <m/>
    <m/>
    <m/>
    <m/>
    <m/>
    <m/>
    <n v="10008"/>
    <m/>
    <m/>
    <m/>
    <x v="346"/>
    <m/>
    <m/>
    <m/>
    <n v="10008"/>
    <m/>
    <m/>
    <m/>
    <m/>
    <s v="*"/>
    <n v="5500"/>
  </r>
  <r>
    <x v="368"/>
    <s v="2193"/>
    <s v="Gerencia de Riesgos"/>
    <s v="Riesgos Crediticios y Financieros"/>
    <s v="Riesgos Financieros"/>
    <m/>
    <m/>
    <m/>
    <m/>
    <x v="334"/>
    <m/>
    <m/>
    <s v="Servicio central de riesgos para la prestación de servicios de acceso a base de datos (información)"/>
    <s v="NO"/>
    <x v="2"/>
    <m/>
    <m/>
    <m/>
    <m/>
    <x v="1"/>
    <m/>
    <x v="1"/>
    <m/>
    <s v="Luis Rodolfo Rebatta Trujillo"/>
    <s v="993 544 991"/>
    <s v="SI"/>
    <m/>
    <m/>
    <x v="3"/>
    <m/>
    <m/>
    <x v="50"/>
    <s v="OTROS SERVICIOS"/>
    <n v="509"/>
    <n v="509"/>
    <n v="509"/>
    <n v="509"/>
    <n v="509"/>
    <n v="509"/>
    <n v="509"/>
    <n v="509"/>
    <n v="509"/>
    <n v="509"/>
    <n v="509"/>
    <n v="509"/>
    <x v="347"/>
    <n v="1527"/>
    <m/>
    <m/>
    <n v="6108"/>
    <m/>
    <m/>
    <m/>
    <m/>
    <s v="*"/>
    <n v="5500"/>
  </r>
  <r>
    <x v="369"/>
    <s v="4500"/>
    <s v="Gerencia Legal"/>
    <n v="0"/>
    <n v="0"/>
    <m/>
    <m/>
    <m/>
    <m/>
    <x v="333"/>
    <m/>
    <m/>
    <s v="Consulta en portal de la Sunarp"/>
    <s v="NO"/>
    <x v="2"/>
    <m/>
    <m/>
    <m/>
    <m/>
    <x v="1"/>
    <m/>
    <x v="1"/>
    <m/>
    <s v="Kathery Roxana Grande Arroyo"/>
    <s v="949 405 851"/>
    <s v="SI"/>
    <m/>
    <m/>
    <x v="3"/>
    <m/>
    <m/>
    <x v="50"/>
    <s v="OTROS SERVICIOS"/>
    <m/>
    <m/>
    <m/>
    <m/>
    <m/>
    <m/>
    <m/>
    <n v="3000"/>
    <m/>
    <m/>
    <m/>
    <m/>
    <x v="130"/>
    <m/>
    <m/>
    <m/>
    <n v="3000"/>
    <m/>
    <m/>
    <m/>
    <m/>
    <s v="*"/>
    <n v="5500"/>
  </r>
  <r>
    <x v="370"/>
    <s v="4500"/>
    <s v="Gerencia Legal"/>
    <n v="0"/>
    <n v="0"/>
    <m/>
    <m/>
    <m/>
    <m/>
    <x v="335"/>
    <m/>
    <m/>
    <s v="Actualización de normas legales (SPIJ) - 01 licencia principal y 45 adicionales."/>
    <s v="NO"/>
    <x v="2"/>
    <m/>
    <m/>
    <m/>
    <m/>
    <x v="1"/>
    <m/>
    <x v="1"/>
    <m/>
    <s v="Kathery Roxana Grande Arroyo"/>
    <s v="949 405 851"/>
    <s v="SI"/>
    <m/>
    <m/>
    <x v="3"/>
    <m/>
    <m/>
    <x v="50"/>
    <s v="OTROS SERVICIOS"/>
    <m/>
    <m/>
    <m/>
    <m/>
    <m/>
    <m/>
    <n v="3000"/>
    <m/>
    <m/>
    <m/>
    <m/>
    <m/>
    <x v="130"/>
    <m/>
    <m/>
    <m/>
    <n v="3000"/>
    <m/>
    <m/>
    <m/>
    <m/>
    <s v="*"/>
    <n v="5500"/>
  </r>
  <r>
    <x v="371"/>
    <s v="2663"/>
    <s v="Gerencia de Administración y Logística"/>
    <s v="Compras"/>
    <s v="Programación, Evaluación y Compras Menores"/>
    <m/>
    <m/>
    <m/>
    <m/>
    <x v="336"/>
    <m/>
    <m/>
    <s v="Contratación de locadores de servicio."/>
    <s v="NO"/>
    <x v="2"/>
    <m/>
    <m/>
    <m/>
    <m/>
    <x v="1"/>
    <m/>
    <x v="1"/>
    <m/>
    <s v="Marco Leon  Aranguren"/>
    <s v="995 478 517"/>
    <s v="SI"/>
    <m/>
    <m/>
    <x v="3"/>
    <m/>
    <m/>
    <x v="79"/>
    <s v="OTROS SERVICIOS - LOCADORES DE SERVICIOS (SNP)"/>
    <n v="147617"/>
    <n v="147617"/>
    <n v="147617"/>
    <n v="147617"/>
    <n v="147617"/>
    <n v="147617"/>
    <n v="147617"/>
    <n v="147617"/>
    <n v="147617"/>
    <n v="147617"/>
    <n v="147617"/>
    <n v="147617"/>
    <x v="348"/>
    <m/>
    <m/>
    <m/>
    <n v="1771404"/>
    <m/>
    <m/>
    <m/>
    <m/>
    <s v="*"/>
    <n v="5500"/>
  </r>
  <r>
    <x v="372"/>
    <s v="2663"/>
    <s v="Gerencia de Administración y Logística"/>
    <s v="Compras"/>
    <s v="Programación, Evaluación y Compras Menores"/>
    <m/>
    <m/>
    <m/>
    <m/>
    <x v="337"/>
    <m/>
    <m/>
    <s v="Seguro Integral de Salud"/>
    <s v="NO"/>
    <x v="2"/>
    <m/>
    <m/>
    <m/>
    <m/>
    <x v="1"/>
    <m/>
    <x v="1"/>
    <m/>
    <s v="Marco Leon  Aranguren"/>
    <s v="995 478 517"/>
    <s v="SI"/>
    <m/>
    <m/>
    <x v="3"/>
    <m/>
    <m/>
    <x v="80"/>
    <s v="CONTROL CONCURRENTE - LEY 3135"/>
    <m/>
    <m/>
    <m/>
    <m/>
    <m/>
    <m/>
    <m/>
    <m/>
    <m/>
    <m/>
    <m/>
    <n v="1394824"/>
    <x v="349"/>
    <m/>
    <m/>
    <m/>
    <n v="1394824"/>
    <m/>
    <m/>
    <m/>
    <m/>
    <s v="*"/>
    <n v="5500"/>
  </r>
  <r>
    <x v="373"/>
    <s v="2663"/>
    <s v="Gerencia de Administración y Logística"/>
    <s v="Compras"/>
    <s v="Programación, Evaluación y Compras Menores"/>
    <m/>
    <m/>
    <m/>
    <m/>
    <x v="338"/>
    <m/>
    <m/>
    <s v="Adqu 600 ATMs y Sist. Video Grabacion Digital LP 2022"/>
    <s v="NO"/>
    <x v="2"/>
    <m/>
    <m/>
    <m/>
    <m/>
    <x v="1"/>
    <m/>
    <x v="1"/>
    <m/>
    <s v="Marco Leon  Aranguren"/>
    <s v="995 478 517"/>
    <s v="SI"/>
    <m/>
    <m/>
    <x v="3"/>
    <m/>
    <m/>
    <x v="80"/>
    <s v="CONTROL CONCURRENTE - LEY 3135"/>
    <m/>
    <m/>
    <m/>
    <m/>
    <m/>
    <m/>
    <m/>
    <m/>
    <m/>
    <m/>
    <m/>
    <n v="737689"/>
    <x v="350"/>
    <m/>
    <m/>
    <m/>
    <n v="737689"/>
    <m/>
    <m/>
    <m/>
    <m/>
    <s v="*"/>
    <n v="5500"/>
  </r>
  <r>
    <x v="374"/>
    <s v="2663"/>
    <s v="Gerencia de Administración y Logística"/>
    <s v="Compras"/>
    <s v="Programación, Evaluación y Compras Menores"/>
    <m/>
    <m/>
    <m/>
    <m/>
    <x v="339"/>
    <m/>
    <m/>
    <s v="Servicio de Ciberseguridad y Gestión de Eventos e Incidentes de Seguridad Informática para la Implementación de un Cybersecurity Operation Center (COC) – Contr. Finan."/>
    <s v="NO"/>
    <x v="2"/>
    <m/>
    <m/>
    <m/>
    <m/>
    <x v="1"/>
    <m/>
    <x v="1"/>
    <m/>
    <s v="Marco Leon  Aranguren"/>
    <s v="995 478 517"/>
    <s v="SI"/>
    <m/>
    <m/>
    <x v="3"/>
    <m/>
    <m/>
    <x v="80"/>
    <s v="CONTROL CONCURRENTE - LEY 3135"/>
    <m/>
    <m/>
    <m/>
    <m/>
    <m/>
    <m/>
    <m/>
    <m/>
    <m/>
    <m/>
    <m/>
    <n v="493369"/>
    <x v="351"/>
    <m/>
    <m/>
    <m/>
    <n v="493369"/>
    <m/>
    <m/>
    <m/>
    <m/>
    <s v="*"/>
    <n v="5500"/>
  </r>
  <r>
    <x v="375"/>
    <s v="2663"/>
    <s v="Gerencia de Administración y Logística"/>
    <s v="Compras"/>
    <s v="Programación, Evaluación y Compras Menores"/>
    <m/>
    <m/>
    <m/>
    <m/>
    <x v="340"/>
    <m/>
    <m/>
    <s v="Adquisición de switches Sedes Administrativas y dependencias tipo 3"/>
    <s v="NO"/>
    <x v="2"/>
    <m/>
    <m/>
    <m/>
    <m/>
    <x v="1"/>
    <m/>
    <x v="1"/>
    <m/>
    <s v="Marco Leon  Aranguren"/>
    <s v="995 478 517"/>
    <s v="SI"/>
    <m/>
    <m/>
    <x v="3"/>
    <m/>
    <m/>
    <x v="80"/>
    <s v="CONTROL CONCURRENTE - LEY 3135"/>
    <m/>
    <m/>
    <m/>
    <m/>
    <m/>
    <m/>
    <m/>
    <m/>
    <m/>
    <m/>
    <m/>
    <n v="457628"/>
    <x v="352"/>
    <m/>
    <m/>
    <m/>
    <n v="457628"/>
    <m/>
    <m/>
    <m/>
    <m/>
    <s v="*"/>
    <n v="5500"/>
  </r>
  <r>
    <x v="376"/>
    <s v="2663"/>
    <s v="Gerencia de Administración y Logística"/>
    <s v="Compras"/>
    <s v="Programación, Evaluación y Compras Menores"/>
    <m/>
    <m/>
    <m/>
    <m/>
    <x v="101"/>
    <m/>
    <m/>
    <s v="Mantenimiento preventivo y correctivo de servicios generales de sedes, agencias y lobbies SMR Lima Item 2 - Zona Sur"/>
    <s v="NO"/>
    <x v="2"/>
    <m/>
    <m/>
    <m/>
    <m/>
    <x v="1"/>
    <m/>
    <x v="1"/>
    <m/>
    <s v="Marco Leon  Aranguren"/>
    <s v="995 478 517"/>
    <s v="SI"/>
    <m/>
    <m/>
    <x v="3"/>
    <m/>
    <m/>
    <x v="80"/>
    <s v="CONTROL CONCURRENTE - LEY 3135"/>
    <m/>
    <m/>
    <m/>
    <m/>
    <m/>
    <m/>
    <m/>
    <m/>
    <m/>
    <m/>
    <m/>
    <n v="418645"/>
    <x v="353"/>
    <m/>
    <m/>
    <m/>
    <n v="418645"/>
    <m/>
    <m/>
    <m/>
    <m/>
    <s v="*"/>
    <n v="5500"/>
  </r>
  <r>
    <x v="377"/>
    <s v="2663"/>
    <s v="Gerencia de Administración y Logística"/>
    <s v="Compras"/>
    <s v="Programación, Evaluación y Compras Menores"/>
    <m/>
    <m/>
    <m/>
    <m/>
    <x v="341"/>
    <m/>
    <m/>
    <s v="Servicio de impresión de formatos "/>
    <s v="NO"/>
    <x v="2"/>
    <m/>
    <m/>
    <m/>
    <m/>
    <x v="1"/>
    <m/>
    <x v="1"/>
    <m/>
    <s v="Marco Leon  Aranguren"/>
    <s v="995 478 517"/>
    <s v="SI"/>
    <m/>
    <m/>
    <x v="3"/>
    <m/>
    <m/>
    <x v="80"/>
    <s v="CONTROL CONCURRENTE - LEY 3135"/>
    <m/>
    <m/>
    <m/>
    <m/>
    <m/>
    <m/>
    <m/>
    <m/>
    <m/>
    <m/>
    <m/>
    <n v="287994"/>
    <x v="354"/>
    <m/>
    <m/>
    <m/>
    <n v="287994"/>
    <m/>
    <m/>
    <m/>
    <m/>
    <s v="*"/>
    <n v="5500"/>
  </r>
  <r>
    <x v="378"/>
    <s v="2663"/>
    <s v="Gerencia de Administración y Logística"/>
    <s v="Compras"/>
    <s v="Programación, Evaluación y Compras Menores"/>
    <m/>
    <m/>
    <m/>
    <m/>
    <x v="342"/>
    <m/>
    <m/>
    <s v="Adquisición de plataforma de redes inalámbricas para Sedes Administrativas y Macroregiones"/>
    <s v="NO"/>
    <x v="2"/>
    <m/>
    <m/>
    <m/>
    <m/>
    <x v="1"/>
    <m/>
    <x v="1"/>
    <m/>
    <s v="Marco Leon  Aranguren"/>
    <s v="995 478 517"/>
    <s v="SI"/>
    <m/>
    <m/>
    <x v="3"/>
    <m/>
    <m/>
    <x v="80"/>
    <s v="CONTROL CONCURRENTE - LEY 3135"/>
    <m/>
    <m/>
    <m/>
    <m/>
    <m/>
    <m/>
    <m/>
    <m/>
    <m/>
    <m/>
    <m/>
    <n v="228814"/>
    <x v="355"/>
    <m/>
    <m/>
    <m/>
    <n v="228814"/>
    <m/>
    <m/>
    <m/>
    <m/>
    <s v="*"/>
    <n v="5500"/>
  </r>
  <r>
    <x v="379"/>
    <s v="2663"/>
    <s v="Gerencia de Administración y Logística"/>
    <s v="Compras"/>
    <s v="Programación, Evaluación y Compras Menores"/>
    <m/>
    <m/>
    <m/>
    <m/>
    <x v="343"/>
    <m/>
    <m/>
    <s v="Adquisición de terminales de voz para sedes administrativas y red de agencias"/>
    <s v="NO"/>
    <x v="2"/>
    <m/>
    <m/>
    <m/>
    <m/>
    <x v="1"/>
    <m/>
    <x v="1"/>
    <m/>
    <s v="Marco Leon  Aranguren"/>
    <s v="995 478 517"/>
    <s v="SI"/>
    <m/>
    <m/>
    <x v="3"/>
    <m/>
    <m/>
    <x v="80"/>
    <s v="CONTROL CONCURRENTE - LEY 3135"/>
    <m/>
    <m/>
    <m/>
    <m/>
    <m/>
    <m/>
    <m/>
    <m/>
    <m/>
    <m/>
    <m/>
    <n v="180000"/>
    <x v="356"/>
    <m/>
    <m/>
    <m/>
    <n v="180000"/>
    <m/>
    <m/>
    <m/>
    <m/>
    <s v="*"/>
    <n v="5500"/>
  </r>
  <r>
    <x v="380"/>
    <s v="2663"/>
    <s v="Gerencia de Administración y Logística"/>
    <s v="Compras"/>
    <s v="Programación, Evaluación y Compras Menores"/>
    <m/>
    <m/>
    <m/>
    <m/>
    <x v="344"/>
    <m/>
    <m/>
    <s v="Optimización de la Red Interna "/>
    <s v="NO"/>
    <x v="2"/>
    <m/>
    <m/>
    <m/>
    <m/>
    <x v="1"/>
    <m/>
    <x v="1"/>
    <m/>
    <s v="Marco Leon  Aranguren"/>
    <s v="995 478 517"/>
    <s v="SI"/>
    <m/>
    <m/>
    <x v="3"/>
    <m/>
    <m/>
    <x v="80"/>
    <s v="CONTROL CONCURRENTE - LEY 3135"/>
    <m/>
    <m/>
    <m/>
    <m/>
    <m/>
    <m/>
    <m/>
    <m/>
    <m/>
    <m/>
    <m/>
    <n v="165303"/>
    <x v="357"/>
    <m/>
    <m/>
    <m/>
    <n v="165303"/>
    <m/>
    <m/>
    <m/>
    <m/>
    <s v="*"/>
    <n v="5500"/>
  </r>
  <r>
    <x v="381"/>
    <s v="2663"/>
    <s v="Gerencia de Administración y Logística"/>
    <s v="Compras"/>
    <s v="Programación, Evaluación y Compras Menores"/>
    <m/>
    <m/>
    <m/>
    <m/>
    <x v="345"/>
    <m/>
    <m/>
    <s v="Adquisición de Sitemas de Video Grabacion Digital LP 2023"/>
    <s v="NO"/>
    <x v="2"/>
    <m/>
    <m/>
    <m/>
    <m/>
    <x v="1"/>
    <m/>
    <x v="1"/>
    <m/>
    <s v="Marco Leon  Aranguren"/>
    <s v="995 478 517"/>
    <s v="SI"/>
    <m/>
    <m/>
    <x v="3"/>
    <m/>
    <m/>
    <x v="80"/>
    <s v="CONTROL CONCURRENTE - LEY 3135"/>
    <m/>
    <m/>
    <m/>
    <m/>
    <m/>
    <m/>
    <m/>
    <m/>
    <m/>
    <m/>
    <m/>
    <n v="164498"/>
    <x v="358"/>
    <m/>
    <m/>
    <m/>
    <n v="164498"/>
    <m/>
    <m/>
    <m/>
    <m/>
    <s v="*"/>
    <n v="5500"/>
  </r>
  <r>
    <x v="382"/>
    <s v="7830"/>
    <s v="Gerencia General"/>
    <s v="Experiencia de Cliente y Reclamos"/>
    <n v="0"/>
    <m/>
    <m/>
    <m/>
    <m/>
    <x v="346"/>
    <m/>
    <m/>
    <s v="Segunda mesa de reclamos y mesa de calidad"/>
    <s v="SI"/>
    <x v="2"/>
    <s v="OEI 4: Mejorar la experiencia del cliente"/>
    <m/>
    <m/>
    <m/>
    <x v="1"/>
    <m/>
    <x v="1"/>
    <m/>
    <s v="Victor Raul Amez Angeles"/>
    <s v="960 175 799"/>
    <s v="SI"/>
    <m/>
    <m/>
    <x v="3"/>
    <m/>
    <m/>
    <x v="81"/>
    <s v="SERVICIO DE OUTSOURCING - GESTIÓN RECLAMOS Y ENVÍO COMUNICACIONES ELECTRONICAS RECLAMOS"/>
    <m/>
    <m/>
    <n v="200599.99999999997"/>
    <n v="368278"/>
    <n v="368278"/>
    <n v="368278"/>
    <n v="368278"/>
    <n v="368278"/>
    <n v="368278"/>
    <n v="368278"/>
    <n v="368278"/>
    <n v="368278"/>
    <x v="359"/>
    <m/>
    <m/>
    <m/>
    <n v="3515102"/>
    <m/>
    <m/>
    <m/>
    <m/>
    <m/>
    <m/>
  </r>
  <r>
    <x v="383"/>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m/>
    <n v="73500"/>
    <n v="73500"/>
    <n v="73500"/>
    <n v="73500"/>
    <n v="73500"/>
    <n v="73500"/>
    <n v="73500"/>
    <n v="73500"/>
    <n v="73500"/>
    <n v="73500"/>
    <n v="73500"/>
    <x v="360"/>
    <m/>
    <m/>
    <m/>
    <n v="808500"/>
    <m/>
    <m/>
    <m/>
    <m/>
    <m/>
    <m/>
  </r>
  <r>
    <x v="384"/>
    <s v="7830"/>
    <s v="Gerencia General"/>
    <s v="Experiencia de Cliente y Reclamos"/>
    <n v="0"/>
    <m/>
    <m/>
    <m/>
    <m/>
    <x v="348"/>
    <m/>
    <m/>
    <s v="Gestión Reclamos y Envío Comunic.Elect.Reclamos - Call Center"/>
    <s v="SI"/>
    <x v="2"/>
    <s v="OEI 4: Mejorar la experiencia del cliente"/>
    <m/>
    <m/>
    <m/>
    <x v="1"/>
    <m/>
    <x v="1"/>
    <m/>
    <s v="Victor Raul Amez Angeles"/>
    <s v="960 175 799"/>
    <s v="SI"/>
    <m/>
    <m/>
    <x v="3"/>
    <m/>
    <m/>
    <x v="81"/>
    <s v="SERVICIO DE OUTSOURCING - GESTIÓN RECLAMOS Y ENVÍO COMUNICACIONES ELECTRONICAS RECLAMOS"/>
    <n v="62700"/>
    <n v="62700"/>
    <n v="62700"/>
    <n v="62700"/>
    <n v="62700"/>
    <n v="62700"/>
    <n v="62700"/>
    <n v="62700"/>
    <n v="62700"/>
    <n v="62700"/>
    <n v="62700"/>
    <n v="62700"/>
    <x v="361"/>
    <m/>
    <m/>
    <m/>
    <n v="752400"/>
    <m/>
    <m/>
    <m/>
    <m/>
    <m/>
    <m/>
  </r>
  <r>
    <x v="385"/>
    <s v="2000"/>
    <s v="Gerencia General"/>
    <n v="0"/>
    <n v="0"/>
    <m/>
    <m/>
    <m/>
    <m/>
    <x v="349"/>
    <m/>
    <m/>
    <s v="Contratación de locadores de servicio"/>
    <s v="NO"/>
    <x v="2"/>
    <m/>
    <m/>
    <m/>
    <m/>
    <x v="1"/>
    <m/>
    <x v="1"/>
    <m/>
    <s v="Marco Leon  Aranguren"/>
    <s v="995 478 517"/>
    <s v="SI"/>
    <m/>
    <m/>
    <x v="3"/>
    <m/>
    <m/>
    <x v="79"/>
    <s v="OTROS SERVICIOS - LOCADORES DE SERVICIOS (SNP)"/>
    <n v="60180"/>
    <n v="60180"/>
    <n v="60180"/>
    <n v="60180"/>
    <n v="60180"/>
    <n v="60180"/>
    <m/>
    <m/>
    <m/>
    <m/>
    <m/>
    <m/>
    <x v="362"/>
    <m/>
    <m/>
    <m/>
    <n v="361080"/>
    <m/>
    <m/>
    <m/>
    <m/>
    <m/>
    <m/>
  </r>
  <r>
    <x v="386"/>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8000"/>
    <n v="8000"/>
    <n v="8000"/>
    <m/>
    <m/>
    <m/>
    <m/>
    <m/>
    <m/>
    <m/>
    <m/>
    <m/>
    <x v="19"/>
    <m/>
    <m/>
    <m/>
    <n v="24000"/>
    <m/>
    <m/>
    <m/>
    <m/>
    <m/>
    <m/>
  </r>
  <r>
    <x v="387"/>
    <s v="2000"/>
    <s v="Gerencia General"/>
    <n v="0"/>
    <n v="0"/>
    <m/>
    <m/>
    <m/>
    <m/>
    <x v="350"/>
    <m/>
    <m/>
    <s v="Atenciones oficiales a personas, emp. e inst. vinculadas con las funciones del BN y reuniones de trabajo con personal BN."/>
    <s v="NO"/>
    <x v="2"/>
    <m/>
    <m/>
    <m/>
    <m/>
    <x v="1"/>
    <m/>
    <x v="1"/>
    <m/>
    <s v="Marco Leon  Aranguren"/>
    <s v="995 478 517"/>
    <s v="SI"/>
    <m/>
    <m/>
    <x v="3"/>
    <m/>
    <m/>
    <x v="82"/>
    <s v="GASTOS DE REPRESENTACIONES"/>
    <n v="830"/>
    <n v="830"/>
    <n v="830"/>
    <n v="830"/>
    <n v="835"/>
    <n v="835"/>
    <n v="835"/>
    <n v="835"/>
    <n v="835"/>
    <n v="835"/>
    <n v="835"/>
    <n v="835"/>
    <x v="26"/>
    <m/>
    <m/>
    <m/>
    <n v="10000"/>
    <m/>
    <m/>
    <m/>
    <m/>
    <m/>
    <m/>
  </r>
  <r>
    <x v="388"/>
    <s v="2000"/>
    <s v="Gerencia General"/>
    <n v="0"/>
    <n v="0"/>
    <m/>
    <m/>
    <m/>
    <m/>
    <x v="351"/>
    <m/>
    <m/>
    <s v="Comisiones varias al Exterior"/>
    <s v="NO"/>
    <x v="2"/>
    <m/>
    <m/>
    <m/>
    <m/>
    <x v="1"/>
    <m/>
    <x v="1"/>
    <m/>
    <s v="Marco Leon  Aranguren"/>
    <s v="995 478 517"/>
    <s v="SI"/>
    <m/>
    <m/>
    <x v="3"/>
    <m/>
    <m/>
    <x v="83"/>
    <s v="VIÁTICOS EXTERIOR"/>
    <n v="0"/>
    <n v="0"/>
    <n v="0"/>
    <n v="0"/>
    <n v="0"/>
    <n v="0"/>
    <n v="0"/>
    <n v="4410"/>
    <n v="0"/>
    <n v="0"/>
    <n v="5180"/>
    <n v="0"/>
    <x v="363"/>
    <m/>
    <m/>
    <m/>
    <n v="9590"/>
    <m/>
    <m/>
    <m/>
    <m/>
    <m/>
    <m/>
  </r>
  <r>
    <x v="389"/>
    <s v="2000"/>
    <s v="Gerencia General"/>
    <n v="0"/>
    <n v="0"/>
    <m/>
    <m/>
    <m/>
    <m/>
    <x v="352"/>
    <m/>
    <m/>
    <s v="Gastos de suministros tales como: gaseosas, galletas, café, azúcar, infusiones, menaje etc."/>
    <s v="NO"/>
    <x v="2"/>
    <m/>
    <m/>
    <m/>
    <m/>
    <x v="1"/>
    <m/>
    <x v="1"/>
    <m/>
    <s v="Marco Leon  Aranguren"/>
    <s v="995 478 517"/>
    <s v="SI"/>
    <m/>
    <m/>
    <x v="3"/>
    <m/>
    <m/>
    <x v="6"/>
    <s v="OTROS SUMINISTROS"/>
    <n v="625"/>
    <n v="625"/>
    <n v="625"/>
    <n v="625"/>
    <n v="625"/>
    <n v="625"/>
    <n v="625"/>
    <n v="625"/>
    <n v="625"/>
    <n v="625"/>
    <n v="625"/>
    <n v="625"/>
    <x v="364"/>
    <m/>
    <m/>
    <m/>
    <n v="7500"/>
    <m/>
    <m/>
    <m/>
    <m/>
    <m/>
    <m/>
  </r>
  <r>
    <x v="390"/>
    <s v="2000"/>
    <s v="Gerencia General"/>
    <n v="0"/>
    <n v="0"/>
    <m/>
    <m/>
    <m/>
    <m/>
    <x v="351"/>
    <m/>
    <m/>
    <s v="Comisiones varias al Exterior"/>
    <s v="NO"/>
    <x v="2"/>
    <m/>
    <m/>
    <m/>
    <m/>
    <x v="1"/>
    <m/>
    <x v="1"/>
    <m/>
    <s v="Marco Leon  Aranguren"/>
    <s v="995 478 517"/>
    <s v="SI"/>
    <m/>
    <m/>
    <x v="3"/>
    <m/>
    <m/>
    <x v="83"/>
    <s v="VIÁTICOS EXTERIOR"/>
    <n v="0"/>
    <n v="0"/>
    <n v="0"/>
    <n v="0"/>
    <n v="6160"/>
    <n v="0"/>
    <n v="0"/>
    <n v="0"/>
    <n v="0"/>
    <n v="0"/>
    <n v="0"/>
    <n v="0"/>
    <x v="365"/>
    <m/>
    <m/>
    <m/>
    <n v="6160"/>
    <m/>
    <m/>
    <m/>
    <m/>
    <m/>
    <m/>
  </r>
  <r>
    <x v="391"/>
    <s v="2000"/>
    <s v="Gerencia General"/>
    <n v="0"/>
    <n v="0"/>
    <m/>
    <m/>
    <m/>
    <m/>
    <x v="351"/>
    <m/>
    <m/>
    <s v="Comisiones varias al Exterior"/>
    <s v="NO"/>
    <x v="2"/>
    <m/>
    <m/>
    <m/>
    <m/>
    <x v="1"/>
    <m/>
    <x v="1"/>
    <m/>
    <s v="Marco Leon  Aranguren"/>
    <s v="995 478 517"/>
    <s v="SI"/>
    <m/>
    <m/>
    <x v="3"/>
    <m/>
    <m/>
    <x v="84"/>
    <s v="PASAJES EXTERIOR"/>
    <n v="0"/>
    <n v="0"/>
    <n v="0"/>
    <n v="0"/>
    <n v="0"/>
    <n v="0"/>
    <n v="0"/>
    <n v="2836"/>
    <n v="0"/>
    <n v="0"/>
    <n v="2836"/>
    <n v="0"/>
    <x v="366"/>
    <m/>
    <m/>
    <m/>
    <n v="5672"/>
    <m/>
    <m/>
    <m/>
    <m/>
    <m/>
    <m/>
  </r>
  <r>
    <x v="392"/>
    <s v="2000"/>
    <s v="Gerencia General"/>
    <n v="0"/>
    <n v="0"/>
    <m/>
    <m/>
    <m/>
    <m/>
    <x v="14"/>
    <m/>
    <m/>
    <s v="Comisión de Servicios a Nivel Nacional"/>
    <s v="NO"/>
    <x v="2"/>
    <m/>
    <m/>
    <m/>
    <m/>
    <x v="1"/>
    <m/>
    <x v="1"/>
    <m/>
    <s v="Marco Leon  Aranguren"/>
    <s v="995 478 517"/>
    <s v="SI"/>
    <m/>
    <m/>
    <x v="3"/>
    <m/>
    <m/>
    <x v="7"/>
    <s v="PASAJES REPUBLICA "/>
    <n v="0"/>
    <n v="0"/>
    <n v="0"/>
    <n v="0"/>
    <n v="0"/>
    <n v="0"/>
    <n v="770"/>
    <n v="770"/>
    <n v="770"/>
    <n v="770"/>
    <n v="770"/>
    <n v="770"/>
    <x v="367"/>
    <m/>
    <m/>
    <m/>
    <n v="4620"/>
    <m/>
    <m/>
    <m/>
    <m/>
    <m/>
    <m/>
  </r>
  <r>
    <x v="393"/>
    <s v="2000"/>
    <s v="Gerencia General"/>
    <n v="0"/>
    <n v="0"/>
    <m/>
    <m/>
    <m/>
    <m/>
    <x v="351"/>
    <m/>
    <m/>
    <s v="Comisiones varias al Exterior"/>
    <s v="NO"/>
    <x v="2"/>
    <m/>
    <m/>
    <m/>
    <m/>
    <x v="1"/>
    <m/>
    <x v="1"/>
    <m/>
    <s v="Marco Leon  Aranguren"/>
    <s v="995 478 517"/>
    <s v="SI"/>
    <m/>
    <m/>
    <x v="3"/>
    <m/>
    <m/>
    <x v="84"/>
    <s v="PASAJES EXTERIOR"/>
    <n v="0"/>
    <n v="0"/>
    <n v="0"/>
    <n v="0"/>
    <n v="4236"/>
    <n v="0"/>
    <n v="0"/>
    <n v="0"/>
    <n v="0"/>
    <n v="0"/>
    <n v="0"/>
    <n v="0"/>
    <x v="368"/>
    <m/>
    <m/>
    <m/>
    <n v="4236"/>
    <m/>
    <m/>
    <m/>
    <m/>
    <m/>
    <m/>
  </r>
  <r>
    <x v="394"/>
    <s v="2000"/>
    <s v="Gerencia General"/>
    <n v="0"/>
    <n v="0"/>
    <m/>
    <m/>
    <m/>
    <m/>
    <x v="14"/>
    <m/>
    <m/>
    <s v="Comisión de Servicios a Nivel Nacional"/>
    <s v="NO"/>
    <x v="2"/>
    <m/>
    <m/>
    <m/>
    <m/>
    <x v="1"/>
    <m/>
    <x v="1"/>
    <m/>
    <s v="Marco Leon  Aranguren"/>
    <s v="995 478 517"/>
    <s v="SI"/>
    <m/>
    <m/>
    <x v="3"/>
    <m/>
    <m/>
    <x v="7"/>
    <s v="PASAJES REPUBLICA "/>
    <n v="770"/>
    <n v="770"/>
    <n v="341"/>
    <n v="770"/>
    <n v="770"/>
    <n v="770"/>
    <n v="0"/>
    <n v="0"/>
    <n v="0"/>
    <n v="0"/>
    <n v="0"/>
    <n v="0"/>
    <x v="369"/>
    <m/>
    <m/>
    <m/>
    <n v="4191"/>
    <m/>
    <m/>
    <m/>
    <m/>
    <m/>
    <m/>
  </r>
  <r>
    <x v="395"/>
    <s v="2000"/>
    <s v="Gerencia General"/>
    <n v="0"/>
    <n v="0"/>
    <m/>
    <m/>
    <m/>
    <m/>
    <x v="353"/>
    <m/>
    <m/>
    <s v="Comisión de Servicios a Nivel Nacional "/>
    <s v="NO"/>
    <x v="2"/>
    <m/>
    <m/>
    <m/>
    <m/>
    <x v="1"/>
    <m/>
    <x v="1"/>
    <m/>
    <s v="Marco Leon  Aranguren"/>
    <s v="995 478 517"/>
    <s v="SI"/>
    <m/>
    <m/>
    <x v="3"/>
    <m/>
    <m/>
    <x v="8"/>
    <s v="VIÁTICOS REPUBLICA"/>
    <n v="640"/>
    <n v="640"/>
    <n v="640"/>
    <n v="640"/>
    <n v="640"/>
    <n v="640"/>
    <n v="0"/>
    <n v="0"/>
    <n v="0"/>
    <n v="0"/>
    <n v="0"/>
    <n v="0"/>
    <x v="370"/>
    <m/>
    <m/>
    <m/>
    <n v="3840"/>
    <m/>
    <m/>
    <m/>
    <m/>
    <m/>
    <m/>
  </r>
  <r>
    <x v="396"/>
    <s v="2000"/>
    <s v="Gerencia General"/>
    <n v="0"/>
    <n v="0"/>
    <m/>
    <m/>
    <m/>
    <m/>
    <x v="353"/>
    <m/>
    <m/>
    <s v="Comisión de Servicios a Nivel Nacional "/>
    <s v="NO"/>
    <x v="2"/>
    <m/>
    <m/>
    <m/>
    <m/>
    <x v="1"/>
    <m/>
    <x v="1"/>
    <m/>
    <s v="Marco Leon  Aranguren"/>
    <s v="995 478 517"/>
    <s v="SI"/>
    <m/>
    <m/>
    <x v="3"/>
    <m/>
    <m/>
    <x v="8"/>
    <s v="VIÁTICOS REPUBLICA"/>
    <m/>
    <m/>
    <m/>
    <m/>
    <m/>
    <m/>
    <n v="640"/>
    <n v="640"/>
    <n v="640"/>
    <n v="640"/>
    <n v="640"/>
    <n v="490"/>
    <x v="371"/>
    <m/>
    <m/>
    <m/>
    <n v="3690"/>
    <m/>
    <m/>
    <m/>
    <m/>
    <m/>
    <m/>
  </r>
  <r>
    <x v="397"/>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398"/>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399"/>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0"/>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1"/>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2"/>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3"/>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4"/>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5"/>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6"/>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7"/>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8"/>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09"/>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10"/>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11"/>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12"/>
    <s v="7830"/>
    <s v="Gerencia General"/>
    <s v="Experiencia de Cliente y Reclamos"/>
    <n v="0"/>
    <m/>
    <m/>
    <m/>
    <m/>
    <x v="347"/>
    <m/>
    <m/>
    <s v="Contratación Locador de Servicio - Reclamos"/>
    <s v="NO"/>
    <x v="2"/>
    <m/>
    <m/>
    <m/>
    <m/>
    <x v="1"/>
    <m/>
    <x v="1"/>
    <m/>
    <s v="Victor Raul Amez Angeles"/>
    <s v="960 175 799"/>
    <s v="SI"/>
    <m/>
    <m/>
    <x v="3"/>
    <m/>
    <m/>
    <x v="79"/>
    <s v="OTROS SERVICIOS - LOCADORES DE SERVICIOS (SNP)"/>
    <n v="2000"/>
    <m/>
    <m/>
    <m/>
    <m/>
    <m/>
    <m/>
    <m/>
    <m/>
    <m/>
    <m/>
    <m/>
    <x v="372"/>
    <m/>
    <m/>
    <m/>
    <n v="2000"/>
    <m/>
    <m/>
    <m/>
    <m/>
    <m/>
    <m/>
  </r>
  <r>
    <x v="413"/>
    <s v="7830"/>
    <s v="Gerencia General"/>
    <s v="Experiencia de Cliente y Reclamos"/>
    <n v="0"/>
    <m/>
    <m/>
    <m/>
    <m/>
    <x v="14"/>
    <m/>
    <m/>
    <s v="Comisión de Servicios a Nivel Nacional"/>
    <s v="NO"/>
    <x v="2"/>
    <m/>
    <m/>
    <m/>
    <m/>
    <x v="1"/>
    <m/>
    <x v="1"/>
    <m/>
    <s v="Victor Raul Amez Angeles"/>
    <s v="960 175 799"/>
    <s v="SI"/>
    <m/>
    <m/>
    <x v="3"/>
    <m/>
    <m/>
    <x v="7"/>
    <s v="PASAJES REPUBLICA "/>
    <m/>
    <m/>
    <m/>
    <m/>
    <m/>
    <n v="880"/>
    <m/>
    <m/>
    <m/>
    <m/>
    <m/>
    <m/>
    <x v="373"/>
    <m/>
    <m/>
    <m/>
    <n v="880"/>
    <m/>
    <m/>
    <m/>
    <m/>
    <m/>
    <m/>
  </r>
  <r>
    <x v="414"/>
    <s v="7830"/>
    <s v="Gerencia General"/>
    <s v="Experiencia de Cliente y Reclamos"/>
    <n v="0"/>
    <m/>
    <m/>
    <m/>
    <m/>
    <x v="14"/>
    <m/>
    <m/>
    <s v="Comisión de Servicios a Nivel Nacional"/>
    <s v="NO"/>
    <x v="2"/>
    <m/>
    <m/>
    <m/>
    <m/>
    <x v="1"/>
    <m/>
    <x v="1"/>
    <m/>
    <s v="Victor Raul Amez Angeles"/>
    <s v="960 175 799"/>
    <s v="SI"/>
    <m/>
    <m/>
    <x v="3"/>
    <m/>
    <m/>
    <x v="7"/>
    <s v="PASAJES REPUBLICA "/>
    <m/>
    <m/>
    <m/>
    <m/>
    <m/>
    <n v="880"/>
    <m/>
    <m/>
    <m/>
    <m/>
    <m/>
    <m/>
    <x v="373"/>
    <m/>
    <m/>
    <m/>
    <n v="880"/>
    <m/>
    <m/>
    <m/>
    <m/>
    <m/>
    <m/>
  </r>
  <r>
    <x v="415"/>
    <s v="7830"/>
    <s v="Gerencia General"/>
    <s v="Experiencia de Cliente y Reclamos"/>
    <n v="0"/>
    <m/>
    <m/>
    <m/>
    <m/>
    <x v="14"/>
    <m/>
    <m/>
    <s v="Comisión de Servicios a Nivel Nacional"/>
    <s v="NO"/>
    <x v="2"/>
    <m/>
    <m/>
    <m/>
    <m/>
    <x v="1"/>
    <m/>
    <x v="1"/>
    <m/>
    <s v="Victor Raul Amez Angeles"/>
    <s v="960 175 799"/>
    <s v="SI"/>
    <m/>
    <m/>
    <x v="3"/>
    <m/>
    <m/>
    <x v="7"/>
    <s v="PASAJES REPUBLICA "/>
    <m/>
    <m/>
    <m/>
    <m/>
    <m/>
    <n v="880"/>
    <m/>
    <m/>
    <m/>
    <m/>
    <m/>
    <m/>
    <x v="373"/>
    <m/>
    <m/>
    <m/>
    <n v="880"/>
    <m/>
    <m/>
    <m/>
    <m/>
    <m/>
    <m/>
  </r>
  <r>
    <x v="416"/>
    <s v="7830"/>
    <s v="Gerencia General"/>
    <s v="Experiencia de Cliente y Reclamos"/>
    <n v="0"/>
    <m/>
    <m/>
    <m/>
    <m/>
    <x v="14"/>
    <m/>
    <m/>
    <s v="Comisión de Servicios a Nivel Nacional"/>
    <s v="NO"/>
    <x v="2"/>
    <m/>
    <m/>
    <m/>
    <m/>
    <x v="1"/>
    <m/>
    <x v="1"/>
    <m/>
    <s v="Victor Raul Amez Angeles"/>
    <s v="960 175 799"/>
    <s v="SI"/>
    <m/>
    <m/>
    <x v="3"/>
    <m/>
    <m/>
    <x v="8"/>
    <s v="VIÁTICOS REPUBLICA"/>
    <m/>
    <m/>
    <m/>
    <m/>
    <m/>
    <n v="780"/>
    <m/>
    <m/>
    <m/>
    <m/>
    <m/>
    <m/>
    <x v="374"/>
    <m/>
    <m/>
    <m/>
    <n v="780"/>
    <m/>
    <m/>
    <m/>
    <m/>
    <m/>
    <m/>
  </r>
  <r>
    <x v="417"/>
    <s v="7830"/>
    <s v="Gerencia General"/>
    <s v="Experiencia de Cliente y Reclamos"/>
    <n v="0"/>
    <m/>
    <m/>
    <m/>
    <m/>
    <x v="14"/>
    <m/>
    <m/>
    <s v="Comisión de Servicios a Nivel Nacional"/>
    <s v="NO"/>
    <x v="2"/>
    <m/>
    <m/>
    <m/>
    <m/>
    <x v="1"/>
    <m/>
    <x v="1"/>
    <m/>
    <s v="Victor Raul Amez Angeles"/>
    <s v="960 175 799"/>
    <s v="SI"/>
    <m/>
    <m/>
    <x v="3"/>
    <m/>
    <m/>
    <x v="8"/>
    <s v="VIÁTICOS REPUBLICA"/>
    <m/>
    <m/>
    <m/>
    <m/>
    <m/>
    <n v="630"/>
    <m/>
    <m/>
    <m/>
    <m/>
    <m/>
    <m/>
    <x v="69"/>
    <m/>
    <m/>
    <m/>
    <n v="630"/>
    <m/>
    <m/>
    <m/>
    <m/>
    <m/>
    <m/>
  </r>
  <r>
    <x v="418"/>
    <s v="7830"/>
    <s v="Gerencia General"/>
    <s v="Experiencia de Cliente y Reclamos"/>
    <n v="0"/>
    <m/>
    <m/>
    <m/>
    <m/>
    <x v="14"/>
    <m/>
    <m/>
    <s v="Comisión de Servicios a Nivel Nacional"/>
    <s v="NO"/>
    <x v="2"/>
    <m/>
    <m/>
    <m/>
    <m/>
    <x v="1"/>
    <m/>
    <x v="1"/>
    <m/>
    <s v="Victor Raul Amez Angeles"/>
    <s v="960 175 799"/>
    <s v="SI"/>
    <m/>
    <m/>
    <x v="3"/>
    <m/>
    <m/>
    <x v="8"/>
    <s v="VIÁTICOS REPUBLICA"/>
    <m/>
    <m/>
    <m/>
    <m/>
    <m/>
    <n v="630"/>
    <m/>
    <m/>
    <m/>
    <m/>
    <m/>
    <m/>
    <x v="69"/>
    <m/>
    <m/>
    <m/>
    <n v="630"/>
    <m/>
    <m/>
    <m/>
    <m/>
    <m/>
    <m/>
  </r>
  <r>
    <x v="419"/>
    <s v="7830"/>
    <s v="Gerencia General"/>
    <s v="Experiencia de Cliente y Reclamos"/>
    <n v="0"/>
    <m/>
    <m/>
    <m/>
    <m/>
    <x v="14"/>
    <m/>
    <m/>
    <s v="Comisión de Servicios a Nivel Nacional"/>
    <s v="NO"/>
    <x v="2"/>
    <m/>
    <m/>
    <m/>
    <m/>
    <x v="1"/>
    <m/>
    <x v="1"/>
    <m/>
    <s v="Victor Raul Amez Angeles"/>
    <s v="960 175 799"/>
    <s v="SI"/>
    <m/>
    <m/>
    <x v="3"/>
    <m/>
    <m/>
    <x v="7"/>
    <s v="PASAJES REPUBLICA "/>
    <m/>
    <m/>
    <m/>
    <m/>
    <m/>
    <m/>
    <m/>
    <n v="435"/>
    <n v="0"/>
    <n v="0"/>
    <n v="0"/>
    <m/>
    <x v="375"/>
    <m/>
    <m/>
    <m/>
    <n v="435"/>
    <m/>
    <m/>
    <m/>
    <m/>
    <m/>
    <m/>
  </r>
  <r>
    <x v="420"/>
    <s v="7830"/>
    <s v="Gerencia General"/>
    <s v="Experiencia de Cliente y Reclamos"/>
    <n v="0"/>
    <m/>
    <m/>
    <m/>
    <m/>
    <x v="14"/>
    <m/>
    <m/>
    <s v="Comisión de Servicios a Nivel Nacional"/>
    <s v="NO"/>
    <x v="2"/>
    <m/>
    <m/>
    <m/>
    <m/>
    <x v="1"/>
    <m/>
    <x v="1"/>
    <m/>
    <s v="Victor Raul Amez Angeles"/>
    <s v="960 175 799"/>
    <s v="SI"/>
    <m/>
    <m/>
    <x v="3"/>
    <m/>
    <m/>
    <x v="9"/>
    <s v="MOVILIDAD SERVICIO LOCAL"/>
    <m/>
    <m/>
    <m/>
    <m/>
    <m/>
    <m/>
    <m/>
    <n v="120"/>
    <n v="120"/>
    <n v="120"/>
    <n v="60"/>
    <n v="0"/>
    <x v="376"/>
    <m/>
    <m/>
    <m/>
    <n v="420"/>
    <m/>
    <m/>
    <m/>
    <m/>
    <m/>
    <m/>
  </r>
  <r>
    <x v="421"/>
    <s v="2000"/>
    <s v="Gerencia General"/>
    <n v="0"/>
    <n v="0"/>
    <m/>
    <m/>
    <m/>
    <m/>
    <x v="14"/>
    <m/>
    <m/>
    <s v="Comisión de Servicios a Nivel Nacional"/>
    <s v="NO"/>
    <x v="2"/>
    <m/>
    <m/>
    <m/>
    <m/>
    <x v="1"/>
    <m/>
    <x v="1"/>
    <m/>
    <s v="Marco Leon  Aranguren"/>
    <s v="995 478 517"/>
    <s v="SI"/>
    <m/>
    <m/>
    <x v="3"/>
    <m/>
    <m/>
    <x v="9"/>
    <s v="MOVILIDAD SERVICIO LOCAL"/>
    <n v="0"/>
    <n v="0"/>
    <n v="0"/>
    <n v="0"/>
    <n v="0"/>
    <n v="0"/>
    <n v="0"/>
    <n v="100"/>
    <n v="0"/>
    <n v="100"/>
    <n v="0"/>
    <n v="100"/>
    <x v="377"/>
    <m/>
    <m/>
    <m/>
    <n v="300"/>
    <m/>
    <m/>
    <m/>
    <m/>
    <m/>
    <m/>
  </r>
  <r>
    <x v="422"/>
    <s v="2000"/>
    <s v="Gerencia General"/>
    <n v="0"/>
    <n v="0"/>
    <m/>
    <m/>
    <m/>
    <m/>
    <x v="14"/>
    <m/>
    <m/>
    <s v="Comisión de Servicios a Nivel Nacional"/>
    <s v="NO"/>
    <x v="2"/>
    <m/>
    <m/>
    <m/>
    <m/>
    <x v="1"/>
    <m/>
    <x v="1"/>
    <m/>
    <s v="Marco Leon  Aranguren"/>
    <s v="995 478 517"/>
    <s v="SI"/>
    <m/>
    <m/>
    <x v="3"/>
    <m/>
    <m/>
    <x v="9"/>
    <s v="MOVILIDAD SERVICIO LOCAL"/>
    <n v="0"/>
    <n v="100"/>
    <n v="0"/>
    <n v="100"/>
    <n v="0"/>
    <n v="100"/>
    <n v="0"/>
    <n v="0"/>
    <n v="0"/>
    <n v="0"/>
    <n v="0"/>
    <n v="0"/>
    <x v="377"/>
    <m/>
    <m/>
    <m/>
    <n v="300"/>
    <m/>
    <m/>
    <m/>
    <m/>
    <m/>
    <m/>
  </r>
  <r>
    <x v="423"/>
    <s v="7830"/>
    <s v="Gerencia General"/>
    <s v="Experiencia de Cliente y Reclamos"/>
    <n v="0"/>
    <m/>
    <m/>
    <m/>
    <m/>
    <x v="14"/>
    <m/>
    <m/>
    <s v="Comisión de Servicios a Nivel Nacional"/>
    <s v="NO"/>
    <x v="2"/>
    <m/>
    <m/>
    <m/>
    <m/>
    <x v="1"/>
    <m/>
    <x v="1"/>
    <m/>
    <s v="Victor Raul Amez Angeles"/>
    <s v="960 175 799"/>
    <s v="SI"/>
    <m/>
    <m/>
    <x v="3"/>
    <m/>
    <m/>
    <x v="9"/>
    <s v="MOVILIDAD SERVICIO LOCAL"/>
    <m/>
    <m/>
    <m/>
    <m/>
    <m/>
    <n v="120"/>
    <m/>
    <m/>
    <m/>
    <m/>
    <m/>
    <m/>
    <x v="378"/>
    <m/>
    <m/>
    <m/>
    <n v="120"/>
    <m/>
    <m/>
    <m/>
    <m/>
    <m/>
    <m/>
  </r>
  <r>
    <x v="424"/>
    <s v="7830"/>
    <s v="Gerencia General"/>
    <s v="Experiencia de Cliente y Reclamos"/>
    <n v="0"/>
    <m/>
    <m/>
    <m/>
    <m/>
    <x v="14"/>
    <m/>
    <m/>
    <s v="Comisión de Servicios a Nivel Nacional"/>
    <s v="NO"/>
    <x v="2"/>
    <m/>
    <m/>
    <m/>
    <m/>
    <x v="1"/>
    <m/>
    <x v="1"/>
    <m/>
    <s v="Victor Raul Amez Angeles"/>
    <s v="960 175 799"/>
    <s v="SI"/>
    <m/>
    <m/>
    <x v="3"/>
    <m/>
    <m/>
    <x v="9"/>
    <s v="MOVILIDAD SERVICIO LOCAL"/>
    <m/>
    <m/>
    <m/>
    <m/>
    <m/>
    <n v="120"/>
    <m/>
    <m/>
    <m/>
    <m/>
    <m/>
    <m/>
    <x v="378"/>
    <m/>
    <m/>
    <m/>
    <n v="120"/>
    <m/>
    <m/>
    <m/>
    <m/>
    <m/>
    <m/>
  </r>
  <r>
    <x v="425"/>
    <s v="2000"/>
    <s v="Gerencia General"/>
    <n v="0"/>
    <n v="0"/>
    <m/>
    <m/>
    <m/>
    <m/>
    <x v="14"/>
    <m/>
    <m/>
    <s v="Comisión de Servicios a Nivel Nacional"/>
    <s v="NO"/>
    <x v="2"/>
    <m/>
    <m/>
    <m/>
    <m/>
    <x v="1"/>
    <m/>
    <x v="1"/>
    <m/>
    <s v="Marco Leon  Aranguren"/>
    <s v="995 478 517"/>
    <s v="SI"/>
    <m/>
    <m/>
    <x v="3"/>
    <m/>
    <m/>
    <x v="9"/>
    <s v="MOVILIDAD SERVICIO LOCAL"/>
    <n v="0"/>
    <n v="0"/>
    <n v="0"/>
    <n v="120"/>
    <n v="0"/>
    <n v="0"/>
    <n v="0"/>
    <n v="0"/>
    <n v="0"/>
    <n v="0"/>
    <n v="0"/>
    <n v="0"/>
    <x v="378"/>
    <m/>
    <m/>
    <m/>
    <n v="120"/>
    <m/>
    <m/>
    <m/>
    <m/>
    <m/>
    <m/>
  </r>
  <r>
    <x v="426"/>
    <s v="7830"/>
    <s v="Gerencia General"/>
    <s v="Experiencia de Cliente y Reclamos"/>
    <n v="0"/>
    <m/>
    <m/>
    <m/>
    <m/>
    <x v="14"/>
    <m/>
    <m/>
    <s v="Comisión de Servicios a Nivel Nacional"/>
    <s v="NO"/>
    <x v="2"/>
    <m/>
    <m/>
    <m/>
    <m/>
    <x v="1"/>
    <m/>
    <x v="1"/>
    <m/>
    <s v="Victor Raul Amez Angeles"/>
    <s v="960 175 799"/>
    <s v="SI"/>
    <m/>
    <m/>
    <x v="3"/>
    <m/>
    <m/>
    <x v="9"/>
    <s v="MOVILIDAD SERVICIO LOCAL"/>
    <m/>
    <m/>
    <m/>
    <m/>
    <m/>
    <n v="120"/>
    <m/>
    <m/>
    <m/>
    <m/>
    <m/>
    <m/>
    <x v="378"/>
    <m/>
    <m/>
    <m/>
    <n v="120"/>
    <m/>
    <m/>
    <m/>
    <m/>
    <m/>
    <m/>
  </r>
  <r>
    <x v="427"/>
    <s v="7830"/>
    <s v="Gerencia General"/>
    <s v="Experiencia de Cliente y Reclamos"/>
    <n v="0"/>
    <m/>
    <m/>
    <m/>
    <m/>
    <x v="14"/>
    <m/>
    <m/>
    <s v="Comisión de Servicios a Nivel Nacional"/>
    <s v="NO"/>
    <x v="2"/>
    <m/>
    <m/>
    <m/>
    <m/>
    <x v="1"/>
    <m/>
    <x v="1"/>
    <m/>
    <s v="Victor Raul Amez Angeles"/>
    <s v="960 175 799"/>
    <s v="SI"/>
    <m/>
    <m/>
    <x v="3"/>
    <m/>
    <m/>
    <x v="9"/>
    <s v="MOVILIDAD SERVICIO LOCAL"/>
    <m/>
    <m/>
    <m/>
    <m/>
    <m/>
    <m/>
    <m/>
    <n v="0"/>
    <n v="0"/>
    <n v="0"/>
    <n v="0"/>
    <n v="0"/>
    <x v="379"/>
    <m/>
    <m/>
    <m/>
    <s v=""/>
    <m/>
    <m/>
    <m/>
    <m/>
    <m/>
    <m/>
  </r>
  <r>
    <x v="428"/>
    <s v="7830"/>
    <s v="Gerencia General"/>
    <s v="Experiencia de Cliente y Reclamos"/>
    <n v="0"/>
    <m/>
    <m/>
    <m/>
    <m/>
    <x v="14"/>
    <m/>
    <m/>
    <s v="Comisión de Servicios a Nivel Nacional"/>
    <s v="NO"/>
    <x v="2"/>
    <m/>
    <m/>
    <m/>
    <m/>
    <x v="1"/>
    <m/>
    <x v="1"/>
    <m/>
    <s v="Victor Raul Amez Angeles"/>
    <s v="960 175 799"/>
    <s v="SI"/>
    <m/>
    <m/>
    <x v="3"/>
    <m/>
    <m/>
    <x v="9"/>
    <s v="MOVILIDAD SERVICIO LOCAL"/>
    <m/>
    <m/>
    <m/>
    <m/>
    <m/>
    <m/>
    <m/>
    <n v="0"/>
    <n v="0"/>
    <n v="0"/>
    <n v="0"/>
    <m/>
    <x v="379"/>
    <m/>
    <m/>
    <m/>
    <s v=""/>
    <m/>
    <m/>
    <m/>
    <m/>
    <m/>
    <m/>
  </r>
  <r>
    <x v="429"/>
    <s v="7830"/>
    <s v="Gerencia General"/>
    <s v="Experiencia de Cliente y Reclamos"/>
    <n v="0"/>
    <m/>
    <m/>
    <m/>
    <m/>
    <x v="14"/>
    <m/>
    <m/>
    <s v="Comisión de Servicios a Nivel Nacional"/>
    <s v="NO"/>
    <x v="2"/>
    <m/>
    <m/>
    <m/>
    <m/>
    <x v="1"/>
    <m/>
    <x v="1"/>
    <m/>
    <s v="Victor Raul Amez Angeles"/>
    <s v="960 175 799"/>
    <s v="SI"/>
    <m/>
    <m/>
    <x v="3"/>
    <m/>
    <m/>
    <x v="7"/>
    <s v="PASAJES REPUBLICA "/>
    <m/>
    <m/>
    <m/>
    <m/>
    <m/>
    <m/>
    <m/>
    <n v="0"/>
    <n v="0"/>
    <n v="0"/>
    <n v="0"/>
    <n v="0"/>
    <x v="379"/>
    <m/>
    <m/>
    <m/>
    <s v=""/>
    <m/>
    <m/>
    <m/>
    <m/>
    <m/>
    <m/>
  </r>
  <r>
    <x v="430"/>
    <s v="7830"/>
    <s v="Gerencia General"/>
    <s v="Experiencia de Cliente y Reclamos"/>
    <n v="0"/>
    <m/>
    <m/>
    <m/>
    <m/>
    <x v="14"/>
    <m/>
    <m/>
    <s v="Comisión de Servicios a Nivel Nacional"/>
    <s v="NO"/>
    <x v="2"/>
    <m/>
    <m/>
    <m/>
    <m/>
    <x v="1"/>
    <m/>
    <x v="1"/>
    <m/>
    <s v="Victor Raul Amez Angeles"/>
    <s v="960 175 799"/>
    <s v="SI"/>
    <m/>
    <m/>
    <x v="3"/>
    <m/>
    <m/>
    <x v="7"/>
    <s v="PASAJES REPUBLICA "/>
    <m/>
    <m/>
    <m/>
    <m/>
    <m/>
    <m/>
    <m/>
    <n v="0"/>
    <n v="0"/>
    <n v="0"/>
    <n v="0"/>
    <n v="0"/>
    <x v="379"/>
    <m/>
    <m/>
    <m/>
    <s v=""/>
    <m/>
    <m/>
    <m/>
    <m/>
    <m/>
    <m/>
  </r>
  <r>
    <x v="431"/>
    <s v="7830"/>
    <s v="Gerencia General"/>
    <s v="Experiencia de Cliente y Reclamos"/>
    <n v="0"/>
    <m/>
    <m/>
    <m/>
    <m/>
    <x v="14"/>
    <m/>
    <m/>
    <s v="Comisión de Servicios a Nivel Nacional"/>
    <s v="NO"/>
    <x v="2"/>
    <m/>
    <m/>
    <m/>
    <m/>
    <x v="1"/>
    <m/>
    <x v="1"/>
    <m/>
    <s v="Victor Raul Amez Angeles"/>
    <s v="960 175 799"/>
    <s v="SI"/>
    <m/>
    <m/>
    <x v="3"/>
    <m/>
    <m/>
    <x v="8"/>
    <s v="VIÁTICOS REPUBLICA"/>
    <m/>
    <m/>
    <m/>
    <m/>
    <m/>
    <m/>
    <m/>
    <n v="0"/>
    <n v="0"/>
    <n v="0"/>
    <n v="0"/>
    <m/>
    <x v="379"/>
    <m/>
    <m/>
    <m/>
    <s v=""/>
    <m/>
    <m/>
    <m/>
    <m/>
    <m/>
    <m/>
  </r>
  <r>
    <x v="432"/>
    <s v="7830"/>
    <s v="Gerencia General"/>
    <s v="Experiencia de Cliente y Reclamos"/>
    <n v="0"/>
    <m/>
    <m/>
    <m/>
    <m/>
    <x v="14"/>
    <m/>
    <m/>
    <s v="Comisión de Servicios a Nivel Nacional"/>
    <s v="NO"/>
    <x v="2"/>
    <m/>
    <m/>
    <m/>
    <m/>
    <x v="1"/>
    <m/>
    <x v="1"/>
    <m/>
    <s v="Victor Raul Amez Angeles"/>
    <s v="960 175 799"/>
    <s v="SI"/>
    <m/>
    <m/>
    <x v="3"/>
    <m/>
    <m/>
    <x v="8"/>
    <s v="VIÁTICOS REPUBLICA"/>
    <m/>
    <m/>
    <m/>
    <m/>
    <m/>
    <m/>
    <m/>
    <n v="0"/>
    <n v="0"/>
    <n v="0"/>
    <n v="0"/>
    <n v="0"/>
    <x v="379"/>
    <m/>
    <m/>
    <m/>
    <s v=""/>
    <m/>
    <m/>
    <m/>
    <m/>
    <m/>
    <m/>
  </r>
  <r>
    <x v="433"/>
    <s v="7830"/>
    <s v="Gerencia General"/>
    <s v="Experiencia de Cliente y Reclamos"/>
    <n v="0"/>
    <m/>
    <m/>
    <m/>
    <m/>
    <x v="14"/>
    <m/>
    <m/>
    <s v="Comisión de Servicios a Nivel Nacional"/>
    <s v="NO"/>
    <x v="2"/>
    <m/>
    <m/>
    <m/>
    <m/>
    <x v="1"/>
    <m/>
    <x v="1"/>
    <m/>
    <s v="Victor Raul Amez Angeles"/>
    <s v="960 175 799"/>
    <s v="SI"/>
    <m/>
    <m/>
    <x v="3"/>
    <m/>
    <m/>
    <x v="8"/>
    <s v="VIÁTICOS REPUBLICA"/>
    <m/>
    <m/>
    <m/>
    <m/>
    <m/>
    <m/>
    <m/>
    <n v="0"/>
    <n v="0"/>
    <n v="0"/>
    <n v="0"/>
    <n v="0"/>
    <x v="379"/>
    <m/>
    <m/>
    <m/>
    <s v=""/>
    <m/>
    <m/>
    <m/>
    <m/>
    <m/>
    <m/>
  </r>
  <r>
    <x v="434"/>
    <s v="1000"/>
    <s v="Presidencia Ejecutiva"/>
    <n v="0"/>
    <n v="0"/>
    <m/>
    <m/>
    <m/>
    <m/>
    <x v="354"/>
    <m/>
    <m/>
    <s v="Honorarios PE"/>
    <s v="NO"/>
    <x v="2"/>
    <m/>
    <m/>
    <m/>
    <m/>
    <x v="1"/>
    <m/>
    <x v="1"/>
    <m/>
    <s v="Marco Leon  Aranguren"/>
    <s v="995 478 517"/>
    <s v="SI"/>
    <m/>
    <m/>
    <x v="3"/>
    <m/>
    <m/>
    <x v="85"/>
    <s v="HONORARIOS PERSONAS NATURALES"/>
    <n v="30000"/>
    <n v="30000"/>
    <n v="30000"/>
    <n v="30000"/>
    <n v="30000"/>
    <n v="30000"/>
    <n v="30000"/>
    <n v="30000"/>
    <n v="30000"/>
    <n v="30000"/>
    <n v="30000"/>
    <n v="30000"/>
    <x v="90"/>
    <m/>
    <m/>
    <m/>
    <n v="360000"/>
    <m/>
    <m/>
    <m/>
    <m/>
    <m/>
    <m/>
  </r>
  <r>
    <x v="435"/>
    <s v="1000"/>
    <s v="Presidencia Ejecutiva"/>
    <n v="0"/>
    <n v="0"/>
    <m/>
    <m/>
    <m/>
    <m/>
    <x v="349"/>
    <m/>
    <m/>
    <s v="Contratación de locadores de servicio"/>
    <s v="NO"/>
    <x v="2"/>
    <m/>
    <m/>
    <m/>
    <m/>
    <x v="1"/>
    <m/>
    <x v="1"/>
    <m/>
    <s v="Marco Leon  Aranguren"/>
    <s v="995 478 517"/>
    <s v="SI"/>
    <m/>
    <m/>
    <x v="3"/>
    <m/>
    <m/>
    <x v="79"/>
    <s v="OTROS SERVICIOS - LOCADORES DE SERVICIOS (SNP)"/>
    <n v="60000"/>
    <n v="60000"/>
    <n v="60000"/>
    <n v="60000"/>
    <n v="60000"/>
    <n v="60000"/>
    <m/>
    <m/>
    <m/>
    <m/>
    <m/>
    <m/>
    <x v="90"/>
    <m/>
    <m/>
    <m/>
    <n v="360000"/>
    <m/>
    <m/>
    <m/>
    <m/>
    <m/>
    <m/>
  </r>
  <r>
    <x v="436"/>
    <s v="1000"/>
    <s v="Presidencia Ejecutiva"/>
    <n v="0"/>
    <n v="0"/>
    <m/>
    <m/>
    <m/>
    <m/>
    <x v="355"/>
    <m/>
    <m/>
    <s v="04 consultores externos_x000a_- Rivadeneyra Sanchez Bruno Rafael _x000a_- Bacigalupo Vargas Jose Luis_x000a_- De la Vega Gaby_x000a_- Cordero Luis_x000a_- Nolasco Meza Ana Gabriel (reemplazo de De la Vega)"/>
    <s v="NO"/>
    <x v="2"/>
    <m/>
    <m/>
    <m/>
    <m/>
    <x v="1"/>
    <m/>
    <x v="1"/>
    <m/>
    <s v="Marco Leon  Aranguren"/>
    <s v="995 478 517"/>
    <s v="SI"/>
    <m/>
    <m/>
    <x v="3"/>
    <m/>
    <m/>
    <x v="85"/>
    <s v="HONORARIOS PERSONAS NATURALES"/>
    <n v="31500"/>
    <n v="31500"/>
    <n v="21000"/>
    <n v="49000"/>
    <n v="59500"/>
    <n v="59500"/>
    <n v="10500"/>
    <n v="10000"/>
    <n v="10000"/>
    <n v="10000"/>
    <m/>
    <m/>
    <x v="380"/>
    <m/>
    <m/>
    <m/>
    <n v="292500"/>
    <m/>
    <m/>
    <m/>
    <m/>
    <m/>
    <m/>
  </r>
  <r>
    <x v="437"/>
    <s v="1000"/>
    <s v="Presidencia Ejecutiva"/>
    <n v="0"/>
    <n v="0"/>
    <m/>
    <m/>
    <m/>
    <m/>
    <x v="350"/>
    <m/>
    <m/>
    <s v="Atenciones oficiales a personas, emp. e inst. vinculadas con las funciones del BN y reuniones de trabajo con personal BN."/>
    <s v="NO"/>
    <x v="2"/>
    <m/>
    <m/>
    <m/>
    <m/>
    <x v="1"/>
    <m/>
    <x v="1"/>
    <m/>
    <s v="Marco Leon  Aranguren"/>
    <s v="995 478 517"/>
    <s v="SI"/>
    <m/>
    <m/>
    <x v="3"/>
    <m/>
    <m/>
    <x v="82"/>
    <s v="GASTOS DE REPRESENTACIONES"/>
    <n v="3333"/>
    <n v="3333"/>
    <n v="3333"/>
    <n v="3333"/>
    <n v="3333"/>
    <n v="3335"/>
    <n v="12000"/>
    <n v="0"/>
    <n v="0"/>
    <n v="0"/>
    <n v="0"/>
    <n v="0"/>
    <x v="381"/>
    <m/>
    <m/>
    <m/>
    <n v="32000"/>
    <m/>
    <m/>
    <m/>
    <m/>
    <m/>
    <m/>
  </r>
  <r>
    <x v="438"/>
    <s v="1000"/>
    <s v="Presidencia Ejecutiva"/>
    <n v="0"/>
    <n v="0"/>
    <m/>
    <m/>
    <m/>
    <m/>
    <x v="356"/>
    <m/>
    <m/>
    <s v="Asesoria en la revision de polizas y en la elaboracion y preparacion de las bases de acuerdo a las bases estandarizadas y aprobadas por El OSCE_x000a_- Gerardo Sanchez"/>
    <s v="NO"/>
    <x v="2"/>
    <m/>
    <m/>
    <m/>
    <m/>
    <x v="1"/>
    <m/>
    <x v="1"/>
    <m/>
    <s v="Marco Leon  Aranguren"/>
    <s v="995 478 517"/>
    <s v="SI"/>
    <m/>
    <m/>
    <x v="3"/>
    <m/>
    <m/>
    <x v="85"/>
    <s v="HONORARIOS PERSONAS NATURALES"/>
    <m/>
    <m/>
    <m/>
    <m/>
    <m/>
    <n v="10000"/>
    <n v="10000"/>
    <n v="10000"/>
    <m/>
    <m/>
    <m/>
    <m/>
    <x v="85"/>
    <m/>
    <m/>
    <m/>
    <n v="30000"/>
    <m/>
    <m/>
    <m/>
    <m/>
    <m/>
    <m/>
  </r>
  <r>
    <x v="439"/>
    <s v="1000"/>
    <s v="Presidencia Ejecutiva"/>
    <n v="0"/>
    <n v="0"/>
    <m/>
    <m/>
    <m/>
    <m/>
    <x v="352"/>
    <m/>
    <m/>
    <s v="Gastos de suministros tales como: gaseosas, galletas, café, azúcar, infusiones, menaje etc."/>
    <s v="NO"/>
    <x v="2"/>
    <m/>
    <m/>
    <m/>
    <m/>
    <x v="1"/>
    <m/>
    <x v="1"/>
    <m/>
    <s v="Marco Leon  Aranguren"/>
    <s v="995 478 517"/>
    <s v="SI"/>
    <m/>
    <m/>
    <x v="3"/>
    <m/>
    <m/>
    <x v="6"/>
    <s v="OTROS SUMINISTROS"/>
    <n v="5000"/>
    <n v="5000"/>
    <n v="5000"/>
    <n v="5000"/>
    <n v="5000"/>
    <n v="5000"/>
    <n v="0"/>
    <n v="0"/>
    <n v="0"/>
    <n v="0"/>
    <n v="0"/>
    <n v="0"/>
    <x v="85"/>
    <m/>
    <m/>
    <m/>
    <n v="30000"/>
    <m/>
    <m/>
    <m/>
    <m/>
    <m/>
    <m/>
  </r>
  <r>
    <x v="440"/>
    <s v="1000"/>
    <s v="Presidencia Ejecutiva"/>
    <n v="0"/>
    <n v="0"/>
    <m/>
    <m/>
    <m/>
    <m/>
    <x v="357"/>
    <m/>
    <m/>
    <s v="Servicio de Suscripción SAE de Apoyo Consultoría"/>
    <s v="NO"/>
    <x v="2"/>
    <m/>
    <m/>
    <m/>
    <m/>
    <x v="1"/>
    <m/>
    <x v="1"/>
    <m/>
    <s v="Marco Leon  Aranguren"/>
    <s v="995 478 517"/>
    <s v="SI"/>
    <m/>
    <m/>
    <x v="3"/>
    <m/>
    <m/>
    <x v="86"/>
    <s v="COTIZACIONES"/>
    <n v="0"/>
    <n v="0"/>
    <n v="0"/>
    <n v="29900"/>
    <n v="0"/>
    <n v="0"/>
    <m/>
    <n v="0"/>
    <n v="0"/>
    <n v="0"/>
    <n v="0"/>
    <n v="0"/>
    <x v="382"/>
    <m/>
    <m/>
    <m/>
    <n v="29900"/>
    <m/>
    <m/>
    <m/>
    <m/>
    <m/>
    <m/>
  </r>
  <r>
    <x v="441"/>
    <s v="1000"/>
    <s v="Presidencia Ejecutiva"/>
    <n v="0"/>
    <n v="0"/>
    <m/>
    <m/>
    <m/>
    <m/>
    <x v="358"/>
    <m/>
    <m/>
    <s v="Profesional especializado para las coordinaciones parlamentarias_x000a_Del Pomar Saettone Magali Olga Betty"/>
    <s v="NO"/>
    <x v="2"/>
    <m/>
    <m/>
    <m/>
    <m/>
    <x v="1"/>
    <m/>
    <x v="1"/>
    <m/>
    <s v="Marco Leon  Aranguren"/>
    <s v="995 478 517"/>
    <s v="SI"/>
    <m/>
    <m/>
    <x v="3"/>
    <m/>
    <m/>
    <x v="85"/>
    <s v="HONORARIOS PERSONAS NATURALES"/>
    <m/>
    <n v="9000"/>
    <n v="9000"/>
    <n v="9000"/>
    <m/>
    <m/>
    <m/>
    <m/>
    <m/>
    <m/>
    <m/>
    <m/>
    <x v="245"/>
    <m/>
    <m/>
    <m/>
    <n v="27000"/>
    <m/>
    <m/>
    <m/>
    <m/>
    <m/>
    <m/>
  </r>
  <r>
    <x v="442"/>
    <s v="1000"/>
    <s v="Presidencia Ejecutiva"/>
    <n v="0"/>
    <n v="0"/>
    <m/>
    <m/>
    <m/>
    <m/>
    <x v="359"/>
    <m/>
    <m/>
    <s v="Consultorías inherentes al área"/>
    <s v="NO"/>
    <x v="2"/>
    <m/>
    <m/>
    <m/>
    <m/>
    <x v="1"/>
    <m/>
    <x v="1"/>
    <m/>
    <s v="Marco Leon  Aranguren"/>
    <s v="995 478 517"/>
    <s v="SI"/>
    <m/>
    <m/>
    <x v="3"/>
    <m/>
    <m/>
    <x v="87"/>
    <s v="CONSULTORÍAS OTRAS"/>
    <m/>
    <m/>
    <n v="10000"/>
    <m/>
    <m/>
    <n v="10000"/>
    <m/>
    <m/>
    <m/>
    <m/>
    <m/>
    <m/>
    <x v="55"/>
    <m/>
    <m/>
    <m/>
    <n v="20000"/>
    <m/>
    <m/>
    <m/>
    <m/>
    <m/>
    <m/>
  </r>
  <r>
    <x v="443"/>
    <s v="1000"/>
    <s v="Presidencia Ejecutiva"/>
    <n v="0"/>
    <n v="0"/>
    <m/>
    <m/>
    <m/>
    <m/>
    <x v="351"/>
    <m/>
    <m/>
    <s v="Comisiones varias al Exterior"/>
    <s v="NO"/>
    <x v="2"/>
    <m/>
    <m/>
    <m/>
    <m/>
    <x v="1"/>
    <m/>
    <x v="1"/>
    <m/>
    <s v="Marco Leon  Aranguren"/>
    <s v="995 478 517"/>
    <s v="SI"/>
    <m/>
    <m/>
    <x v="3"/>
    <m/>
    <m/>
    <x v="83"/>
    <s v="VIÁTICOS EXTERIOR"/>
    <n v="0"/>
    <n v="0"/>
    <n v="0"/>
    <n v="6407"/>
    <n v="0"/>
    <n v="0"/>
    <n v="0"/>
    <n v="0"/>
    <n v="0"/>
    <n v="0"/>
    <n v="0"/>
    <n v="0"/>
    <x v="383"/>
    <m/>
    <m/>
    <m/>
    <n v="6407"/>
    <m/>
    <m/>
    <m/>
    <m/>
    <m/>
    <m/>
  </r>
  <r>
    <x v="444"/>
    <s v="1000"/>
    <s v="Presidencia Ejecutiva"/>
    <n v="0"/>
    <n v="0"/>
    <m/>
    <m/>
    <m/>
    <m/>
    <x v="360"/>
    <m/>
    <m/>
    <s v="Comisión de Servicios a Nivel Nacional  (1 viaje al mes, 02 días) PE "/>
    <s v="NO"/>
    <x v="2"/>
    <m/>
    <m/>
    <m/>
    <m/>
    <x v="1"/>
    <m/>
    <x v="1"/>
    <m/>
    <s v="Marco Leon  Aranguren"/>
    <s v="995 478 517"/>
    <s v="SI"/>
    <m/>
    <m/>
    <x v="3"/>
    <m/>
    <m/>
    <x v="7"/>
    <s v="PASAJES REPUBLICA "/>
    <n v="770"/>
    <n v="770"/>
    <n v="770"/>
    <n v="770"/>
    <n v="770"/>
    <n v="770"/>
    <n v="0"/>
    <n v="0"/>
    <n v="0"/>
    <n v="0"/>
    <n v="0"/>
    <n v="0"/>
    <x v="367"/>
    <m/>
    <m/>
    <m/>
    <n v="4620"/>
    <m/>
    <m/>
    <m/>
    <m/>
    <m/>
    <m/>
  </r>
  <r>
    <x v="445"/>
    <s v="1000"/>
    <s v="Presidencia Ejecutiva"/>
    <n v="0"/>
    <n v="0"/>
    <m/>
    <m/>
    <m/>
    <m/>
    <x v="351"/>
    <m/>
    <m/>
    <s v="Comisiones varias al Exterior"/>
    <s v="NO"/>
    <x v="2"/>
    <m/>
    <m/>
    <m/>
    <m/>
    <x v="1"/>
    <m/>
    <x v="1"/>
    <m/>
    <s v="Marco Leon  Aranguren"/>
    <s v="995 478 517"/>
    <s v="SI"/>
    <m/>
    <m/>
    <x v="3"/>
    <m/>
    <m/>
    <x v="84"/>
    <s v="PASAJES EXTERIOR"/>
    <n v="0"/>
    <n v="0"/>
    <n v="0"/>
    <n v="4404"/>
    <n v="0"/>
    <n v="0"/>
    <n v="0"/>
    <n v="0"/>
    <n v="0"/>
    <n v="0"/>
    <n v="0"/>
    <n v="0"/>
    <x v="384"/>
    <m/>
    <m/>
    <m/>
    <n v="4404"/>
    <m/>
    <m/>
    <m/>
    <m/>
    <m/>
    <m/>
  </r>
  <r>
    <x v="446"/>
    <s v="1000"/>
    <s v="Presidencia Ejecutiva"/>
    <n v="0"/>
    <n v="0"/>
    <m/>
    <m/>
    <m/>
    <m/>
    <x v="361"/>
    <m/>
    <m/>
    <s v="Comisión de Servicios a Nivel Nacional (1 viaje al mes, 02 días) "/>
    <s v="NO"/>
    <x v="2"/>
    <m/>
    <m/>
    <m/>
    <m/>
    <x v="1"/>
    <m/>
    <x v="1"/>
    <m/>
    <s v="Marco Leon  Aranguren"/>
    <s v="995 478 517"/>
    <s v="SI"/>
    <m/>
    <m/>
    <x v="3"/>
    <m/>
    <m/>
    <x v="8"/>
    <s v="VIÁTICOS REPUBLICA"/>
    <m/>
    <m/>
    <m/>
    <m/>
    <m/>
    <m/>
    <n v="640"/>
    <n v="640"/>
    <n v="640"/>
    <n v="640"/>
    <n v="640"/>
    <n v="640"/>
    <x v="370"/>
    <m/>
    <m/>
    <m/>
    <n v="3840"/>
    <m/>
    <m/>
    <m/>
    <m/>
    <m/>
    <m/>
  </r>
  <r>
    <x v="447"/>
    <s v="1000"/>
    <s v="Presidencia Ejecutiva"/>
    <n v="0"/>
    <n v="0"/>
    <m/>
    <m/>
    <m/>
    <m/>
    <x v="14"/>
    <m/>
    <m/>
    <s v="Comisión de Servicios a Nivel Nacional"/>
    <s v="NO"/>
    <x v="2"/>
    <m/>
    <m/>
    <m/>
    <m/>
    <x v="1"/>
    <m/>
    <x v="1"/>
    <m/>
    <s v="Marco Leon  Aranguren"/>
    <s v="995 478 517"/>
    <s v="SI"/>
    <m/>
    <m/>
    <x v="3"/>
    <m/>
    <m/>
    <x v="9"/>
    <s v="MOVILIDAD SERVICIO LOCAL"/>
    <n v="200"/>
    <n v="200"/>
    <n v="200"/>
    <n v="320"/>
    <n v="200"/>
    <n v="320"/>
    <n v="0"/>
    <n v="0"/>
    <n v="0"/>
    <n v="0"/>
    <n v="0"/>
    <n v="0"/>
    <x v="28"/>
    <m/>
    <m/>
    <m/>
    <n v="1440"/>
    <m/>
    <m/>
    <m/>
    <m/>
    <m/>
    <m/>
  </r>
  <r>
    <x v="448"/>
    <s v="1000"/>
    <s v="Presidencia Ejecutiva"/>
    <n v="0"/>
    <n v="0"/>
    <m/>
    <m/>
    <m/>
    <m/>
    <x v="361"/>
    <m/>
    <m/>
    <s v="Comisión de Servicios a Nivel Nacional (1 viaje al mes, 02 días) "/>
    <s v="NO"/>
    <x v="2"/>
    <m/>
    <m/>
    <m/>
    <m/>
    <x v="1"/>
    <m/>
    <x v="1"/>
    <m/>
    <s v="Marco Leon  Aranguren"/>
    <s v="995 478 517"/>
    <s v="SI"/>
    <m/>
    <m/>
    <x v="3"/>
    <m/>
    <m/>
    <x v="8"/>
    <s v="VIÁTICOS REPUBLICA"/>
    <m/>
    <m/>
    <m/>
    <n v="86"/>
    <m/>
    <m/>
    <m/>
    <m/>
    <m/>
    <m/>
    <m/>
    <m/>
    <x v="385"/>
    <m/>
    <m/>
    <m/>
    <n v="86"/>
    <m/>
    <m/>
    <m/>
    <m/>
    <m/>
    <m/>
  </r>
  <r>
    <x v="449"/>
    <s v="1000"/>
    <s v="Presidencia Ejecutiva"/>
    <n v="0"/>
    <n v="0"/>
    <m/>
    <m/>
    <m/>
    <m/>
    <x v="351"/>
    <m/>
    <m/>
    <s v="Comisiones varias al Exterior"/>
    <s v="NO"/>
    <x v="2"/>
    <m/>
    <m/>
    <m/>
    <m/>
    <x v="1"/>
    <m/>
    <x v="1"/>
    <m/>
    <s v="Marco Leon  Aranguren"/>
    <s v="995 478 517"/>
    <s v="SI"/>
    <m/>
    <m/>
    <x v="3"/>
    <m/>
    <m/>
    <x v="84"/>
    <s v="PASAJES EXTERIOR"/>
    <n v="0"/>
    <n v="0"/>
    <n v="0"/>
    <n v="0"/>
    <n v="0"/>
    <n v="0"/>
    <n v="0"/>
    <n v="0"/>
    <n v="0"/>
    <n v="0"/>
    <n v="0"/>
    <n v="0"/>
    <x v="379"/>
    <m/>
    <m/>
    <m/>
    <s v=""/>
    <m/>
    <m/>
    <m/>
    <m/>
    <m/>
    <m/>
  </r>
  <r>
    <x v="450"/>
    <s v="1000"/>
    <s v="Presidencia Ejecutiva"/>
    <n v="0"/>
    <n v="0"/>
    <m/>
    <m/>
    <m/>
    <m/>
    <x v="14"/>
    <m/>
    <m/>
    <s v="Comisión de Servicios a Nivel Nacional"/>
    <s v="NO"/>
    <x v="2"/>
    <m/>
    <m/>
    <m/>
    <m/>
    <x v="1"/>
    <m/>
    <x v="1"/>
    <m/>
    <s v="Marco Leon  Aranguren"/>
    <s v="995 478 517"/>
    <s v="SI"/>
    <m/>
    <m/>
    <x v="3"/>
    <m/>
    <m/>
    <x v="9"/>
    <s v="MOVILIDAD SERVICIO LOCAL"/>
    <m/>
    <m/>
    <m/>
    <m/>
    <m/>
    <m/>
    <n v="0"/>
    <n v="0"/>
    <n v="0"/>
    <n v="0"/>
    <n v="0"/>
    <n v="0"/>
    <x v="379"/>
    <m/>
    <m/>
    <m/>
    <s v=""/>
    <m/>
    <m/>
    <m/>
    <m/>
    <m/>
    <m/>
  </r>
  <r>
    <x v="451"/>
    <s v="1000"/>
    <s v="Presidencia Ejecutiva"/>
    <n v="0"/>
    <n v="0"/>
    <m/>
    <m/>
    <m/>
    <m/>
    <x v="362"/>
    <m/>
    <m/>
    <s v="Comisión de Servicios a Nivel Nacional (1 viaje al mes, 02 días) PE "/>
    <s v="NO"/>
    <x v="2"/>
    <m/>
    <m/>
    <m/>
    <m/>
    <x v="1"/>
    <m/>
    <x v="1"/>
    <m/>
    <s v="Marco Leon  Aranguren"/>
    <s v="995 478 517"/>
    <s v="SI"/>
    <m/>
    <m/>
    <x v="3"/>
    <m/>
    <m/>
    <x v="7"/>
    <s v="PASAJES REPUBLICA "/>
    <n v="0"/>
    <n v="0"/>
    <n v="0"/>
    <n v="0"/>
    <n v="0"/>
    <n v="0"/>
    <n v="0"/>
    <n v="0"/>
    <n v="0"/>
    <n v="0"/>
    <n v="0"/>
    <n v="0"/>
    <x v="379"/>
    <m/>
    <m/>
    <m/>
    <s v=""/>
    <m/>
    <m/>
    <m/>
    <m/>
    <m/>
    <m/>
  </r>
  <r>
    <x v="452"/>
    <s v="1000"/>
    <s v="Presidencia Ejecutiva"/>
    <n v="0"/>
    <n v="0"/>
    <m/>
    <m/>
    <m/>
    <m/>
    <x v="351"/>
    <m/>
    <m/>
    <s v="Comisiones varias al Exterior"/>
    <s v="NO"/>
    <x v="2"/>
    <m/>
    <m/>
    <m/>
    <m/>
    <x v="1"/>
    <m/>
    <x v="1"/>
    <m/>
    <s v="Marco Leon  Aranguren"/>
    <s v="995 478 517"/>
    <s v="SI"/>
    <m/>
    <m/>
    <x v="3"/>
    <m/>
    <m/>
    <x v="83"/>
    <s v="VIÁTICOS EXTERIOR"/>
    <n v="0"/>
    <n v="0"/>
    <n v="0"/>
    <n v="0"/>
    <n v="0"/>
    <n v="0"/>
    <n v="0"/>
    <n v="0"/>
    <n v="0"/>
    <n v="0"/>
    <n v="0"/>
    <n v="0"/>
    <x v="379"/>
    <m/>
    <m/>
    <m/>
    <s v=""/>
    <m/>
    <m/>
    <m/>
    <m/>
    <m/>
    <m/>
  </r>
  <r>
    <x v="453"/>
    <s v="7800"/>
    <s v="Gerencia de Innovación y Transformación Digital"/>
    <m/>
    <m/>
    <s v="7800"/>
    <s v="Gerencia de Innovación y Transformación Digital"/>
    <m/>
    <m/>
    <x v="363"/>
    <s v="servicios"/>
    <s v="Moderada"/>
    <s v="Contratación de locadores de servicios – Innovación y DT"/>
    <s v="NO"/>
    <x v="2"/>
    <s v="OEI 8: Optimizar la eficiencia de los procesos"/>
    <s v="Contratación"/>
    <s v="No Significativa"/>
    <s v="SI"/>
    <x v="0"/>
    <s v="12"/>
    <x v="14"/>
    <d v="2023-12-31T00:00:00"/>
    <s v="Victor Raul Amez Angeles"/>
    <s v="959 175 799"/>
    <s v="SI"/>
    <s v="Asignado"/>
    <s v=""/>
    <x v="2"/>
    <s v=""/>
    <m/>
    <x v="79"/>
    <s v="OTROS SERVICIOS - LOCADORES DE SERVICIOS (SNP)"/>
    <n v="48500"/>
    <n v="48500"/>
    <n v="48500"/>
    <n v="48500"/>
    <n v="48500"/>
    <n v="48500"/>
    <n v="48500"/>
    <n v="48500"/>
    <n v="48500"/>
    <n v="48500"/>
    <n v="48500"/>
    <n v="48500"/>
    <x v="386"/>
    <m/>
    <m/>
    <m/>
    <n v="582000"/>
    <m/>
    <s v=""/>
    <m/>
    <s v="deacuerdo a lo gastado por la gerencia de innovación en diciembre, lo que se espera real"/>
    <s v="*"/>
    <m/>
  </r>
  <r>
    <x v="453"/>
    <s v="7800"/>
    <s v="Gerencia de Innovación y Transformación Digital"/>
    <m/>
    <m/>
    <s v="7800"/>
    <s v="Gerencia de Innovación y Transformación Digital"/>
    <m/>
    <m/>
    <x v="363"/>
    <s v="servicios"/>
    <s v="Moderada"/>
    <s v="Contratación de locadores de servicios – Innovación y DT"/>
    <s v="NO"/>
    <x v="2"/>
    <s v="OEI 8: Optimizar la eficiencia de los procesos"/>
    <s v="Contratación"/>
    <s v="No Significativa"/>
    <s v="SI"/>
    <x v="0"/>
    <s v="12"/>
    <x v="14"/>
    <d v="2023-12-31T00:00:00"/>
    <s v="Victor Raul Amez Angeles"/>
    <s v="959 175 799"/>
    <s v="SI"/>
    <s v="Asignado"/>
    <s v=""/>
    <x v="2"/>
    <s v=""/>
    <m/>
    <x v="79"/>
    <s v="OTROS SERVICIOS - LOCADORES DE SERVICIOS (SNP)"/>
    <n v="15500"/>
    <n v="15500"/>
    <n v="15500"/>
    <n v="15500"/>
    <n v="15500"/>
    <n v="15500"/>
    <n v="15500"/>
    <n v="15500"/>
    <n v="15500"/>
    <n v="15500"/>
    <n v="15500"/>
    <n v="15500"/>
    <x v="387"/>
    <m/>
    <m/>
    <m/>
    <n v="186000"/>
    <m/>
    <s v=""/>
    <m/>
    <s v="lo sobrante a lo inicialmente registrado, se desestimaría"/>
    <s v="*"/>
    <m/>
  </r>
  <r>
    <x v="453"/>
    <s v="7800"/>
    <s v="Gerencia de Innovación y Transformación Digital"/>
    <m/>
    <m/>
    <s v="7800"/>
    <s v="Gerencia de Innovación y Transformación Digital"/>
    <m/>
    <m/>
    <x v="347"/>
    <s v="servicios"/>
    <s v="Moderada"/>
    <s v="Contratación Locador de Servicio - Reclamos"/>
    <s v="NO"/>
    <x v="2"/>
    <s v="OEI 8: Optimizar la eficiencia de los procesos"/>
    <s v="Contratación"/>
    <s v="No Significativa"/>
    <s v="SI"/>
    <x v="0"/>
    <s v="12"/>
    <x v="14"/>
    <d v="2023-12-31T00:00:00"/>
    <s v="Victor Raul Amez Angeles"/>
    <s v="959 175 799"/>
    <s v="SI"/>
    <s v="Asignado"/>
    <s v=""/>
    <x v="2"/>
    <s v=""/>
    <m/>
    <x v="79"/>
    <s v="OTROS SERVICIOS - LOCADORES DE SERVICIOS (SNP)"/>
    <n v="15000"/>
    <n v="15000"/>
    <n v="15000"/>
    <n v="15000"/>
    <n v="15000"/>
    <n v="15000"/>
    <n v="15000"/>
    <n v="15000"/>
    <n v="15000"/>
    <n v="15000"/>
    <n v="15000"/>
    <n v="15000"/>
    <x v="356"/>
    <m/>
    <m/>
    <m/>
    <n v="180000"/>
    <m/>
    <s v=""/>
    <m/>
    <m/>
    <s v="*"/>
    <m/>
  </r>
  <r>
    <x v="454"/>
    <s v="7800"/>
    <s v="Gerencia de Innovación y Transformación Digital"/>
    <s v=""/>
    <s v=""/>
    <s v="7800"/>
    <s v="Gerencia de Innovación y Transformación Digital"/>
    <s v=""/>
    <s v=""/>
    <x v="364"/>
    <s v="servicios"/>
    <s v="Moderada"/>
    <s v="LOCADORES DE SERVICIO"/>
    <s v="NO"/>
    <x v="2"/>
    <s v="OEI 8: Optimizar la eficiencia de los procesos"/>
    <s v="Contratación"/>
    <s v="No Significativa"/>
    <s v="SI"/>
    <x v="0"/>
    <s v="12"/>
    <x v="14"/>
    <d v="2023-12-31T00:00:00"/>
    <s v="Victor Raul Amez Angeles"/>
    <s v="959 175 799"/>
    <s v="NO"/>
    <s v="Asignado"/>
    <s v=""/>
    <x v="2"/>
    <s v=""/>
    <m/>
    <x v="79"/>
    <s v="OTROS SERVICIOS - LOCADORES DE SERVICIOS (SNP)"/>
    <n v="8000"/>
    <n v="8000"/>
    <n v="8000"/>
    <n v="8000"/>
    <n v="8000"/>
    <n v="8000"/>
    <n v="8000"/>
    <n v="8000"/>
    <n v="8000"/>
    <n v="8000"/>
    <n v="8000"/>
    <n v="8000"/>
    <x v="388"/>
    <m/>
    <m/>
    <m/>
    <n v="96000"/>
    <n v="8"/>
    <m/>
    <m/>
    <s v="monto sobrante extra del cdnm"/>
    <m/>
    <m/>
  </r>
  <r>
    <x v="455"/>
    <s v="7800"/>
    <s v="Gerencia de Innovación y Transformación Digital"/>
    <s v=""/>
    <s v=""/>
    <s v="7800"/>
    <s v="Gerencia de Innovación y Transformación Digital"/>
    <s v=""/>
    <s v=""/>
    <x v="365"/>
    <s v="servicios"/>
    <s v="Moderada"/>
    <s v="MOVILIDAD SERVICIO LOCAL"/>
    <s v="NO"/>
    <x v="2"/>
    <s v="OEI 8: Optimizar la eficiencia de los procesos"/>
    <s v="Contratación"/>
    <s v="No Significativa"/>
    <s v="NO"/>
    <x v="8"/>
    <s v="3"/>
    <x v="3"/>
    <d v="2023-11-30T00:00:00"/>
    <s v="Victor Raul Amez Angeles"/>
    <s v="959 175 799"/>
    <s v="SI"/>
    <s v="Asignado"/>
    <s v=""/>
    <x v="1"/>
    <s v=""/>
    <m/>
    <x v="9"/>
    <s v="MOVILIDAD SERVICIO LOCAL"/>
    <m/>
    <m/>
    <m/>
    <m/>
    <m/>
    <n v="120"/>
    <m/>
    <m/>
    <n v="120"/>
    <m/>
    <m/>
    <m/>
    <x v="389"/>
    <m/>
    <m/>
    <m/>
    <n v="240"/>
    <m/>
    <s v=""/>
    <s v="NO"/>
    <s v="MOVILIDAD TRASLADO AEROPUERTO"/>
    <m/>
    <m/>
  </r>
  <r>
    <x v="456"/>
    <s v="7800"/>
    <s v="Gerencia de Innovación y Transformación Digital"/>
    <s v=""/>
    <s v=""/>
    <s v="7800"/>
    <s v="Gerencia de Innovación y Transformación Digital"/>
    <s v=""/>
    <s v=""/>
    <x v="14"/>
    <s v="servicios"/>
    <m/>
    <s v="Comisión de Servicios a Nivel Nacional"/>
    <s v="NO"/>
    <x v="2"/>
    <m/>
    <m/>
    <m/>
    <m/>
    <x v="1"/>
    <m/>
    <x v="1"/>
    <m/>
    <s v="Victor Raul Amez Angeles"/>
    <s v="960 175 799"/>
    <s v="SI"/>
    <m/>
    <m/>
    <x v="3"/>
    <m/>
    <m/>
    <x v="7"/>
    <s v="PASAJES REPUBLICA "/>
    <m/>
    <m/>
    <m/>
    <m/>
    <m/>
    <m/>
    <m/>
    <m/>
    <n v="880"/>
    <m/>
    <m/>
    <m/>
    <x v="373"/>
    <m/>
    <m/>
    <m/>
    <n v="880"/>
    <m/>
    <s v=""/>
    <m/>
    <s v="agregado de la formulación"/>
    <s v="*"/>
    <m/>
  </r>
  <r>
    <x v="456"/>
    <s v="7800"/>
    <s v="Gerencia de Innovación y Transformación Digital"/>
    <s v=""/>
    <s v=""/>
    <s v="7800"/>
    <s v="Gerencia de Innovación y Transformación Digital"/>
    <s v=""/>
    <s v=""/>
    <x v="14"/>
    <s v="servicios"/>
    <m/>
    <s v="Comisión de Servicios a Nivel Nacional"/>
    <s v="NO"/>
    <x v="2"/>
    <m/>
    <m/>
    <m/>
    <m/>
    <x v="1"/>
    <m/>
    <x v="1"/>
    <m/>
    <s v="Victor Raul Amez Angeles"/>
    <s v="961 175 799"/>
    <s v="SI"/>
    <m/>
    <m/>
    <x v="3"/>
    <m/>
    <m/>
    <x v="7"/>
    <s v="PASAJES REPUBLICA "/>
    <m/>
    <m/>
    <m/>
    <m/>
    <m/>
    <n v="880"/>
    <m/>
    <m/>
    <m/>
    <m/>
    <m/>
    <m/>
    <x v="373"/>
    <m/>
    <m/>
    <m/>
    <n v="880"/>
    <m/>
    <s v=""/>
    <m/>
    <s v="agregado de la formulación"/>
    <s v="*"/>
    <m/>
  </r>
  <r>
    <x v="457"/>
    <s v="7800"/>
    <s v="Gerencia de Innovación y Transformación Digital"/>
    <s v=""/>
    <s v=""/>
    <s v="7800"/>
    <s v="Gerencia de Innovación y Transformación Digital"/>
    <s v=""/>
    <s v=""/>
    <x v="14"/>
    <s v="servicios"/>
    <m/>
    <s v="Comisión de Servicios a Nivel Nacional"/>
    <s v="NO"/>
    <x v="2"/>
    <m/>
    <m/>
    <m/>
    <m/>
    <x v="1"/>
    <m/>
    <x v="1"/>
    <m/>
    <s v="Victor Raul Amez Angeles"/>
    <s v="962 175 799"/>
    <s v="SI"/>
    <m/>
    <m/>
    <x v="3"/>
    <m/>
    <m/>
    <x v="8"/>
    <s v="VIÁTICOS REPUBLICA"/>
    <m/>
    <m/>
    <m/>
    <m/>
    <m/>
    <m/>
    <m/>
    <m/>
    <n v="640"/>
    <m/>
    <m/>
    <m/>
    <x v="390"/>
    <m/>
    <m/>
    <m/>
    <n v="640"/>
    <m/>
    <s v=""/>
    <m/>
    <s v="agregado de la formulación"/>
    <s v="*"/>
    <m/>
  </r>
  <r>
    <x v="457"/>
    <s v="7800"/>
    <s v="Gerencia de Innovación y Transformación Digital"/>
    <s v=""/>
    <s v=""/>
    <s v="7800"/>
    <s v="Gerencia de Innovación y Transformación Digital"/>
    <s v=""/>
    <s v=""/>
    <x v="14"/>
    <s v="servicios"/>
    <m/>
    <s v="Comisión de Servicios a Nivel Nacional"/>
    <s v="NO"/>
    <x v="2"/>
    <m/>
    <m/>
    <m/>
    <m/>
    <x v="1"/>
    <m/>
    <x v="1"/>
    <m/>
    <s v="Victor Raul Amez Angeles"/>
    <s v="963 175 799"/>
    <s v="SI"/>
    <m/>
    <m/>
    <x v="3"/>
    <m/>
    <m/>
    <x v="8"/>
    <s v="VIÁTICOS REPUBLICA"/>
    <m/>
    <m/>
    <m/>
    <m/>
    <m/>
    <n v="640"/>
    <m/>
    <m/>
    <m/>
    <m/>
    <m/>
    <m/>
    <x v="390"/>
    <m/>
    <m/>
    <m/>
    <n v="640"/>
    <m/>
    <s v=""/>
    <m/>
    <s v="agregado de la formulación"/>
    <s v="*"/>
    <m/>
  </r>
  <r>
    <x v="458"/>
    <s v="2193"/>
    <s v="Gerencia de Riesgos"/>
    <s v="Riesgos Crediticios y Financieros"/>
    <s v="Riesgos Financieros"/>
    <s v="2193"/>
    <s v="Gerencia de Riesgos"/>
    <s v="Riesgos Crediticios y Financieros"/>
    <s v="Riesgos Financieros"/>
    <x v="366"/>
    <s v="servicios"/>
    <s v="Muy Alta"/>
    <s v="Clasificación de riesgos para el Banco de la Nación (Ítem 1)"/>
    <s v="NO"/>
    <x v="0"/>
    <s v="OEI 3: Optimizar la eficiencia financiera"/>
    <s v="Contratación"/>
    <s v="Significativa"/>
    <s v="SI"/>
    <x v="6"/>
    <s v="36"/>
    <x v="48"/>
    <d v="2023-12-21T00:00:00"/>
    <s v="Luis Rodolfo Rebatta Trujillo"/>
    <s v="993 544 991"/>
    <s v="SI"/>
    <s v="Asignado"/>
    <s v=""/>
    <x v="1"/>
    <s v="CO 027445-2020-BN"/>
    <d v="2023-12-21T00:00:00"/>
    <x v="87"/>
    <s v="CONSULTORÍAS OTRAS"/>
    <m/>
    <m/>
    <m/>
    <n v="21000"/>
    <m/>
    <m/>
    <m/>
    <m/>
    <m/>
    <n v="21000"/>
    <m/>
    <m/>
    <x v="391"/>
    <m/>
    <m/>
    <m/>
    <n v="42000"/>
    <n v="1"/>
    <m/>
    <m/>
    <m/>
    <m/>
    <m/>
  </r>
  <r>
    <x v="459"/>
    <s v="2193"/>
    <s v="Gerencia de Riesgos"/>
    <s v="Riesgos Crediticios y Financieros"/>
    <s v="Riesgos Financieros"/>
    <s v="2193"/>
    <s v="Gerencia de Riesgos"/>
    <s v="Riesgos Crediticios y Financieros"/>
    <s v="Riesgos Financieros"/>
    <x v="367"/>
    <s v="servicios"/>
    <s v="Muy Alta"/>
    <s v="Clasificación de riesgos para el Banco de la Nación (Ítem 1)"/>
    <s v="NO"/>
    <x v="0"/>
    <s v="OEI 3: Optimizar la eficiencia financiera"/>
    <s v="Contratación"/>
    <s v="Significativa"/>
    <s v="SI"/>
    <x v="8"/>
    <s v="36"/>
    <x v="49"/>
    <d v="2026-12-17T00:00:00"/>
    <s v="Luis Rodolfo Rebatta Trujillo"/>
    <s v="993 544 991"/>
    <s v="SI"/>
    <s v="No Asignado"/>
    <s v=""/>
    <x v="2"/>
    <s v=""/>
    <d v="2023-12-21T00:00:00"/>
    <x v="87"/>
    <s v="CONSULTORÍAS OTRAS"/>
    <m/>
    <m/>
    <m/>
    <m/>
    <m/>
    <m/>
    <m/>
    <m/>
    <m/>
    <m/>
    <m/>
    <n v="1239"/>
    <x v="392"/>
    <n v="45000"/>
    <n v="45000"/>
    <n v="43761"/>
    <n v="135000"/>
    <m/>
    <m/>
    <m/>
    <m/>
    <m/>
    <m/>
  </r>
  <r>
    <x v="459"/>
    <s v="2193"/>
    <s v="Gerencia de Riesgos"/>
    <s v="Riesgos Crediticios y Financieros"/>
    <s v="Riesgos Financieros"/>
    <m/>
    <m/>
    <m/>
    <m/>
    <x v="367"/>
    <m/>
    <m/>
    <s v="Clasificación de riesgos para el Banco de la Nación (Ítem 2)"/>
    <m/>
    <x v="1"/>
    <m/>
    <m/>
    <m/>
    <m/>
    <x v="1"/>
    <m/>
    <x v="1"/>
    <m/>
    <m/>
    <m/>
    <s v="SI"/>
    <s v="No Asignado"/>
    <s v=""/>
    <x v="2"/>
    <s v=""/>
    <d v="2023-12-17T00:00:00"/>
    <x v="87"/>
    <s v="CONSULTORÍAS OTRAS"/>
    <m/>
    <m/>
    <m/>
    <m/>
    <m/>
    <m/>
    <m/>
    <m/>
    <m/>
    <m/>
    <m/>
    <n v="2685"/>
    <x v="393"/>
    <n v="65000"/>
    <n v="65000"/>
    <n v="62315"/>
    <n v="195000"/>
    <m/>
    <m/>
    <m/>
    <m/>
    <m/>
    <m/>
  </r>
  <r>
    <x v="460"/>
    <s v="2193"/>
    <s v="Gerencia de Riesgos"/>
    <s v="Riesgos Crediticios y Financieros"/>
    <s v="Riesgos Financieros"/>
    <s v="2193"/>
    <s v="Gerencia de Riesgos"/>
    <s v="Riesgos Crediticios y Financieros"/>
    <s v="Riesgos Financieros"/>
    <x v="368"/>
    <s v="servicios"/>
    <s v="Muy Alta"/>
    <s v="Clasificación de riesgos para el Banco de la Nación (Ítem 2)"/>
    <s v="NO"/>
    <x v="0"/>
    <s v="OEI 3: Optimizar la eficiencia financiera"/>
    <s v="Contratación"/>
    <s v="Significativa"/>
    <s v="SI"/>
    <x v="6"/>
    <s v="36"/>
    <x v="50"/>
    <d v="2023-12-17T00:00:00"/>
    <s v="Luis Rodolfo Rebatta Trujillo"/>
    <s v="993 544 991"/>
    <s v="SI"/>
    <s v="Asignado"/>
    <s v=""/>
    <x v="1"/>
    <s v="CO 27440-2020-BN"/>
    <d v="2023-12-17T00:00:00"/>
    <x v="87"/>
    <s v="CONSULTORÍAS OTRAS"/>
    <m/>
    <m/>
    <m/>
    <n v="31498"/>
    <m/>
    <m/>
    <m/>
    <m/>
    <m/>
    <n v="31498"/>
    <m/>
    <m/>
    <x v="394"/>
    <m/>
    <m/>
    <m/>
    <n v="62996"/>
    <m/>
    <m/>
    <m/>
    <m/>
    <m/>
    <m/>
  </r>
  <r>
    <x v="461"/>
    <s v="2193"/>
    <s v="Gerencia de Riesgos"/>
    <s v="Riesgos Crediticios y Financieros"/>
    <s v="Riesgos Financieros"/>
    <s v="2193"/>
    <s v="Gerencia de Riesgos"/>
    <s v="Riesgos Crediticios y Financieros"/>
    <s v="Riesgos Financieros"/>
    <x v="369"/>
    <s v="servicios"/>
    <s v="Muy Alta"/>
    <s v="Clasificación internacional de riesgos."/>
    <s v="SI"/>
    <x v="2"/>
    <s v="OEI 3: Optimizar la eficiencia financiera"/>
    <s v="Contratación"/>
    <s v="Significativa"/>
    <s v="SI"/>
    <x v="6"/>
    <s v="36"/>
    <x v="51"/>
    <d v="2025-02-22T00:00:00"/>
    <s v="Luis Rodolfo Rebatta Trujillo"/>
    <s v="993 544 991"/>
    <s v="SI"/>
    <s v="Asignado"/>
    <s v=""/>
    <x v="1"/>
    <s v="CO 027622"/>
    <d v="2025-03-22T00:00:00"/>
    <x v="88"/>
    <s v="DIVERSOS"/>
    <m/>
    <m/>
    <m/>
    <m/>
    <m/>
    <n v="160000"/>
    <m/>
    <m/>
    <m/>
    <m/>
    <m/>
    <m/>
    <x v="395"/>
    <n v="160000"/>
    <n v="26667"/>
    <m/>
    <n v="320000"/>
    <m/>
    <m/>
    <m/>
    <m/>
    <m/>
    <m/>
  </r>
  <r>
    <x v="462"/>
    <s v="2193"/>
    <s v="Gerencia de Riesgos"/>
    <s v="Riesgos Crediticios y Financieros"/>
    <s v="Riesgos Financieros"/>
    <s v="2193"/>
    <s v="Gerencia de Riesgos"/>
    <s v="Riesgos Crediticios y Financieros"/>
    <s v="Riesgos Financieros"/>
    <x v="369"/>
    <s v="servicios"/>
    <s v="Muy Alta"/>
    <s v="Clasificación internacional de riesgos."/>
    <s v="SI"/>
    <x v="2"/>
    <s v="OEI 3: Optimizar la eficiencia financiera"/>
    <s v="Contratación"/>
    <s v="Significativa"/>
    <s v="SI"/>
    <x v="6"/>
    <s v="36"/>
    <x v="52"/>
    <d v="2028-03-22T00:00:00"/>
    <s v="Luis Rodolfo Rebatta Trujillo"/>
    <s v="993 544 991"/>
    <s v="NO"/>
    <s v="No Asignado"/>
    <s v=""/>
    <x v="2"/>
    <s v=""/>
    <m/>
    <x v="88"/>
    <s v="DIVERSOS"/>
    <m/>
    <m/>
    <m/>
    <m/>
    <m/>
    <m/>
    <m/>
    <m/>
    <m/>
    <m/>
    <m/>
    <m/>
    <x v="396"/>
    <m/>
    <n v="133333"/>
    <n v="160000"/>
    <n v="320000"/>
    <m/>
    <m/>
    <m/>
    <m/>
    <m/>
    <m/>
  </r>
  <r>
    <x v="463"/>
    <s v="2193"/>
    <s v="Gerencia de Riesgos"/>
    <s v="Riesgos Crediticios y Financieros"/>
    <s v="Riesgos Financieros"/>
    <s v="2193"/>
    <s v="Gerencia de Riesgos"/>
    <s v="Riesgos Crediticios y Financieros"/>
    <s v="Riesgos Financieros"/>
    <x v="370"/>
    <s v="servicios"/>
    <s v="Muy Alta"/>
    <s v="Servicio de Revisión del Modelo de Riesgo de Mercado - Tasa de Interes"/>
    <s v="NO"/>
    <x v="0"/>
    <s v="OEI 3: Optimizar la eficiencia financiera"/>
    <s v="Contratación"/>
    <s v="No Significativa"/>
    <s v="NO"/>
    <x v="5"/>
    <s v="3"/>
    <x v="3"/>
    <d v="2023-08-31T00:00:00"/>
    <s v="Luis Rodolfo Rebatta Trujillo"/>
    <s v="993 544 991"/>
    <s v="SI"/>
    <s v="No Asignado"/>
    <s v=""/>
    <x v="0"/>
    <s v=""/>
    <m/>
    <x v="89"/>
    <s v="SERVICIO DE GESTIÓN DE RIESGOS"/>
    <m/>
    <m/>
    <m/>
    <m/>
    <m/>
    <m/>
    <m/>
    <n v="90000"/>
    <m/>
    <m/>
    <m/>
    <m/>
    <x v="397"/>
    <m/>
    <m/>
    <m/>
    <n v="90000"/>
    <m/>
    <s v=""/>
    <m/>
    <m/>
    <m/>
    <m/>
  </r>
  <r>
    <x v="464"/>
    <s v="2193"/>
    <s v="Gerencia de Riesgos"/>
    <s v="Riesgos Crediticios y Financieros"/>
    <s v="Riesgos Financieros"/>
    <s v="2193"/>
    <s v="Gerencia de Riesgos"/>
    <s v="Riesgos Crediticios y Financieros"/>
    <s v="Riesgos Financieros"/>
    <x v="371"/>
    <s v="servicios"/>
    <s v="Alta"/>
    <s v="Servicio de Revisión del Modelo Interno de Riesgo País"/>
    <s v="NO"/>
    <x v="0"/>
    <s v="OEI 3: Optimizar la eficiencia financiera"/>
    <s v="Contratación"/>
    <s v="No Significativa"/>
    <s v="NO"/>
    <x v="5"/>
    <s v="3"/>
    <x v="3"/>
    <d v="2023-08-31T00:00:00"/>
    <s v="Luis Rodolfo Rebatta Trujillo"/>
    <s v="993 544 991"/>
    <s v="SI"/>
    <s v="No Asignado"/>
    <s v=""/>
    <x v="0"/>
    <s v=""/>
    <m/>
    <x v="89"/>
    <s v="SERVICIO DE GESTIÓN DE RIESGOS"/>
    <m/>
    <m/>
    <m/>
    <m/>
    <m/>
    <n v="60000"/>
    <m/>
    <m/>
    <m/>
    <m/>
    <m/>
    <m/>
    <x v="200"/>
    <m/>
    <m/>
    <m/>
    <n v="60000"/>
    <m/>
    <s v=""/>
    <m/>
    <m/>
    <m/>
    <m/>
  </r>
  <r>
    <x v="465"/>
    <s v="2193"/>
    <s v="Gerencia de Riesgos"/>
    <s v="Riesgos Crediticios y Financieros"/>
    <s v="Riesgos Financieros"/>
    <s v="2193"/>
    <s v="Gerencia de Riesgos"/>
    <s v="Riesgos Crediticios y Financieros"/>
    <s v="Riesgos Financieros"/>
    <x v="372"/>
    <s v="servicios"/>
    <s v="Alta"/>
    <s v="Servicio de Revisión del Modelo de Asignación de Lineas de Contraparte"/>
    <s v="NO"/>
    <x v="0"/>
    <s v="OEI 3: Optimizar la eficiencia financiera"/>
    <s v="Contratación"/>
    <s v="No Significativa"/>
    <s v="NO"/>
    <x v="5"/>
    <s v="3"/>
    <x v="3"/>
    <d v="2023-08-31T00:00:00"/>
    <s v="Luis Rodolfo Rebatta Trujillo"/>
    <s v="993 544 991"/>
    <s v="SI"/>
    <s v="No Asignado"/>
    <s v=""/>
    <x v="0"/>
    <s v=""/>
    <m/>
    <x v="89"/>
    <s v="SERVICIO DE GESTIÓN DE RIESGOS"/>
    <m/>
    <m/>
    <m/>
    <m/>
    <m/>
    <n v="40000"/>
    <m/>
    <m/>
    <m/>
    <m/>
    <m/>
    <m/>
    <x v="398"/>
    <m/>
    <m/>
    <m/>
    <n v="40000"/>
    <m/>
    <s v=""/>
    <m/>
    <m/>
    <m/>
    <m/>
  </r>
  <r>
    <x v="466"/>
    <s v="2193"/>
    <s v="Gerencia de Riesgos"/>
    <s v="Riesgos Crediticios y Financieros"/>
    <s v="Riesgos Financieros"/>
    <s v="8300"/>
    <s v="Gerencia de Tecnologías de Información"/>
    <s v=""/>
    <s v=""/>
    <x v="373"/>
    <s v="servicios"/>
    <s v="Muy Alta"/>
    <s v="Licenciamiento Eviews"/>
    <s v="NO"/>
    <x v="2"/>
    <s v="OEI 3: Optimizar la eficiencia financiera"/>
    <s v="Contratación"/>
    <s v="No Significativa"/>
    <s v="NO"/>
    <x v="6"/>
    <s v="1"/>
    <x v="2"/>
    <d v="2023-08-31T00:00:00"/>
    <s v="Luis Rodolfo Rebatta Trujillo"/>
    <s v="993 544 991"/>
    <s v="SI"/>
    <s v="No Asignado"/>
    <s v=""/>
    <x v="0"/>
    <s v=""/>
    <m/>
    <x v="75"/>
    <s v="GASTOS DE SOFTWARE"/>
    <m/>
    <m/>
    <m/>
    <m/>
    <m/>
    <m/>
    <m/>
    <n v="24700"/>
    <m/>
    <m/>
    <m/>
    <m/>
    <x v="399"/>
    <m/>
    <m/>
    <m/>
    <n v="24700"/>
    <n v="3"/>
    <n v="8233.3333333333339"/>
    <m/>
    <m/>
    <m/>
    <m/>
  </r>
  <r>
    <x v="467"/>
    <s v="2193"/>
    <s v="Gerencia de Riesgos"/>
    <s v="Riesgos Crediticios y Financieros"/>
    <s v="Riesgos Financieros"/>
    <s v="2193"/>
    <s v="Gerencia de Riesgos"/>
    <s v="Riesgos Crediticios y Financieros"/>
    <s v="Riesgos Financieros"/>
    <x v="374"/>
    <s v="servicios"/>
    <s v="Alta"/>
    <s v="Servicio de Soporte y Mantenimiento del RISK-LAB"/>
    <s v="NO"/>
    <x v="2"/>
    <s v="OEI 3: Optimizar la eficiencia financiera"/>
    <s v="Contratación"/>
    <s v="No Significativa"/>
    <s v="SI"/>
    <x v="6"/>
    <s v="24"/>
    <x v="53"/>
    <d v="2023-07-19T00:00:00"/>
    <s v="Luis Rodolfo Rebatta Trujillo"/>
    <s v="993 544 991"/>
    <s v="NO"/>
    <s v="No Asignado"/>
    <s v=""/>
    <x v="1"/>
    <s v="CA 079744-2021-BN"/>
    <d v="2023-07-19T00:00:00"/>
    <x v="90"/>
    <s v="MANTENIMIENTO Y SOPORTE DE SOFTWARE"/>
    <m/>
    <m/>
    <n v="11000"/>
    <m/>
    <m/>
    <m/>
    <m/>
    <m/>
    <m/>
    <m/>
    <m/>
    <m/>
    <x v="400"/>
    <m/>
    <m/>
    <m/>
    <n v="11000"/>
    <m/>
    <s v=""/>
    <m/>
    <m/>
    <m/>
    <m/>
  </r>
  <r>
    <x v="468"/>
    <s v="2193"/>
    <s v="Gerencia de Riesgos"/>
    <s v="Riesgos Crediticios y Financieros"/>
    <s v="Riesgos Financieros"/>
    <s v="2193"/>
    <s v="Gerencia de Riesgos"/>
    <s v="Riesgos Crediticios y Financieros"/>
    <s v="Riesgos Financieros"/>
    <x v="374"/>
    <s v="servicios"/>
    <s v="Alta"/>
    <s v="Servicio de Soporte y Mantenimiento del RISK-LAB"/>
    <s v="NO"/>
    <x v="2"/>
    <s v="OEI 3: Optimizar la eficiencia financiera"/>
    <s v="Contratación"/>
    <s v="No Significativa"/>
    <s v="SI"/>
    <x v="3"/>
    <s v="36"/>
    <x v="54"/>
    <d v="2026-07-19T00:00:00"/>
    <s v="Luis Rodolfo Rebatta Trujillo"/>
    <s v="993 544 991"/>
    <s v="NO"/>
    <s v="No Asignado"/>
    <s v=""/>
    <x v="0"/>
    <s v=""/>
    <m/>
    <x v="90"/>
    <s v="MANTENIMIENTO Y SOPORTE DE SOFTWARE"/>
    <m/>
    <m/>
    <m/>
    <m/>
    <m/>
    <m/>
    <n v="5012"/>
    <m/>
    <m/>
    <m/>
    <m/>
    <m/>
    <x v="401"/>
    <m/>
    <n v="11000"/>
    <n v="11000"/>
    <n v="27012"/>
    <m/>
    <s v=""/>
    <m/>
    <m/>
    <m/>
    <m/>
  </r>
  <r>
    <x v="469"/>
    <s v="2100"/>
    <s v="Gerencia de Riesgos"/>
    <n v="0"/>
    <n v="0"/>
    <m/>
    <m/>
    <m/>
    <m/>
    <x v="375"/>
    <m/>
    <m/>
    <s v="Adq solución tecnológica para Gestión Riesgo Operacional, Seguridad la Información y Continuidad del Negocio"/>
    <s v="NO"/>
    <x v="1"/>
    <m/>
    <m/>
    <m/>
    <m/>
    <x v="1"/>
    <m/>
    <x v="1"/>
    <m/>
    <s v="Luis Rodolfo Rebatta Trujillo"/>
    <s v="993 544 991"/>
    <s v="SI"/>
    <m/>
    <m/>
    <x v="3"/>
    <m/>
    <m/>
    <x v="75"/>
    <s v="GASTOS DE SOFTWARE"/>
    <m/>
    <m/>
    <m/>
    <m/>
    <m/>
    <n v="400000"/>
    <m/>
    <m/>
    <n v="200000"/>
    <m/>
    <m/>
    <m/>
    <x v="402"/>
    <n v="400000"/>
    <m/>
    <m/>
    <n v="600000"/>
    <m/>
    <s v=""/>
    <m/>
    <m/>
    <s v="*"/>
    <m/>
  </r>
  <r>
    <x v="470"/>
    <s v="2220"/>
    <s v="Gerencia de Riesgos"/>
    <s v="Cobranzas y Recuperaciones"/>
    <m/>
    <m/>
    <m/>
    <m/>
    <m/>
    <x v="376"/>
    <m/>
    <m/>
    <s v="Comisión de Servicio a Nivel Nacional         "/>
    <s v="NO"/>
    <x v="1"/>
    <m/>
    <m/>
    <m/>
    <m/>
    <x v="1"/>
    <m/>
    <x v="1"/>
    <m/>
    <s v="Luis Rodolfo Rebatta Trujillo"/>
    <s v="1000 544 991"/>
    <s v="SI"/>
    <m/>
    <m/>
    <x v="3"/>
    <m/>
    <m/>
    <x v="7"/>
    <s v="PASAJES REPUBLICA "/>
    <n v="18560"/>
    <n v="11040"/>
    <n v="7520"/>
    <n v="7520"/>
    <n v="9280"/>
    <n v="4200"/>
    <m/>
    <m/>
    <m/>
    <m/>
    <m/>
    <m/>
    <x v="403"/>
    <m/>
    <m/>
    <m/>
    <n v="58120"/>
    <m/>
    <s v=""/>
    <m/>
    <m/>
    <s v="*"/>
    <m/>
  </r>
  <r>
    <x v="471"/>
    <s v="2220"/>
    <s v="Gerencia de Riesgos"/>
    <s v="Cobranzas y Recuperaciones"/>
    <m/>
    <m/>
    <m/>
    <m/>
    <m/>
    <x v="376"/>
    <m/>
    <m/>
    <s v="Comisión de Servicio a Nivel Nacional         "/>
    <s v="NO"/>
    <x v="1"/>
    <m/>
    <m/>
    <m/>
    <m/>
    <x v="1"/>
    <m/>
    <x v="1"/>
    <m/>
    <s v="Luis Rodolfo Rebatta Trujillo"/>
    <s v="1001 544 991"/>
    <s v="NO"/>
    <m/>
    <m/>
    <x v="3"/>
    <m/>
    <m/>
    <x v="7"/>
    <s v="PASAJES REPUBLICA "/>
    <m/>
    <m/>
    <m/>
    <m/>
    <m/>
    <m/>
    <n v="8367"/>
    <n v="10127"/>
    <n v="10127"/>
    <n v="8367"/>
    <n v="10127"/>
    <n v="10125"/>
    <x v="404"/>
    <m/>
    <m/>
    <m/>
    <s v=""/>
    <m/>
    <s v=""/>
    <m/>
    <m/>
    <s v="*"/>
    <m/>
  </r>
  <r>
    <x v="472"/>
    <s v="2210"/>
    <s v="Gerencia de Riesgos"/>
    <s v="Prevención del Fraude"/>
    <n v="0"/>
    <m/>
    <m/>
    <m/>
    <m/>
    <x v="376"/>
    <m/>
    <m/>
    <s v="Comisión de Servicio a Nivel Nacional         "/>
    <s v="NO"/>
    <x v="1"/>
    <m/>
    <m/>
    <m/>
    <m/>
    <x v="1"/>
    <m/>
    <x v="1"/>
    <m/>
    <s v="Luis Rodolfo Rebatta Trujillo"/>
    <s v="993 544 991"/>
    <s v="SI"/>
    <m/>
    <m/>
    <x v="3"/>
    <m/>
    <m/>
    <x v="7"/>
    <s v="PASAJES REPUBLICA "/>
    <m/>
    <m/>
    <n v="2640"/>
    <m/>
    <m/>
    <n v="1760"/>
    <m/>
    <m/>
    <m/>
    <m/>
    <m/>
    <m/>
    <x v="22"/>
    <m/>
    <m/>
    <m/>
    <n v="4400"/>
    <m/>
    <s v=""/>
    <m/>
    <m/>
    <s v="*"/>
    <m/>
  </r>
  <r>
    <x v="473"/>
    <s v="2210"/>
    <s v="Gerencia de Riesgos"/>
    <s v="Prevención del Fraude"/>
    <n v="0"/>
    <m/>
    <m/>
    <m/>
    <m/>
    <x v="376"/>
    <m/>
    <m/>
    <s v="Comisión de Servicio a Nivel Nacional         "/>
    <s v="NO"/>
    <x v="1"/>
    <m/>
    <m/>
    <m/>
    <m/>
    <x v="1"/>
    <m/>
    <x v="1"/>
    <m/>
    <s v="Luis Rodolfo Rebatta Trujillo"/>
    <s v="993 544 991"/>
    <s v="NO"/>
    <m/>
    <m/>
    <x v="3"/>
    <m/>
    <m/>
    <x v="7"/>
    <s v="PASAJES REPUBLICA "/>
    <m/>
    <m/>
    <m/>
    <m/>
    <m/>
    <m/>
    <m/>
    <m/>
    <n v="2640"/>
    <m/>
    <m/>
    <n v="1760"/>
    <x v="22"/>
    <m/>
    <m/>
    <m/>
    <s v=""/>
    <m/>
    <s v=""/>
    <m/>
    <m/>
    <s v="*"/>
    <m/>
  </r>
  <r>
    <x v="474"/>
    <s v="2180"/>
    <s v="Gerencia de Riesgos"/>
    <s v="Riesgos de Operación y Tecnología"/>
    <n v="0"/>
    <m/>
    <m/>
    <m/>
    <m/>
    <x v="376"/>
    <m/>
    <m/>
    <s v="Comisión de Servicio a Nivel Nacional         "/>
    <s v="NO"/>
    <x v="1"/>
    <m/>
    <m/>
    <m/>
    <m/>
    <x v="1"/>
    <m/>
    <x v="1"/>
    <m/>
    <s v="Luis Rodolfo Rebatta Trujillo"/>
    <s v="993 544 991"/>
    <s v="SI"/>
    <m/>
    <m/>
    <x v="3"/>
    <m/>
    <m/>
    <x v="7"/>
    <s v="PASAJES REPUBLICA "/>
    <n v="0"/>
    <n v="880"/>
    <n v="880"/>
    <n v="250"/>
    <n v="0"/>
    <n v="880"/>
    <m/>
    <m/>
    <m/>
    <m/>
    <m/>
    <m/>
    <x v="405"/>
    <m/>
    <m/>
    <m/>
    <n v="2890"/>
    <m/>
    <s v=""/>
    <m/>
    <m/>
    <s v="*"/>
    <m/>
  </r>
  <r>
    <x v="475"/>
    <s v="2180"/>
    <s v="Gerencia de Riesgos"/>
    <s v="Riesgos de Operación y Tecnología"/>
    <n v="0"/>
    <m/>
    <m/>
    <m/>
    <m/>
    <x v="376"/>
    <m/>
    <m/>
    <s v="Comisión de Servicio a Nivel Nacional         "/>
    <s v="NO"/>
    <x v="1"/>
    <m/>
    <m/>
    <m/>
    <m/>
    <x v="1"/>
    <m/>
    <x v="1"/>
    <m/>
    <s v="Luis Rodolfo Rebatta Trujillo"/>
    <s v="993 544 991"/>
    <s v="NO"/>
    <m/>
    <m/>
    <x v="3"/>
    <m/>
    <m/>
    <x v="7"/>
    <s v="PASAJES REPUBLICA "/>
    <n v="0"/>
    <n v="0"/>
    <n v="0"/>
    <n v="0"/>
    <n v="880"/>
    <n v="880"/>
    <m/>
    <m/>
    <m/>
    <m/>
    <m/>
    <m/>
    <x v="406"/>
    <m/>
    <m/>
    <m/>
    <n v="1760"/>
    <m/>
    <s v=""/>
    <m/>
    <m/>
    <s v="*"/>
    <m/>
  </r>
  <r>
    <x v="476"/>
    <s v="2180"/>
    <s v="Gerencia de Riesgos"/>
    <s v="Riesgos de Operación y Tecnología"/>
    <n v="0"/>
    <m/>
    <m/>
    <m/>
    <m/>
    <x v="376"/>
    <m/>
    <m/>
    <s v="Comisión de Servicio a Nivel Nacional         "/>
    <s v="NO"/>
    <x v="1"/>
    <m/>
    <m/>
    <m/>
    <m/>
    <x v="1"/>
    <m/>
    <x v="1"/>
    <m/>
    <s v="Luis Rodolfo Rebatta Trujillo"/>
    <s v="993 544 991"/>
    <s v="NO"/>
    <m/>
    <m/>
    <x v="3"/>
    <m/>
    <m/>
    <x v="7"/>
    <s v="PASAJES REPUBLICA "/>
    <m/>
    <m/>
    <m/>
    <m/>
    <m/>
    <m/>
    <n v="880"/>
    <n v="250"/>
    <n v="0"/>
    <n v="880"/>
    <n v="880"/>
    <m/>
    <x v="405"/>
    <m/>
    <m/>
    <m/>
    <s v=""/>
    <m/>
    <s v=""/>
    <m/>
    <m/>
    <s v="*"/>
    <m/>
  </r>
  <r>
    <x v="477"/>
    <s v="2180"/>
    <s v="Gerencia de Riesgos"/>
    <s v="Riesgos de Operación y Tecnología"/>
    <n v="0"/>
    <m/>
    <m/>
    <m/>
    <m/>
    <x v="376"/>
    <m/>
    <m/>
    <s v="Comisión de Servicio a Nivel Nacional         "/>
    <s v="NO"/>
    <x v="1"/>
    <m/>
    <m/>
    <m/>
    <m/>
    <x v="1"/>
    <m/>
    <x v="1"/>
    <m/>
    <s v="Luis Rodolfo Rebatta Trujillo"/>
    <s v="993 544 991"/>
    <s v="NO"/>
    <m/>
    <m/>
    <x v="3"/>
    <m/>
    <m/>
    <x v="7"/>
    <s v="PASAJES REPUBLICA "/>
    <m/>
    <m/>
    <m/>
    <m/>
    <m/>
    <m/>
    <n v="0"/>
    <n v="0"/>
    <n v="880"/>
    <n v="880"/>
    <n v="880"/>
    <n v="0"/>
    <x v="25"/>
    <m/>
    <m/>
    <m/>
    <s v=""/>
    <m/>
    <s v=""/>
    <m/>
    <m/>
    <s v="*"/>
    <m/>
  </r>
  <r>
    <x v="478"/>
    <s v="2220"/>
    <s v="Gerencia de Riesgos"/>
    <s v="Cobranzas y Recuperaciones"/>
    <m/>
    <m/>
    <m/>
    <m/>
    <m/>
    <x v="14"/>
    <m/>
    <m/>
    <s v="Comisión de Servicios a Nivel Nacional"/>
    <s v="NO"/>
    <x v="1"/>
    <m/>
    <m/>
    <m/>
    <m/>
    <x v="1"/>
    <m/>
    <x v="1"/>
    <m/>
    <s v="Luis Rodolfo Rebatta Trujillo"/>
    <s v="997 544 991"/>
    <s v="SI"/>
    <m/>
    <m/>
    <x v="3"/>
    <m/>
    <m/>
    <x v="9"/>
    <s v="MOVILIDAD SERVICIO LOCAL"/>
    <n v="3040"/>
    <n v="2560"/>
    <n v="2080"/>
    <n v="2080"/>
    <n v="2320"/>
    <n v="1900"/>
    <m/>
    <m/>
    <m/>
    <m/>
    <m/>
    <m/>
    <x v="407"/>
    <m/>
    <m/>
    <m/>
    <n v="13980"/>
    <m/>
    <s v=""/>
    <m/>
    <m/>
    <s v="*"/>
    <m/>
  </r>
  <r>
    <x v="479"/>
    <s v="2220"/>
    <s v="Gerencia de Riesgos"/>
    <s v="Cobranzas y Recuperaciones"/>
    <m/>
    <m/>
    <m/>
    <m/>
    <m/>
    <x v="14"/>
    <m/>
    <m/>
    <s v="Comisión de Servicios a Nivel Nacional"/>
    <s v="NO"/>
    <x v="1"/>
    <m/>
    <m/>
    <m/>
    <m/>
    <x v="1"/>
    <m/>
    <x v="1"/>
    <m/>
    <s v="Luis Rodolfo Rebatta Trujillo"/>
    <s v="998 544 991"/>
    <s v="NO"/>
    <m/>
    <m/>
    <x v="3"/>
    <m/>
    <m/>
    <x v="9"/>
    <s v="MOVILIDAD SERVICIO LOCAL"/>
    <m/>
    <m/>
    <m/>
    <m/>
    <m/>
    <m/>
    <n v="2080"/>
    <n v="2320"/>
    <n v="2320"/>
    <n v="2080"/>
    <n v="2320"/>
    <n v="2740"/>
    <x v="408"/>
    <m/>
    <m/>
    <m/>
    <s v=""/>
    <m/>
    <s v=""/>
    <m/>
    <m/>
    <s v="*"/>
    <m/>
  </r>
  <r>
    <x v="480"/>
    <s v="2210"/>
    <s v="Gerencia de Riesgos"/>
    <s v="Prevención del Fraude"/>
    <n v="0"/>
    <m/>
    <m/>
    <m/>
    <m/>
    <x v="14"/>
    <m/>
    <m/>
    <s v="Comisión de Servicios a Nivel Nacional"/>
    <s v="NO"/>
    <x v="1"/>
    <m/>
    <m/>
    <m/>
    <m/>
    <x v="1"/>
    <m/>
    <x v="1"/>
    <m/>
    <s v="Luis Rodolfo Rebatta Trujillo"/>
    <s v="993 544 991"/>
    <s v="SI"/>
    <m/>
    <m/>
    <x v="3"/>
    <m/>
    <m/>
    <x v="9"/>
    <s v="MOVILIDAD SERVICIO LOCAL"/>
    <m/>
    <m/>
    <n v="360"/>
    <m/>
    <m/>
    <n v="240"/>
    <m/>
    <m/>
    <m/>
    <m/>
    <m/>
    <m/>
    <x v="409"/>
    <m/>
    <m/>
    <m/>
    <n v="600"/>
    <m/>
    <s v=""/>
    <m/>
    <m/>
    <s v="*"/>
    <m/>
  </r>
  <r>
    <x v="481"/>
    <s v="2210"/>
    <s v="Gerencia de Riesgos"/>
    <s v="Prevención del Fraude"/>
    <n v="0"/>
    <m/>
    <m/>
    <m/>
    <m/>
    <x v="14"/>
    <m/>
    <m/>
    <s v="Comisión de Servicios a Nivel Nacional"/>
    <s v="NO"/>
    <x v="1"/>
    <m/>
    <m/>
    <m/>
    <m/>
    <x v="1"/>
    <m/>
    <x v="1"/>
    <m/>
    <s v="Luis Rodolfo Rebatta Trujillo"/>
    <s v="993 544 991"/>
    <s v="NO"/>
    <m/>
    <m/>
    <x v="3"/>
    <m/>
    <m/>
    <x v="9"/>
    <s v="MOVILIDAD SERVICIO LOCAL"/>
    <m/>
    <m/>
    <m/>
    <m/>
    <m/>
    <m/>
    <m/>
    <m/>
    <n v="360"/>
    <m/>
    <m/>
    <n v="240"/>
    <x v="409"/>
    <m/>
    <m/>
    <m/>
    <s v=""/>
    <m/>
    <s v=""/>
    <m/>
    <m/>
    <s v="*"/>
    <m/>
  </r>
  <r>
    <x v="482"/>
    <s v="2180"/>
    <s v="Gerencia de Riesgos"/>
    <s v="Riesgos de Operación y Tecnología"/>
    <n v="0"/>
    <m/>
    <m/>
    <m/>
    <m/>
    <x v="14"/>
    <m/>
    <m/>
    <s v="Comisión de Servicios a Nivel Nacional"/>
    <s v="NO"/>
    <x v="1"/>
    <m/>
    <m/>
    <m/>
    <m/>
    <x v="1"/>
    <m/>
    <x v="1"/>
    <m/>
    <s v="Luis Rodolfo Rebatta Trujillo"/>
    <s v="993 544 991"/>
    <s v="SI"/>
    <m/>
    <m/>
    <x v="3"/>
    <m/>
    <m/>
    <x v="9"/>
    <s v="MOVILIDAD SERVICIO LOCAL"/>
    <n v="0"/>
    <n v="120"/>
    <n v="240"/>
    <n v="120"/>
    <n v="0"/>
    <n v="120"/>
    <m/>
    <m/>
    <m/>
    <m/>
    <m/>
    <m/>
    <x v="409"/>
    <m/>
    <m/>
    <m/>
    <n v="600"/>
    <m/>
    <s v=""/>
    <m/>
    <m/>
    <s v="*"/>
    <m/>
  </r>
  <r>
    <x v="483"/>
    <s v="2180"/>
    <s v="Gerencia de Riesgos"/>
    <s v="Riesgos de Operación y Tecnología"/>
    <n v="0"/>
    <m/>
    <m/>
    <m/>
    <m/>
    <x v="14"/>
    <m/>
    <m/>
    <s v="Comisión de Servicios a Nivel Nacional"/>
    <s v="NO"/>
    <x v="1"/>
    <m/>
    <m/>
    <m/>
    <m/>
    <x v="1"/>
    <m/>
    <x v="1"/>
    <m/>
    <s v="Luis Rodolfo Rebatta Trujillo"/>
    <s v="993 544 991"/>
    <s v="SI"/>
    <m/>
    <m/>
    <x v="3"/>
    <m/>
    <m/>
    <x v="9"/>
    <s v="MOVILIDAD SERVICIO LOCAL"/>
    <n v="0"/>
    <n v="0"/>
    <n v="0"/>
    <n v="0"/>
    <n v="120"/>
    <n v="120"/>
    <m/>
    <m/>
    <m/>
    <m/>
    <m/>
    <m/>
    <x v="389"/>
    <m/>
    <m/>
    <m/>
    <n v="240"/>
    <m/>
    <s v=""/>
    <m/>
    <m/>
    <s v="*"/>
    <m/>
  </r>
  <r>
    <x v="484"/>
    <s v="2180"/>
    <s v="Gerencia de Riesgos"/>
    <s v="Riesgos de Operación y Tecnología"/>
    <n v="0"/>
    <m/>
    <m/>
    <m/>
    <m/>
    <x v="14"/>
    <m/>
    <m/>
    <s v="Comisión de Servicios a Nivel Nacional"/>
    <s v="NO"/>
    <x v="1"/>
    <m/>
    <m/>
    <m/>
    <m/>
    <x v="1"/>
    <m/>
    <x v="1"/>
    <m/>
    <s v="Luis Rodolfo Rebatta Trujillo"/>
    <s v="993 544 991"/>
    <s v="NO"/>
    <m/>
    <m/>
    <x v="3"/>
    <m/>
    <m/>
    <x v="9"/>
    <s v="MOVILIDAD SERVICIO LOCAL"/>
    <m/>
    <m/>
    <m/>
    <m/>
    <m/>
    <m/>
    <n v="120"/>
    <n v="120"/>
    <n v="0"/>
    <n v="240"/>
    <n v="120"/>
    <n v="0"/>
    <x v="409"/>
    <m/>
    <m/>
    <m/>
    <s v=""/>
    <m/>
    <s v=""/>
    <m/>
    <m/>
    <s v="*"/>
    <m/>
  </r>
  <r>
    <x v="485"/>
    <s v="2180"/>
    <s v="Gerencia de Riesgos"/>
    <s v="Riesgos de Operación y Tecnología"/>
    <n v="0"/>
    <m/>
    <m/>
    <m/>
    <m/>
    <x v="14"/>
    <m/>
    <m/>
    <s v="Comisión de Servicios a Nivel Nacional"/>
    <s v="NO"/>
    <x v="1"/>
    <m/>
    <m/>
    <m/>
    <m/>
    <x v="1"/>
    <m/>
    <x v="1"/>
    <m/>
    <s v="Luis Rodolfo Rebatta Trujillo"/>
    <s v="993 544 991"/>
    <s v="NO"/>
    <m/>
    <m/>
    <x v="3"/>
    <m/>
    <m/>
    <x v="9"/>
    <s v="MOVILIDAD SERVICIO LOCAL"/>
    <m/>
    <m/>
    <m/>
    <m/>
    <m/>
    <m/>
    <n v="0"/>
    <n v="0"/>
    <n v="120"/>
    <n v="120"/>
    <n v="120"/>
    <n v="0"/>
    <x v="410"/>
    <m/>
    <m/>
    <m/>
    <s v=""/>
    <m/>
    <s v=""/>
    <m/>
    <m/>
    <s v="*"/>
    <m/>
  </r>
  <r>
    <x v="486"/>
    <s v="2220"/>
    <s v="Gerencia de Riesgos"/>
    <s v="Cobranzas y Recuperaciones"/>
    <m/>
    <m/>
    <m/>
    <m/>
    <m/>
    <x v="353"/>
    <m/>
    <m/>
    <s v="Comisión de Servicios a Nivel Nacional "/>
    <s v="NO"/>
    <x v="1"/>
    <m/>
    <m/>
    <m/>
    <m/>
    <x v="1"/>
    <m/>
    <x v="1"/>
    <m/>
    <s v="Luis Rodolfo Rebatta Trujillo"/>
    <s v="995 544 991"/>
    <s v="SI"/>
    <m/>
    <m/>
    <x v="3"/>
    <m/>
    <m/>
    <x v="8"/>
    <s v="VIÁTICOS REPUBLICA"/>
    <n v="14240"/>
    <n v="12110"/>
    <n v="5880"/>
    <n v="5880"/>
    <n v="6720"/>
    <n v="3835"/>
    <m/>
    <m/>
    <m/>
    <m/>
    <m/>
    <m/>
    <x v="411"/>
    <m/>
    <m/>
    <m/>
    <n v="48665"/>
    <m/>
    <s v=""/>
    <m/>
    <m/>
    <s v="*"/>
    <m/>
  </r>
  <r>
    <x v="487"/>
    <s v="2220"/>
    <s v="Gerencia de Riesgos"/>
    <s v="Cobranzas y Recuperaciones"/>
    <m/>
    <m/>
    <m/>
    <m/>
    <m/>
    <x v="353"/>
    <m/>
    <m/>
    <s v="Comisión de Servicios a Nivel Nacional "/>
    <s v="NO"/>
    <x v="1"/>
    <m/>
    <m/>
    <m/>
    <m/>
    <x v="1"/>
    <m/>
    <x v="1"/>
    <m/>
    <s v="Luis Rodolfo Rebatta Trujillo"/>
    <s v="996 544 991"/>
    <s v="NO"/>
    <m/>
    <m/>
    <x v="3"/>
    <m/>
    <m/>
    <x v="8"/>
    <s v="VIÁTICOS REPUBLICA"/>
    <m/>
    <m/>
    <m/>
    <m/>
    <m/>
    <m/>
    <n v="6710"/>
    <n v="7550"/>
    <n v="9650"/>
    <n v="6710"/>
    <n v="7550"/>
    <n v="9655"/>
    <x v="412"/>
    <m/>
    <m/>
    <m/>
    <s v=""/>
    <m/>
    <s v=""/>
    <m/>
    <m/>
    <s v="*"/>
    <m/>
  </r>
  <r>
    <x v="488"/>
    <s v="2210"/>
    <s v="Gerencia de Riesgos"/>
    <s v="Prevención del Fraude"/>
    <n v="0"/>
    <m/>
    <m/>
    <m/>
    <m/>
    <x v="353"/>
    <m/>
    <m/>
    <s v="Comisión de Servicios a Nivel Nacional "/>
    <s v="NO"/>
    <x v="1"/>
    <m/>
    <m/>
    <m/>
    <m/>
    <x v="1"/>
    <m/>
    <x v="1"/>
    <m/>
    <s v="Luis Rodolfo Rebatta Trujillo"/>
    <s v="993 544 991"/>
    <s v="SI"/>
    <m/>
    <m/>
    <x v="3"/>
    <m/>
    <m/>
    <x v="8"/>
    <s v="VIÁTICOS REPUBLICA"/>
    <m/>
    <m/>
    <n v="1890"/>
    <m/>
    <m/>
    <n v="1260"/>
    <m/>
    <m/>
    <m/>
    <m/>
    <m/>
    <m/>
    <x v="413"/>
    <m/>
    <m/>
    <m/>
    <n v="3150"/>
    <m/>
    <s v=""/>
    <m/>
    <m/>
    <s v="*"/>
    <m/>
  </r>
  <r>
    <x v="489"/>
    <s v="2210"/>
    <s v="Gerencia de Riesgos"/>
    <s v="Prevención del Fraude"/>
    <n v="0"/>
    <m/>
    <m/>
    <m/>
    <m/>
    <x v="353"/>
    <m/>
    <m/>
    <s v="Comisión de Servicios a Nivel Nacional "/>
    <s v="NO"/>
    <x v="1"/>
    <m/>
    <m/>
    <m/>
    <m/>
    <x v="1"/>
    <m/>
    <x v="1"/>
    <m/>
    <s v="Luis Rodolfo Rebatta Trujillo"/>
    <s v="993 544 991"/>
    <s v="NO"/>
    <m/>
    <m/>
    <x v="3"/>
    <m/>
    <m/>
    <x v="8"/>
    <s v="VIÁTICOS REPUBLICA"/>
    <m/>
    <m/>
    <m/>
    <m/>
    <m/>
    <m/>
    <m/>
    <m/>
    <n v="1890"/>
    <m/>
    <m/>
    <n v="1260"/>
    <x v="413"/>
    <m/>
    <m/>
    <m/>
    <s v=""/>
    <m/>
    <s v=""/>
    <m/>
    <m/>
    <s v="*"/>
    <m/>
  </r>
  <r>
    <x v="490"/>
    <s v="2180"/>
    <s v="Gerencia de Riesgos"/>
    <s v="Riesgos de Operación y Tecnología"/>
    <n v="0"/>
    <m/>
    <m/>
    <m/>
    <m/>
    <x v="353"/>
    <m/>
    <m/>
    <s v="Comisión de Servicios a Nivel Nacional "/>
    <s v="NO"/>
    <x v="1"/>
    <m/>
    <m/>
    <m/>
    <m/>
    <x v="1"/>
    <m/>
    <x v="1"/>
    <m/>
    <s v="Luis Rodolfo Rebatta Trujillo"/>
    <s v="993 544 991"/>
    <s v="SI"/>
    <m/>
    <m/>
    <x v="3"/>
    <m/>
    <m/>
    <x v="8"/>
    <s v="VIÁTICOS REPUBLICA"/>
    <n v="0"/>
    <n v="840"/>
    <n v="840"/>
    <n v="840"/>
    <n v="0"/>
    <n v="840"/>
    <m/>
    <m/>
    <m/>
    <m/>
    <m/>
    <m/>
    <x v="54"/>
    <m/>
    <m/>
    <m/>
    <n v="3360"/>
    <m/>
    <s v=""/>
    <m/>
    <m/>
    <s v="*"/>
    <m/>
  </r>
  <r>
    <x v="491"/>
    <s v="2180"/>
    <s v="Gerencia de Riesgos"/>
    <s v="Riesgos de Operación y Tecnología"/>
    <n v="0"/>
    <m/>
    <m/>
    <m/>
    <m/>
    <x v="353"/>
    <m/>
    <m/>
    <s v="Comisión de Servicios a Nivel Nacional "/>
    <s v="NO"/>
    <x v="1"/>
    <m/>
    <m/>
    <m/>
    <m/>
    <x v="1"/>
    <m/>
    <x v="1"/>
    <m/>
    <s v="Luis Rodolfo Rebatta Trujillo"/>
    <s v="993 544 991"/>
    <s v="SI"/>
    <m/>
    <m/>
    <x v="3"/>
    <m/>
    <m/>
    <x v="8"/>
    <s v="VIÁTICOS REPUBLICA"/>
    <n v="0"/>
    <n v="0"/>
    <n v="0"/>
    <n v="0"/>
    <n v="840"/>
    <n v="840"/>
    <m/>
    <m/>
    <m/>
    <m/>
    <m/>
    <m/>
    <x v="23"/>
    <m/>
    <m/>
    <m/>
    <n v="1680"/>
    <m/>
    <s v=""/>
    <m/>
    <m/>
    <s v="*"/>
    <m/>
  </r>
  <r>
    <x v="492"/>
    <s v="2180"/>
    <s v="Gerencia de Riesgos"/>
    <s v="Riesgos de Operación y Tecnología"/>
    <n v="0"/>
    <m/>
    <m/>
    <m/>
    <m/>
    <x v="353"/>
    <m/>
    <m/>
    <s v="Comisión de Servicios a Nivel Nacional "/>
    <s v="NO"/>
    <x v="1"/>
    <m/>
    <m/>
    <m/>
    <m/>
    <x v="1"/>
    <m/>
    <x v="1"/>
    <m/>
    <s v="Luis Rodolfo Rebatta Trujillo"/>
    <s v="993 544 991"/>
    <s v="NO"/>
    <m/>
    <m/>
    <x v="3"/>
    <m/>
    <m/>
    <x v="8"/>
    <s v="VIÁTICOS REPUBLICA"/>
    <m/>
    <m/>
    <m/>
    <m/>
    <m/>
    <m/>
    <n v="840"/>
    <n v="840"/>
    <n v="0"/>
    <n v="840"/>
    <n v="840"/>
    <n v="0"/>
    <x v="54"/>
    <m/>
    <m/>
    <m/>
    <s v=""/>
    <m/>
    <s v=""/>
    <m/>
    <m/>
    <s v="*"/>
    <m/>
  </r>
  <r>
    <x v="493"/>
    <s v="2180"/>
    <s v="Gerencia de Riesgos"/>
    <s v="Riesgos de Operación y Tecnología"/>
    <n v="0"/>
    <m/>
    <m/>
    <m/>
    <m/>
    <x v="353"/>
    <m/>
    <m/>
    <s v="Comisión de Servicios a Nivel Nacional "/>
    <s v="NO"/>
    <x v="1"/>
    <m/>
    <m/>
    <m/>
    <m/>
    <x v="1"/>
    <m/>
    <x v="1"/>
    <m/>
    <s v="Luis Rodolfo Rebatta Trujillo"/>
    <s v="993 544 991"/>
    <s v="NO"/>
    <m/>
    <m/>
    <x v="3"/>
    <m/>
    <m/>
    <x v="8"/>
    <s v="VIÁTICOS REPUBLICA"/>
    <m/>
    <m/>
    <m/>
    <m/>
    <m/>
    <m/>
    <n v="0"/>
    <n v="0"/>
    <n v="840"/>
    <n v="840"/>
    <n v="840"/>
    <n v="0"/>
    <x v="18"/>
    <m/>
    <m/>
    <m/>
    <s v=""/>
    <m/>
    <s v=""/>
    <m/>
    <m/>
    <s v="*"/>
    <m/>
  </r>
  <r>
    <x v="494"/>
    <s v="2220"/>
    <s v="Gerencia de Riesgos"/>
    <s v="Cobranzas y Recuperaciones"/>
    <m/>
    <m/>
    <m/>
    <m/>
    <m/>
    <x v="349"/>
    <m/>
    <m/>
    <s v="Contratación de locadores de servicio"/>
    <s v="NO"/>
    <x v="1"/>
    <m/>
    <m/>
    <m/>
    <m/>
    <x v="1"/>
    <m/>
    <x v="1"/>
    <m/>
    <s v="Luis Rodolfo Rebatta Trujillo"/>
    <s v="1003 544 991"/>
    <s v="SI"/>
    <m/>
    <m/>
    <x v="3"/>
    <m/>
    <m/>
    <x v="79"/>
    <s v="OTROS SERVICIOS - LOCADORES DE SERVICIOS (SNP)"/>
    <n v="13000"/>
    <n v="13000"/>
    <n v="13000"/>
    <n v="13000"/>
    <n v="13000"/>
    <n v="13000"/>
    <n v="13000"/>
    <n v="13000"/>
    <n v="13000"/>
    <n v="13000"/>
    <n v="13000"/>
    <n v="13000"/>
    <x v="414"/>
    <n v="156000"/>
    <n v="156000"/>
    <n v="156000"/>
    <n v="156000"/>
    <m/>
    <s v=""/>
    <m/>
    <m/>
    <s v="*"/>
    <m/>
  </r>
  <r>
    <x v="495"/>
    <s v="2220"/>
    <s v="Gerencia de Riesgos"/>
    <s v="Cobranzas y Recuperaciones"/>
    <m/>
    <m/>
    <m/>
    <m/>
    <m/>
    <x v="349"/>
    <m/>
    <m/>
    <s v="Contratación de locadores de servicio"/>
    <s v="NO"/>
    <x v="1"/>
    <m/>
    <m/>
    <m/>
    <m/>
    <x v="1"/>
    <m/>
    <x v="1"/>
    <m/>
    <s v="Luis Rodolfo Rebatta Trujillo"/>
    <s v="1004 544 991"/>
    <s v="SI"/>
    <m/>
    <m/>
    <x v="3"/>
    <m/>
    <m/>
    <x v="79"/>
    <s v="OTROS SERVICIOS - LOCADORES DE SERVICIOS (SNP)"/>
    <n v="5000"/>
    <n v="5000"/>
    <n v="5000"/>
    <n v="5000"/>
    <n v="5000"/>
    <n v="5000"/>
    <n v="5000"/>
    <n v="5000"/>
    <n v="5000"/>
    <n v="5000"/>
    <n v="5000"/>
    <n v="5000"/>
    <x v="200"/>
    <n v="60000"/>
    <n v="60000"/>
    <n v="60000"/>
    <n v="60000"/>
    <m/>
    <s v=""/>
    <m/>
    <m/>
    <s v="*"/>
    <m/>
  </r>
  <r>
    <x v="496"/>
    <s v="2210"/>
    <s v="Gerencia de Riesgos"/>
    <s v="Prevención del Fraude"/>
    <n v="0"/>
    <m/>
    <m/>
    <m/>
    <m/>
    <x v="349"/>
    <m/>
    <m/>
    <s v="Contratación de locadores de servicio"/>
    <s v="NO"/>
    <x v="1"/>
    <m/>
    <m/>
    <m/>
    <m/>
    <x v="1"/>
    <m/>
    <x v="1"/>
    <m/>
    <s v="Luis Rodolfo Rebatta Trujillo"/>
    <s v="993 544 991"/>
    <s v="SI"/>
    <m/>
    <m/>
    <x v="3"/>
    <m/>
    <m/>
    <x v="79"/>
    <s v="OTROS SERVICIOS - LOCADORES DE SERVICIOS (SNP)"/>
    <n v="12000"/>
    <n v="12000"/>
    <n v="12000"/>
    <n v="12000"/>
    <n v="12000"/>
    <n v="12000"/>
    <n v="12000"/>
    <n v="12000"/>
    <n v="12000"/>
    <n v="12000"/>
    <n v="12000"/>
    <n v="12000"/>
    <x v="415"/>
    <n v="144000"/>
    <n v="144000"/>
    <n v="144000"/>
    <n v="144000"/>
    <m/>
    <s v=""/>
    <m/>
    <m/>
    <s v="*"/>
    <m/>
  </r>
  <r>
    <x v="497"/>
    <s v="2210"/>
    <s v="Gerencia de Riesgos"/>
    <s v="Prevención del Fraude"/>
    <n v="0"/>
    <m/>
    <m/>
    <m/>
    <m/>
    <x v="349"/>
    <m/>
    <m/>
    <s v="Contratación de locadores de servicio"/>
    <s v="NO"/>
    <x v="1"/>
    <m/>
    <m/>
    <m/>
    <m/>
    <x v="1"/>
    <m/>
    <x v="1"/>
    <m/>
    <s v="Luis Rodolfo Rebatta Trujillo"/>
    <s v="993 544 991"/>
    <s v="SI"/>
    <m/>
    <m/>
    <x v="3"/>
    <m/>
    <m/>
    <x v="79"/>
    <s v="OTROS SERVICIOS - LOCADORES DE SERVICIOS (SNP)"/>
    <n v="2500"/>
    <n v="2500"/>
    <n v="2500"/>
    <n v="2500"/>
    <n v="2500"/>
    <n v="2500"/>
    <n v="2500"/>
    <n v="2500"/>
    <n v="2500"/>
    <n v="2500"/>
    <n v="2500"/>
    <n v="2500"/>
    <x v="85"/>
    <n v="30000"/>
    <n v="30000"/>
    <n v="30000"/>
    <n v="30000"/>
    <m/>
    <s v=""/>
    <m/>
    <m/>
    <s v="*"/>
    <m/>
  </r>
  <r>
    <x v="498"/>
    <s v="2190"/>
    <s v="Gerencia de Riesgos"/>
    <s v="Riesgos Crediticios y Financieros"/>
    <n v="0"/>
    <m/>
    <m/>
    <m/>
    <m/>
    <x v="349"/>
    <m/>
    <m/>
    <s v="Contratación de locadores de servicio"/>
    <s v="NO"/>
    <x v="1"/>
    <m/>
    <m/>
    <m/>
    <m/>
    <x v="1"/>
    <m/>
    <x v="1"/>
    <m/>
    <s v="Luis Rodolfo Rebatta Trujillo"/>
    <s v="993 544 991"/>
    <s v="SI"/>
    <m/>
    <m/>
    <x v="3"/>
    <m/>
    <m/>
    <x v="79"/>
    <s v="OTROS SERVICIOS - LOCADORES DE SERVICIOS (SNP)"/>
    <n v="13000"/>
    <n v="13000"/>
    <n v="13000"/>
    <n v="13000"/>
    <n v="13000"/>
    <n v="13000"/>
    <n v="13000"/>
    <n v="13000"/>
    <n v="13000"/>
    <n v="13000"/>
    <n v="13000"/>
    <n v="13000"/>
    <x v="414"/>
    <n v="156000"/>
    <n v="156000"/>
    <n v="156000"/>
    <n v="156000"/>
    <m/>
    <s v=""/>
    <m/>
    <m/>
    <s v="*"/>
    <m/>
  </r>
  <r>
    <x v="499"/>
    <s v="2180"/>
    <s v="Gerencia de Riesgos"/>
    <s v="Riesgos de Operación y Tecnología"/>
    <n v="0"/>
    <m/>
    <m/>
    <m/>
    <m/>
    <x v="349"/>
    <m/>
    <m/>
    <s v="Contratación de locadores de servicio"/>
    <s v="NO"/>
    <x v="1"/>
    <m/>
    <m/>
    <m/>
    <m/>
    <x v="1"/>
    <m/>
    <x v="1"/>
    <m/>
    <s v="Luis Rodolfo Rebatta Trujillo"/>
    <s v="993 544 991"/>
    <s v="SI"/>
    <m/>
    <m/>
    <x v="3"/>
    <m/>
    <m/>
    <x v="79"/>
    <s v="OTROS SERVICIOS - LOCADORES DE SERVICIOS (SNP)"/>
    <n v="11800"/>
    <n v="11800"/>
    <n v="11800"/>
    <n v="11800"/>
    <n v="11800"/>
    <n v="11800"/>
    <n v="11800"/>
    <n v="11800"/>
    <n v="11800"/>
    <n v="11800"/>
    <n v="11800"/>
    <n v="11800"/>
    <x v="416"/>
    <n v="141600"/>
    <n v="141600"/>
    <n v="141600"/>
    <n v="141600"/>
    <m/>
    <s v=""/>
    <m/>
    <m/>
    <s v="*"/>
    <m/>
  </r>
  <r>
    <x v="500"/>
    <s v="2220"/>
    <s v="Gerencia de Riesgos"/>
    <s v="Cobranzas y Recuperaciones"/>
    <m/>
    <m/>
    <m/>
    <m/>
    <m/>
    <x v="377"/>
    <m/>
    <m/>
    <s v="Envío de cartas notariales a clientes"/>
    <s v="NO"/>
    <x v="1"/>
    <m/>
    <m/>
    <m/>
    <m/>
    <x v="1"/>
    <m/>
    <x v="1"/>
    <m/>
    <s v="Luis Rodolfo Rebatta Trujillo"/>
    <s v="999 544 991"/>
    <s v="SI"/>
    <m/>
    <m/>
    <x v="3"/>
    <m/>
    <m/>
    <x v="49"/>
    <s v="PROTESTO  LEGALIZACION Y REGISTRO"/>
    <n v="10835"/>
    <n v="10835"/>
    <n v="10835"/>
    <n v="10835"/>
    <n v="10835"/>
    <n v="10835"/>
    <n v="10835"/>
    <n v="10835"/>
    <n v="10835"/>
    <n v="10835"/>
    <n v="10835"/>
    <n v="10835"/>
    <x v="417"/>
    <n v="143022"/>
    <n v="157324"/>
    <n v="173057"/>
    <n v="130020"/>
    <m/>
    <s v=""/>
    <m/>
    <m/>
    <s v="*"/>
    <m/>
  </r>
  <r>
    <x v="501"/>
    <s v="2210"/>
    <s v="Gerencia de Riesgos"/>
    <s v="Prevención del Fraude"/>
    <n v="0"/>
    <m/>
    <m/>
    <m/>
    <m/>
    <x v="378"/>
    <m/>
    <m/>
    <s v="Envío de cartas notariales a clientes por eventos de fraude"/>
    <s v="NO"/>
    <x v="1"/>
    <m/>
    <m/>
    <m/>
    <m/>
    <x v="1"/>
    <m/>
    <x v="1"/>
    <m/>
    <s v="Luis Rodolfo Rebatta Trujillo"/>
    <s v="993 544 991"/>
    <s v="SI"/>
    <m/>
    <m/>
    <x v="3"/>
    <m/>
    <m/>
    <x v="49"/>
    <s v="PROTESTO  LEGALIZACION Y REGISTRO"/>
    <n v="600"/>
    <n v="600"/>
    <n v="600"/>
    <n v="600"/>
    <n v="600"/>
    <n v="600"/>
    <n v="600"/>
    <n v="600"/>
    <n v="600"/>
    <n v="600"/>
    <n v="600"/>
    <n v="600"/>
    <x v="298"/>
    <m/>
    <m/>
    <m/>
    <n v="7200"/>
    <m/>
    <s v=""/>
    <m/>
    <m/>
    <s v="*"/>
    <m/>
  </r>
  <r>
    <x v="502"/>
    <s v="2220"/>
    <s v="Gerencia de Riesgos"/>
    <s v="Cobranzas y Recuperaciones"/>
    <m/>
    <m/>
    <m/>
    <m/>
    <m/>
    <x v="379"/>
    <m/>
    <m/>
    <s v="Impresión y ensobrado de cartas "/>
    <s v="NO"/>
    <x v="1"/>
    <m/>
    <m/>
    <m/>
    <m/>
    <x v="1"/>
    <m/>
    <x v="1"/>
    <m/>
    <s v="Luis Rodolfo Rebatta Trujillo"/>
    <s v="1002 544 991"/>
    <s v="SI"/>
    <m/>
    <m/>
    <x v="3"/>
    <m/>
    <m/>
    <x v="50"/>
    <s v="OTROS SERVICIOS"/>
    <n v="906"/>
    <n v="906"/>
    <n v="906"/>
    <n v="906"/>
    <n v="906"/>
    <n v="906"/>
    <n v="906"/>
    <n v="906"/>
    <n v="906"/>
    <n v="906"/>
    <n v="906"/>
    <n v="906"/>
    <x v="418"/>
    <n v="11959"/>
    <n v="13155"/>
    <n v="14471"/>
    <n v="10872"/>
    <m/>
    <s v=""/>
    <m/>
    <m/>
    <s v="*"/>
    <m/>
  </r>
  <r>
    <x v="503"/>
    <s v="2210"/>
    <s v="Gerencia de Riesgos"/>
    <s v="Prevención del Fraude"/>
    <n v="0"/>
    <m/>
    <m/>
    <m/>
    <m/>
    <x v="380"/>
    <m/>
    <m/>
    <s v="MC - Alertas en línea y en tiempo real"/>
    <s v="NO"/>
    <x v="1"/>
    <m/>
    <m/>
    <m/>
    <m/>
    <x v="1"/>
    <m/>
    <x v="1"/>
    <m/>
    <s v="Luis Rodolfo Rebatta Trujillo"/>
    <s v="993 544 991"/>
    <s v="SI"/>
    <m/>
    <m/>
    <x v="3"/>
    <m/>
    <m/>
    <x v="91"/>
    <s v="COBRO - MASTERCARD"/>
    <n v="37584"/>
    <n v="33624"/>
    <n v="33624"/>
    <n v="37584"/>
    <n v="33624"/>
    <n v="33624"/>
    <n v="37584"/>
    <n v="33624"/>
    <n v="19894"/>
    <n v="0"/>
    <n v="0"/>
    <n v="0"/>
    <x v="419"/>
    <m/>
    <m/>
    <m/>
    <n v="300766"/>
    <m/>
    <s v=""/>
    <m/>
    <m/>
    <s v="*"/>
    <m/>
  </r>
  <r>
    <x v="504"/>
    <s v="2210"/>
    <s v="Gerencia de Riesgos"/>
    <s v="Prevención del Fraude"/>
    <n v="0"/>
    <m/>
    <m/>
    <m/>
    <m/>
    <x v="381"/>
    <m/>
    <m/>
    <s v="Monitoreo Prevención y Tratamiento de Fraude - Call Center"/>
    <s v="SI"/>
    <x v="1"/>
    <m/>
    <m/>
    <m/>
    <m/>
    <x v="1"/>
    <m/>
    <x v="1"/>
    <m/>
    <s v="Luis Rodolfo Rebatta Trujillo"/>
    <s v="993 544 991"/>
    <s v="SI"/>
    <m/>
    <m/>
    <x v="3"/>
    <m/>
    <m/>
    <x v="92"/>
    <s v="TC IMPUESTO A LAS TRANSFERENCIAS FINANCIERAS-BCO-LIQUIDADOR"/>
    <n v="324660"/>
    <n v="324660"/>
    <n v="324660"/>
    <n v="324660"/>
    <n v="324660"/>
    <n v="324660"/>
    <n v="324660"/>
    <n v="324660"/>
    <n v="324660"/>
    <n v="324660"/>
    <n v="324660"/>
    <n v="324660"/>
    <x v="420"/>
    <n v="3895920"/>
    <n v="1947960"/>
    <m/>
    <n v="3895920"/>
    <m/>
    <s v=""/>
    <m/>
    <m/>
    <s v="*"/>
    <m/>
  </r>
  <r>
    <x v="505"/>
    <s v="2210"/>
    <s v="Gerencia de Riesgos"/>
    <s v="Prevención del Fraude"/>
    <n v="0"/>
    <m/>
    <m/>
    <m/>
    <m/>
    <x v="382"/>
    <m/>
    <m/>
    <s v="Peritaje y otros"/>
    <s v="NO"/>
    <x v="1"/>
    <m/>
    <m/>
    <m/>
    <m/>
    <x v="1"/>
    <m/>
    <x v="1"/>
    <m/>
    <s v="Luis Rodolfo Rebatta Trujillo"/>
    <s v="993 544 991"/>
    <s v="SI"/>
    <m/>
    <m/>
    <x v="3"/>
    <m/>
    <m/>
    <x v="85"/>
    <s v="HONORARIOS PERSONAS NATURALES"/>
    <m/>
    <m/>
    <n v="7500"/>
    <m/>
    <m/>
    <m/>
    <m/>
    <n v="2500"/>
    <m/>
    <m/>
    <m/>
    <m/>
    <x v="26"/>
    <m/>
    <m/>
    <m/>
    <n v="10000"/>
    <m/>
    <s v=""/>
    <m/>
    <m/>
    <s v="*"/>
    <m/>
  </r>
  <r>
    <x v="506"/>
    <s v="2220"/>
    <s v="Gerencia de Riesgos"/>
    <s v="Cobranzas y Recuperaciones"/>
    <m/>
    <m/>
    <m/>
    <m/>
    <m/>
    <x v="383"/>
    <m/>
    <m/>
    <s v="Presupuesto Mesa Cobranza Preventiva A365 - Call Center"/>
    <s v="SI"/>
    <x v="1"/>
    <m/>
    <m/>
    <m/>
    <m/>
    <x v="1"/>
    <m/>
    <x v="1"/>
    <m/>
    <s v="Luis Rodolfo Rebatta Trujillo"/>
    <s v="994 544 991"/>
    <s v="SI"/>
    <m/>
    <m/>
    <x v="3"/>
    <m/>
    <m/>
    <x v="93"/>
    <s v="SERVICIO DE OUTSOURCING - COBRANZA PREVENTIVA"/>
    <n v="40894"/>
    <n v="40894"/>
    <n v="40894"/>
    <n v="40894"/>
    <n v="40894"/>
    <n v="40894"/>
    <n v="40894"/>
    <n v="40894"/>
    <n v="40894"/>
    <n v="40894"/>
    <n v="40894"/>
    <n v="40894"/>
    <x v="421"/>
    <m/>
    <m/>
    <m/>
    <n v="490728"/>
    <m/>
    <s v=""/>
    <m/>
    <m/>
    <s v="*"/>
    <m/>
  </r>
  <r>
    <x v="507"/>
    <s v="2220"/>
    <s v="Gerencia de Riesgos"/>
    <s v="Cobranzas y Recuperaciones"/>
    <m/>
    <m/>
    <m/>
    <m/>
    <m/>
    <x v="384"/>
    <m/>
    <m/>
    <s v="Presupuesto Mesa Cobranza Preventiva A365 - Comisiones"/>
    <s v="SI"/>
    <x v="1"/>
    <m/>
    <m/>
    <m/>
    <m/>
    <x v="1"/>
    <m/>
    <x v="1"/>
    <m/>
    <s v="Luis Rodolfo Rebatta Trujillo"/>
    <s v="993 544 991"/>
    <s v="SI"/>
    <m/>
    <m/>
    <x v="3"/>
    <m/>
    <m/>
    <x v="93"/>
    <s v="SERVICIO DE OUTSOURCING - COBRANZA PREVENTIVA"/>
    <n v="120292"/>
    <n v="120292"/>
    <n v="120292"/>
    <n v="120292"/>
    <n v="120292"/>
    <n v="120292"/>
    <n v="120292"/>
    <n v="120292"/>
    <n v="120292"/>
    <n v="120292"/>
    <n v="120292"/>
    <n v="120292"/>
    <x v="422"/>
    <m/>
    <m/>
    <m/>
    <n v="1443504"/>
    <m/>
    <s v=""/>
    <m/>
    <m/>
    <s v="*"/>
    <m/>
  </r>
  <r>
    <x v="508"/>
    <s v="2190"/>
    <s v="Gerencia de Riesgos"/>
    <s v="Riesgos Crediticios y Financieros"/>
    <n v="0"/>
    <m/>
    <m/>
    <m/>
    <m/>
    <x v="385"/>
    <m/>
    <m/>
    <s v="Servicio de revisión de expedientes de deudores No Minoristas. Es de carácter regulatorio."/>
    <s v="NO"/>
    <x v="1"/>
    <m/>
    <m/>
    <m/>
    <m/>
    <x v="1"/>
    <m/>
    <x v="1"/>
    <m/>
    <s v="Luis Rodolfo Rebatta Trujillo"/>
    <s v="993 544 991"/>
    <s v="SI"/>
    <m/>
    <m/>
    <x v="3"/>
    <m/>
    <m/>
    <x v="50"/>
    <s v="OTROS SERVICIOS"/>
    <n v="0"/>
    <n v="0"/>
    <n v="0"/>
    <n v="0"/>
    <n v="0"/>
    <n v="0"/>
    <n v="0"/>
    <n v="0"/>
    <n v="0"/>
    <n v="0"/>
    <n v="0"/>
    <n v="30000"/>
    <x v="85"/>
    <m/>
    <m/>
    <m/>
    <n v="30000"/>
    <m/>
    <s v=""/>
    <m/>
    <m/>
    <s v="*"/>
    <m/>
  </r>
  <r>
    <x v="509"/>
    <s v="2100"/>
    <s v="Gerencia de Riesgos"/>
    <n v="0"/>
    <n v="0"/>
    <m/>
    <m/>
    <m/>
    <m/>
    <x v="386"/>
    <m/>
    <m/>
    <s v="Solución Tecn. Prevención Fraudes y LA/FT y aplicación scoring riesgos "/>
    <s v="NO"/>
    <x v="1"/>
    <m/>
    <m/>
    <m/>
    <m/>
    <x v="1"/>
    <m/>
    <x v="1"/>
    <m/>
    <s v="Luis Rodolfo Rebatta Trujillo"/>
    <s v="993 544 991"/>
    <s v="SI"/>
    <m/>
    <m/>
    <x v="3"/>
    <m/>
    <m/>
    <x v="75"/>
    <s v="GASTOS DE SOFTWARE"/>
    <m/>
    <m/>
    <m/>
    <m/>
    <m/>
    <m/>
    <n v="1730737"/>
    <m/>
    <m/>
    <m/>
    <m/>
    <n v="3736409"/>
    <x v="423"/>
    <m/>
    <m/>
    <m/>
    <n v="5467146"/>
    <m/>
    <s v=""/>
    <m/>
    <m/>
    <s v="*"/>
    <m/>
  </r>
  <r>
    <x v="510"/>
    <s v="2210"/>
    <s v="Gerencia de Riesgos"/>
    <s v="Prevención del Fraude"/>
    <n v="0"/>
    <m/>
    <m/>
    <m/>
    <m/>
    <x v="387"/>
    <m/>
    <m/>
    <s v="Solución tecnologica para la prevención de fraudes, lavado de activos y financiamiento del terrorismo (LA/FT) y aplicación de scoring de riesgos de LA/FT - SENTINEL"/>
    <s v="NO"/>
    <x v="1"/>
    <m/>
    <m/>
    <m/>
    <m/>
    <x v="1"/>
    <m/>
    <x v="1"/>
    <m/>
    <s v="Luis Rodolfo Rebatta Trujillo"/>
    <s v="993 544 991"/>
    <s v="SI"/>
    <m/>
    <m/>
    <x v="3"/>
    <m/>
    <m/>
    <x v="50"/>
    <s v="OTROS SERVICIOS"/>
    <m/>
    <m/>
    <m/>
    <n v="369618"/>
    <m/>
    <m/>
    <m/>
    <m/>
    <m/>
    <m/>
    <m/>
    <m/>
    <x v="424"/>
    <m/>
    <m/>
    <m/>
    <n v="369618"/>
    <m/>
    <s v=""/>
    <m/>
    <m/>
    <s v="*"/>
    <m/>
  </r>
  <r>
    <x v="511"/>
    <s v="2210"/>
    <s v="Gerencia de Riesgos"/>
    <s v="Prevención del Fraude"/>
    <n v="0"/>
    <m/>
    <m/>
    <m/>
    <m/>
    <x v="388"/>
    <m/>
    <m/>
    <s v="Visa - Alertas en línea y en tiempo real"/>
    <s v="NO"/>
    <x v="1"/>
    <m/>
    <m/>
    <m/>
    <m/>
    <x v="1"/>
    <m/>
    <x v="1"/>
    <m/>
    <s v="Luis Rodolfo Rebatta Trujillo"/>
    <s v="993 544 991"/>
    <s v="SI"/>
    <m/>
    <m/>
    <x v="3"/>
    <m/>
    <m/>
    <x v="94"/>
    <s v="VISA INTERNACIONAL"/>
    <n v="3300"/>
    <n v="3300"/>
    <n v="3300"/>
    <n v="3300"/>
    <n v="3300"/>
    <n v="3300"/>
    <n v="3300"/>
    <n v="3300"/>
    <n v="3079"/>
    <n v="0"/>
    <n v="0"/>
    <n v="0"/>
    <x v="425"/>
    <m/>
    <m/>
    <m/>
    <n v="29479"/>
    <m/>
    <s v=""/>
    <m/>
    <m/>
    <s v="*"/>
    <m/>
  </r>
  <r>
    <x v="512"/>
    <s v="2100"/>
    <s v="Gerencia de Riesgos"/>
    <s v=""/>
    <s v=""/>
    <s v="2100"/>
    <s v="Gerencia de Riesgos"/>
    <s v=""/>
    <s v=""/>
    <x v="389"/>
    <s v="servicios"/>
    <s v="Alta"/>
    <s v="CAPACITACION"/>
    <s v="NO"/>
    <x v="0"/>
    <s v="OEI 8: Optimizar la eficiencia de los procesos"/>
    <s v="Contratación"/>
    <s v="No Significativa"/>
    <s v="SI"/>
    <x v="4"/>
    <s v="1"/>
    <x v="4"/>
    <d v="2023-04-30T00:00:00"/>
    <s v="Luis Rodolfo Rebatta Trujillo"/>
    <s v="993 544 991"/>
    <s v="SI"/>
    <s v="Asignado"/>
    <s v=""/>
    <x v="0"/>
    <s v=""/>
    <m/>
    <x v="95"/>
    <s v="CAPACITACIÓN PERSONAS JURIDICAS"/>
    <m/>
    <m/>
    <m/>
    <n v="61030"/>
    <m/>
    <m/>
    <m/>
    <m/>
    <m/>
    <m/>
    <m/>
    <m/>
    <x v="426"/>
    <m/>
    <m/>
    <m/>
    <n v="61030"/>
    <m/>
    <m/>
    <s v="NO"/>
    <s v=""/>
    <s v="*"/>
    <n v="7500"/>
  </r>
  <r>
    <x v="513"/>
    <m/>
    <m/>
    <m/>
    <s v=""/>
    <s v="2530"/>
    <s v="Gerencia de Tecnologías de Información"/>
    <s v="Oficina de Seguridad Informática"/>
    <s v=""/>
    <x v="390"/>
    <s v="servicios"/>
    <s v="Muy Alta"/>
    <s v=""/>
    <s v="NO"/>
    <x v="2"/>
    <s v="OEI 10: Garantizar la estabilidad operativa"/>
    <s v="Contratación"/>
    <s v="Significativa"/>
    <s v="SI"/>
    <x v="0"/>
    <s v="36"/>
    <x v="14"/>
    <d v="2025-12-31T00:00:00"/>
    <s v="Luis Rodolfo Rebatta Trujillo"/>
    <s v="993 544 991"/>
    <s v="SI"/>
    <s v="Asignado"/>
    <s v=""/>
    <x v="0"/>
    <s v=""/>
    <m/>
    <x v="96"/>
    <s v="PROCESO TRANSFORMACIÓN DIGITAL"/>
    <n v="195000"/>
    <n v="195000"/>
    <n v="195000"/>
    <n v="195000"/>
    <n v="195000"/>
    <n v="195000"/>
    <n v="195000"/>
    <n v="195000"/>
    <n v="195000"/>
    <n v="195000"/>
    <n v="195000"/>
    <n v="195000"/>
    <x v="427"/>
    <m/>
    <m/>
    <m/>
    <n v="2340000"/>
    <m/>
    <s v=""/>
    <s v="NO"/>
    <s v="NO CORRESPONDE A RIESGOS (REVISAR) mes previsto de convocatoria octubre 2022"/>
    <s v="*"/>
    <n v="8300"/>
  </r>
  <r>
    <x v="514"/>
    <s v="2752"/>
    <s v="Gerencia Legal"/>
    <s v="Asuntos Procesales"/>
    <s v="Procesos Laborales"/>
    <s v="2752"/>
    <s v="Gerencia Legal"/>
    <s v="Asuntos Procesales"/>
    <s v="Procesos Laborales"/>
    <x v="391"/>
    <s v="servicios"/>
    <s v="Moderada"/>
    <s v="Solución de conflictos - Conciliación"/>
    <s v="NO"/>
    <x v="2"/>
    <m/>
    <m/>
    <m/>
    <s v="SI"/>
    <x v="6"/>
    <s v="12"/>
    <x v="14"/>
    <d v="2023-12-31T00:00:00"/>
    <s v="Kathery Roxana Grande Arroyo"/>
    <s v="949 405 851"/>
    <s v="SI"/>
    <s v="Asignado"/>
    <s v=""/>
    <x v="3"/>
    <s v=""/>
    <m/>
    <x v="97"/>
    <s v="SOLUCION DE CONFLICTOS - CONCILIACIÓN"/>
    <m/>
    <m/>
    <m/>
    <n v="100000"/>
    <m/>
    <m/>
    <n v="100000"/>
    <m/>
    <m/>
    <m/>
    <m/>
    <m/>
    <x v="70"/>
    <n v="200000"/>
    <n v="200000"/>
    <n v="200000"/>
    <n v="800000"/>
    <m/>
    <m/>
    <s v="NO"/>
    <s v="Se sugiere agregar en el rubro tipo de necesidad la opción OTROS. La ejecución presupuestal depende de la materialización de las conciliaciones."/>
    <m/>
    <s v="4500"/>
  </r>
  <r>
    <x v="515"/>
    <s v="4500"/>
    <s v="Gerencia Legal"/>
    <s v=""/>
    <s v=""/>
    <s v="4500"/>
    <s v="Gerencia Legal"/>
    <s v=""/>
    <s v=""/>
    <x v="392"/>
    <s v="servicios"/>
    <s v="Alta"/>
    <s v="Dieta Directores"/>
    <s v="NO"/>
    <x v="2"/>
    <m/>
    <m/>
    <s v="No Significativa"/>
    <s v="SI"/>
    <x v="6"/>
    <s v="12"/>
    <x v="14"/>
    <d v="2023-12-31T00:00:00"/>
    <s v="Kathery Roxana Grande Arroyo"/>
    <s v="949 405 851"/>
    <s v="SI"/>
    <s v="Asignado"/>
    <s v=""/>
    <x v="3"/>
    <s v=""/>
    <m/>
    <x v="98"/>
    <s v="DIETAS AL DIRECTORIO"/>
    <n v="34000"/>
    <n v="34000"/>
    <n v="34000"/>
    <n v="34000"/>
    <n v="34000"/>
    <n v="34000"/>
    <n v="34000"/>
    <n v="34000"/>
    <n v="34000"/>
    <n v="34000"/>
    <n v="34000"/>
    <n v="34000"/>
    <x v="428"/>
    <n v="408000"/>
    <n v="408000"/>
    <n v="408000"/>
    <n v="1632000"/>
    <m/>
    <s v=""/>
    <s v="NO"/>
    <s v=""/>
    <m/>
    <s v="4500"/>
  </r>
  <r>
    <x v="516"/>
    <s v="4500"/>
    <s v="Gerencia Legal"/>
    <s v="Asuntos Procesales"/>
    <s v="Procesos Laborales"/>
    <m/>
    <m/>
    <m/>
    <m/>
    <x v="393"/>
    <s v="servicios"/>
    <m/>
    <m/>
    <s v="NO"/>
    <x v="2"/>
    <s v="OEI 8: Optimizar la eficiencia de los procesos"/>
    <m/>
    <s v="No Significativa"/>
    <m/>
    <x v="1"/>
    <m/>
    <x v="1"/>
    <m/>
    <s v="Kathery Roxana Grande Arroyo"/>
    <s v="950 405 851"/>
    <s v="SI"/>
    <m/>
    <m/>
    <x v="3"/>
    <m/>
    <m/>
    <x v="99"/>
    <s v="ASESORIA LEGAL"/>
    <n v="92143"/>
    <n v="92143"/>
    <n v="92143"/>
    <n v="92143"/>
    <n v="92143"/>
    <n v="92143"/>
    <n v="92143"/>
    <n v="92143"/>
    <n v="92143"/>
    <n v="92143"/>
    <n v="92143"/>
    <n v="92143"/>
    <x v="429"/>
    <m/>
    <m/>
    <m/>
    <n v="1105716"/>
    <m/>
    <s v=""/>
    <m/>
    <m/>
    <s v="x"/>
    <s v="4500"/>
  </r>
  <r>
    <x v="517"/>
    <s v="4500"/>
    <s v="Gerencia Legal"/>
    <s v="Asuntos Procesales"/>
    <s v="Procesos Judiciales y Administrativos"/>
    <m/>
    <m/>
    <m/>
    <m/>
    <x v="394"/>
    <s v="servicios"/>
    <m/>
    <m/>
    <s v="NO"/>
    <x v="2"/>
    <s v="OEI 8: Optimizar la eficiencia de los procesos"/>
    <m/>
    <s v="No Significativa"/>
    <s v="SI"/>
    <x v="1"/>
    <m/>
    <x v="1"/>
    <m/>
    <s v="Kathery Roxana Grande Arroyo"/>
    <s v="951 405 851"/>
    <s v="SI"/>
    <s v="Asignado"/>
    <m/>
    <x v="3"/>
    <m/>
    <m/>
    <x v="99"/>
    <s v="ASESORIA LEGAL"/>
    <n v="31175"/>
    <n v="31175"/>
    <n v="31175"/>
    <n v="31175"/>
    <n v="31175"/>
    <n v="31175"/>
    <n v="31175"/>
    <n v="31175"/>
    <n v="31175"/>
    <n v="31175"/>
    <n v="31175"/>
    <n v="31175"/>
    <x v="430"/>
    <m/>
    <m/>
    <m/>
    <n v="374100"/>
    <m/>
    <s v=""/>
    <m/>
    <m/>
    <s v="x"/>
    <s v="4500"/>
  </r>
  <r>
    <x v="518"/>
    <s v="4500"/>
    <s v="Gerencia Legal"/>
    <s v="Asuntos Procesales"/>
    <s v="Procesos Laborales"/>
    <m/>
    <m/>
    <m/>
    <m/>
    <x v="395"/>
    <s v="servicios"/>
    <m/>
    <m/>
    <s v="NO"/>
    <x v="2"/>
    <s v="OEI 8: Optimizar la eficiencia de los procesos"/>
    <m/>
    <s v="No Significativa"/>
    <m/>
    <x v="1"/>
    <m/>
    <x v="1"/>
    <m/>
    <s v="Kathery Roxana Grande Arroyo"/>
    <s v="952 405 851"/>
    <s v="SI"/>
    <m/>
    <m/>
    <x v="3"/>
    <m/>
    <m/>
    <x v="99"/>
    <s v="ASESORIA LEGAL"/>
    <n v="40305"/>
    <n v="40305"/>
    <n v="40305"/>
    <n v="40305"/>
    <n v="40305"/>
    <n v="40305"/>
    <n v="40305"/>
    <n v="40305"/>
    <n v="40305"/>
    <m/>
    <m/>
    <m/>
    <x v="431"/>
    <m/>
    <m/>
    <m/>
    <n v="362745"/>
    <m/>
    <s v=""/>
    <m/>
    <m/>
    <s v="x"/>
    <s v="4500"/>
  </r>
  <r>
    <x v="519"/>
    <s v="4500"/>
    <s v="Gerencia Legal"/>
    <s v="Asuntos Bancarios y Financieros"/>
    <m/>
    <m/>
    <m/>
    <m/>
    <m/>
    <x v="396"/>
    <s v="servicios"/>
    <m/>
    <m/>
    <s v="SI"/>
    <x v="2"/>
    <s v="OEI 8: Optimizar la eficiencia de los procesos"/>
    <m/>
    <s v="No Significativa"/>
    <m/>
    <x v="1"/>
    <m/>
    <x v="1"/>
    <m/>
    <s v="Kathery Roxana Grande Arroyo"/>
    <s v="953 405 851"/>
    <s v="SI"/>
    <m/>
    <m/>
    <x v="3"/>
    <m/>
    <m/>
    <x v="87"/>
    <s v="CONSULTORÍAS OTRAS"/>
    <m/>
    <m/>
    <m/>
    <m/>
    <m/>
    <m/>
    <n v="60000"/>
    <n v="60000"/>
    <n v="60000"/>
    <n v="60000"/>
    <n v="60000"/>
    <n v="60000"/>
    <x v="90"/>
    <m/>
    <m/>
    <m/>
    <n v="360000"/>
    <m/>
    <s v=""/>
    <m/>
    <m/>
    <s v="x"/>
    <s v="4500"/>
  </r>
  <r>
    <x v="520"/>
    <s v="4500"/>
    <s v="Gerencia Legal"/>
    <m/>
    <m/>
    <m/>
    <m/>
    <m/>
    <m/>
    <x v="397"/>
    <s v="servicios"/>
    <m/>
    <m/>
    <s v="NO"/>
    <x v="2"/>
    <s v="OEI 8: Optimizar la eficiencia de los procesos"/>
    <m/>
    <s v="No Significativa"/>
    <m/>
    <x v="1"/>
    <m/>
    <x v="1"/>
    <m/>
    <s v="Kathery Roxana Grande Arroyo"/>
    <s v="954 405 851"/>
    <s v="SI"/>
    <m/>
    <m/>
    <x v="3"/>
    <m/>
    <m/>
    <x v="87"/>
    <s v="CONSULTORÍAS OTRAS"/>
    <n v="25000"/>
    <n v="25000"/>
    <n v="25000"/>
    <n v="25000"/>
    <n v="25000"/>
    <n v="25000"/>
    <n v="25000"/>
    <n v="25000"/>
    <n v="25000"/>
    <n v="25000"/>
    <n v="25000"/>
    <n v="25000"/>
    <x v="344"/>
    <m/>
    <m/>
    <m/>
    <n v="300000"/>
    <m/>
    <s v=""/>
    <m/>
    <m/>
    <s v="x"/>
    <s v="4500"/>
  </r>
  <r>
    <x v="521"/>
    <s v="4500"/>
    <s v="Gerencia Legal"/>
    <s v="Asuntos Procesales"/>
    <s v="Procesos Judiciales y Administrativos"/>
    <m/>
    <m/>
    <m/>
    <m/>
    <x v="398"/>
    <s v="servicios"/>
    <m/>
    <m/>
    <s v="NO"/>
    <x v="2"/>
    <s v="OEI 8: Optimizar la eficiencia de los procesos"/>
    <m/>
    <s v="No Significativa"/>
    <m/>
    <x v="1"/>
    <m/>
    <x v="1"/>
    <m/>
    <s v="Kathery Roxana Grande Arroyo"/>
    <s v="955 405 851"/>
    <s v="SI"/>
    <m/>
    <m/>
    <x v="3"/>
    <m/>
    <m/>
    <x v="99"/>
    <s v="ASESORIA LEGAL"/>
    <m/>
    <m/>
    <m/>
    <n v="50000"/>
    <m/>
    <n v="50000"/>
    <m/>
    <m/>
    <n v="50000"/>
    <m/>
    <n v="50000"/>
    <m/>
    <x v="70"/>
    <m/>
    <m/>
    <m/>
    <n v="200000"/>
    <m/>
    <s v=""/>
    <m/>
    <m/>
    <s v="x"/>
    <s v="4500"/>
  </r>
  <r>
    <x v="522"/>
    <s v="4500"/>
    <s v="Gerencia Legal"/>
    <s v="Asuntos Procesales"/>
    <m/>
    <m/>
    <m/>
    <m/>
    <m/>
    <x v="399"/>
    <s v="servicios"/>
    <m/>
    <m/>
    <s v="NO"/>
    <x v="2"/>
    <m/>
    <m/>
    <m/>
    <m/>
    <x v="1"/>
    <m/>
    <x v="1"/>
    <m/>
    <s v="Kathery Roxana Grande Arroyo"/>
    <s v="956 405 851"/>
    <s v="SI"/>
    <m/>
    <m/>
    <x v="3"/>
    <m/>
    <m/>
    <x v="100"/>
    <s v="TASAS PODER JUDICIAL"/>
    <n v="10000"/>
    <n v="10000"/>
    <n v="10000"/>
    <n v="10000"/>
    <n v="20000"/>
    <n v="20000"/>
    <n v="20000"/>
    <n v="20000"/>
    <n v="20000"/>
    <n v="20000"/>
    <n v="20000"/>
    <n v="20000"/>
    <x v="70"/>
    <m/>
    <m/>
    <m/>
    <n v="200000"/>
    <m/>
    <s v=""/>
    <m/>
    <m/>
    <s v="x"/>
    <s v="4500"/>
  </r>
  <r>
    <x v="523"/>
    <s v="4500"/>
    <s v="Gerencia Legal"/>
    <s v="Asuntos Procesales"/>
    <s v="Procesos Laborales"/>
    <m/>
    <m/>
    <m/>
    <m/>
    <x v="400"/>
    <s v="servicios"/>
    <m/>
    <m/>
    <s v="NO"/>
    <x v="2"/>
    <m/>
    <m/>
    <m/>
    <m/>
    <x v="1"/>
    <m/>
    <x v="1"/>
    <m/>
    <s v="Kathery Roxana Grande Arroyo"/>
    <s v="957 405 851"/>
    <s v="SI"/>
    <m/>
    <m/>
    <x v="3"/>
    <m/>
    <m/>
    <x v="101"/>
    <s v="SOLUCION DE CONFLICTOS -CONCILIACION LOCADORES"/>
    <m/>
    <m/>
    <m/>
    <n v="100000"/>
    <m/>
    <m/>
    <n v="100000"/>
    <m/>
    <m/>
    <m/>
    <m/>
    <m/>
    <x v="70"/>
    <m/>
    <m/>
    <m/>
    <n v="200000"/>
    <m/>
    <s v=""/>
    <m/>
    <m/>
    <s v="x"/>
    <s v="4500"/>
  </r>
  <r>
    <x v="524"/>
    <s v="4500"/>
    <s v="Gerencia Legal"/>
    <s v="Asuntos Procesales"/>
    <s v="Procesos Judiciales y Administrativos"/>
    <m/>
    <m/>
    <m/>
    <m/>
    <x v="401"/>
    <s v="servicios"/>
    <m/>
    <m/>
    <s v="NO"/>
    <x v="2"/>
    <s v="OEI 8: Optimizar la eficiencia de los procesos"/>
    <m/>
    <s v="No Significativa"/>
    <m/>
    <x v="1"/>
    <m/>
    <x v="1"/>
    <m/>
    <s v="Kathery Roxana Grande Arroyo"/>
    <s v="958 405 851"/>
    <s v="SI"/>
    <m/>
    <m/>
    <x v="3"/>
    <m/>
    <m/>
    <x v="102"/>
    <s v="HONORARIOS PERSONAS JURIDICAS"/>
    <n v="4000"/>
    <n v="4000"/>
    <n v="8000"/>
    <n v="41600"/>
    <n v="54400"/>
    <n v="50489"/>
    <n v="0"/>
    <n v="0"/>
    <n v="0"/>
    <m/>
    <n v="0"/>
    <n v="0"/>
    <x v="432"/>
    <m/>
    <m/>
    <m/>
    <n v="162489"/>
    <m/>
    <s v=""/>
    <m/>
    <m/>
    <s v="x"/>
    <s v="4500"/>
  </r>
  <r>
    <x v="525"/>
    <s v="4500"/>
    <s v="Gerencia Legal"/>
    <s v="Asuntos Procesales"/>
    <s v="Procesos Laborales"/>
    <m/>
    <m/>
    <m/>
    <m/>
    <x v="402"/>
    <s v="servicios"/>
    <m/>
    <m/>
    <s v="NO"/>
    <x v="2"/>
    <s v="OEI 8: Optimizar la eficiencia de los procesos"/>
    <m/>
    <s v="No Significativa"/>
    <m/>
    <x v="1"/>
    <m/>
    <x v="1"/>
    <m/>
    <s v="Kathery Roxana Grande Arroyo"/>
    <s v="959 405 851"/>
    <s v="SI"/>
    <m/>
    <m/>
    <x v="3"/>
    <m/>
    <m/>
    <x v="99"/>
    <s v="ASESORIA LEGAL"/>
    <n v="13015"/>
    <n v="13015"/>
    <n v="13015"/>
    <n v="13015"/>
    <n v="13015"/>
    <n v="13015"/>
    <n v="13015"/>
    <n v="13015"/>
    <n v="13015"/>
    <n v="13015"/>
    <n v="13015"/>
    <n v="13015"/>
    <x v="433"/>
    <m/>
    <m/>
    <m/>
    <n v="156180"/>
    <m/>
    <s v=""/>
    <m/>
    <m/>
    <s v="x"/>
    <s v="4500"/>
  </r>
  <r>
    <x v="526"/>
    <s v="4500"/>
    <s v="Gerencia Legal"/>
    <s v="Asuntos Administrativos"/>
    <m/>
    <m/>
    <m/>
    <m/>
    <m/>
    <x v="403"/>
    <s v="servicios"/>
    <m/>
    <m/>
    <s v="NO"/>
    <x v="2"/>
    <s v="OEI 8: Optimizar la eficiencia de los procesos"/>
    <m/>
    <s v="No Significativa"/>
    <m/>
    <x v="1"/>
    <m/>
    <x v="1"/>
    <m/>
    <s v="Kathery Roxana Grande Arroyo"/>
    <s v="960 405 851"/>
    <s v="SI"/>
    <m/>
    <m/>
    <x v="3"/>
    <m/>
    <m/>
    <x v="87"/>
    <s v="CONSULTORÍAS OTRAS"/>
    <n v="12712"/>
    <n v="12712"/>
    <n v="12712"/>
    <n v="12712"/>
    <n v="12712"/>
    <n v="12712"/>
    <n v="12712"/>
    <n v="12712"/>
    <n v="12712"/>
    <n v="12712"/>
    <n v="12712"/>
    <n v="12712"/>
    <x v="434"/>
    <m/>
    <m/>
    <m/>
    <n v="152544"/>
    <m/>
    <s v=""/>
    <m/>
    <m/>
    <s v="x"/>
    <s v="4500"/>
  </r>
  <r>
    <x v="527"/>
    <s v="4500"/>
    <s v="Gerencia Legal"/>
    <s v="Asuntos Procesales"/>
    <s v="Procesos Laborales"/>
    <m/>
    <m/>
    <m/>
    <m/>
    <x v="404"/>
    <s v="servicios"/>
    <m/>
    <m/>
    <s v="NO"/>
    <x v="2"/>
    <s v="OEI 8: Optimizar la eficiencia de los procesos"/>
    <m/>
    <s v="No Significativa"/>
    <m/>
    <x v="1"/>
    <m/>
    <x v="1"/>
    <m/>
    <s v="Kathery Roxana Grande Arroyo"/>
    <s v="961 405 851"/>
    <s v="SI"/>
    <m/>
    <m/>
    <x v="3"/>
    <m/>
    <m/>
    <x v="102"/>
    <s v="HONORARIOS PERSONAS JURIDICAS"/>
    <m/>
    <m/>
    <n v="37600"/>
    <n v="37600"/>
    <n v="37600"/>
    <n v="34600"/>
    <n v="0"/>
    <n v="0"/>
    <n v="0"/>
    <m/>
    <n v="0"/>
    <n v="0"/>
    <x v="435"/>
    <m/>
    <m/>
    <m/>
    <n v="147400"/>
    <m/>
    <s v=""/>
    <m/>
    <m/>
    <s v="x"/>
    <s v="4500"/>
  </r>
  <r>
    <x v="528"/>
    <s v="4500"/>
    <s v="Gerencia Legal"/>
    <m/>
    <m/>
    <m/>
    <m/>
    <m/>
    <m/>
    <x v="336"/>
    <s v="servicios"/>
    <m/>
    <m/>
    <s v="NO"/>
    <x v="2"/>
    <s v="OEI 8: Optimizar la eficiencia de los procesos"/>
    <m/>
    <m/>
    <m/>
    <x v="1"/>
    <m/>
    <x v="1"/>
    <m/>
    <s v="Kathery Roxana Grande Arroyo"/>
    <s v="962 405 851"/>
    <s v="SI"/>
    <m/>
    <m/>
    <x v="3"/>
    <m/>
    <m/>
    <x v="79"/>
    <s v="OTROS SERVICIOS - LOCADORES DE SERVICIOS (SNP)"/>
    <n v="10000"/>
    <n v="10000"/>
    <n v="10000"/>
    <n v="10000"/>
    <n v="10000"/>
    <n v="10000"/>
    <n v="10000"/>
    <n v="10000"/>
    <n v="10000"/>
    <n v="10000"/>
    <n v="10000"/>
    <n v="10000"/>
    <x v="135"/>
    <m/>
    <m/>
    <m/>
    <n v="120000"/>
    <m/>
    <s v=""/>
    <m/>
    <m/>
    <s v="x"/>
    <s v="4500"/>
  </r>
  <r>
    <x v="529"/>
    <s v="4500"/>
    <s v="Gerencia Legal"/>
    <s v="Asuntos Procesales"/>
    <s v="Procesos Laborales"/>
    <m/>
    <m/>
    <m/>
    <m/>
    <x v="405"/>
    <s v="servicios"/>
    <m/>
    <m/>
    <s v="NO"/>
    <x v="2"/>
    <s v="OEI 8: Optimizar la eficiencia de los procesos"/>
    <m/>
    <s v="No Significativa"/>
    <m/>
    <x v="1"/>
    <m/>
    <x v="1"/>
    <m/>
    <s v="Kathery Roxana Grande Arroyo"/>
    <s v="963 405 851"/>
    <s v="SI"/>
    <m/>
    <m/>
    <x v="3"/>
    <m/>
    <m/>
    <x v="99"/>
    <s v="ASESORIA LEGAL"/>
    <n v="9000"/>
    <n v="9000"/>
    <n v="9000"/>
    <n v="9000"/>
    <n v="29000"/>
    <n v="9000"/>
    <n v="9000"/>
    <m/>
    <m/>
    <m/>
    <n v="20000"/>
    <m/>
    <x v="436"/>
    <m/>
    <m/>
    <m/>
    <n v="103000"/>
    <m/>
    <s v=""/>
    <m/>
    <m/>
    <s v="x"/>
    <s v="4500"/>
  </r>
  <r>
    <x v="530"/>
    <s v="4500"/>
    <s v="Gerencia Legal"/>
    <s v="Asuntos Procesales"/>
    <s v="Procesos Judiciales y Administrativos"/>
    <m/>
    <m/>
    <m/>
    <m/>
    <x v="406"/>
    <s v="servicios"/>
    <m/>
    <m/>
    <s v="NO"/>
    <x v="2"/>
    <s v="OEI 8: Optimizar la eficiencia de los procesos"/>
    <m/>
    <s v="No Significativa"/>
    <m/>
    <x v="1"/>
    <m/>
    <x v="1"/>
    <m/>
    <s v="Kathery Roxana Grande Arroyo"/>
    <s v="964 405 851"/>
    <s v="SI"/>
    <m/>
    <m/>
    <x v="3"/>
    <m/>
    <m/>
    <x v="99"/>
    <s v="ASESORIA LEGAL"/>
    <m/>
    <m/>
    <n v="25000"/>
    <m/>
    <m/>
    <n v="25000"/>
    <m/>
    <m/>
    <n v="25000"/>
    <m/>
    <m/>
    <n v="25000"/>
    <x v="332"/>
    <m/>
    <m/>
    <m/>
    <n v="100000"/>
    <m/>
    <s v=""/>
    <m/>
    <m/>
    <s v="x"/>
    <s v="4500"/>
  </r>
  <r>
    <x v="531"/>
    <s v="4500"/>
    <s v="Gerencia Legal"/>
    <m/>
    <m/>
    <m/>
    <m/>
    <m/>
    <m/>
    <x v="407"/>
    <s v="servicios"/>
    <m/>
    <m/>
    <s v="NO"/>
    <x v="0"/>
    <s v="OEI 8: Optimizar la eficiencia de los procesos"/>
    <m/>
    <s v="No Significativa"/>
    <m/>
    <x v="0"/>
    <n v="36"/>
    <x v="55"/>
    <d v="2026-01-15T00:00:00"/>
    <s v="Kathery Roxana Grande Arroyo"/>
    <s v="965 405 851"/>
    <s v="SI"/>
    <m/>
    <m/>
    <x v="3"/>
    <m/>
    <m/>
    <x v="50"/>
    <s v="OTROS SERVICIOS"/>
    <m/>
    <m/>
    <n v="96366"/>
    <m/>
    <m/>
    <m/>
    <m/>
    <m/>
    <n v="0"/>
    <m/>
    <m/>
    <m/>
    <x v="437"/>
    <n v="320717"/>
    <n v="320717"/>
    <n v="330000"/>
    <n v="1067800"/>
    <m/>
    <s v=""/>
    <m/>
    <m/>
    <s v="x"/>
    <s v="4500"/>
  </r>
  <r>
    <x v="532"/>
    <s v="4500"/>
    <s v="Gerencia Legal"/>
    <s v="Asuntos Procesales"/>
    <s v="Procesos Laborales"/>
    <m/>
    <m/>
    <m/>
    <m/>
    <x v="408"/>
    <s v="servicios"/>
    <m/>
    <m/>
    <s v="NO"/>
    <x v="0"/>
    <s v="OEI 8: Optimizar la eficiencia de los procesos"/>
    <m/>
    <s v="No Significativa"/>
    <m/>
    <x v="5"/>
    <n v="30"/>
    <x v="4"/>
    <d v="2025-09-30T00:00:00"/>
    <s v="Kathery Roxana Grande Arroyo"/>
    <s v="966 405 851"/>
    <s v="SI"/>
    <m/>
    <m/>
    <x v="3"/>
    <m/>
    <m/>
    <x v="87"/>
    <s v="CONSULTORÍAS OTRAS"/>
    <m/>
    <m/>
    <m/>
    <n v="10000"/>
    <n v="10000"/>
    <n v="10000"/>
    <n v="10000"/>
    <n v="10000"/>
    <n v="10000"/>
    <n v="10000"/>
    <n v="10000"/>
    <n v="10000"/>
    <x v="397"/>
    <n v="120000"/>
    <n v="120000"/>
    <n v="120000"/>
    <n v="450000"/>
    <m/>
    <s v=""/>
    <m/>
    <m/>
    <s v="x"/>
    <s v="4500"/>
  </r>
  <r>
    <x v="533"/>
    <s v="4500"/>
    <s v="Gerencia Legal"/>
    <s v="Asuntos Procesales"/>
    <s v="Procesos Judiciales y Administrativos"/>
    <m/>
    <m/>
    <m/>
    <m/>
    <x v="409"/>
    <s v="servicios"/>
    <m/>
    <m/>
    <s v="NO"/>
    <x v="2"/>
    <s v="OEI 8: Optimizar la eficiencia de los procesos"/>
    <m/>
    <s v="No Significativa"/>
    <m/>
    <x v="1"/>
    <m/>
    <x v="1"/>
    <m/>
    <s v="Kathery Roxana Grande Arroyo"/>
    <s v="967 405 851"/>
    <s v="SI"/>
    <m/>
    <m/>
    <x v="3"/>
    <m/>
    <m/>
    <x v="99"/>
    <s v="ASESORIA LEGAL"/>
    <n v="4450"/>
    <n v="4450"/>
    <n v="4450"/>
    <n v="6674"/>
    <n v="6674"/>
    <n v="6674"/>
    <n v="6674"/>
    <n v="6674"/>
    <n v="6674"/>
    <n v="6674"/>
    <n v="6674"/>
    <n v="6674"/>
    <x v="438"/>
    <m/>
    <m/>
    <m/>
    <n v="73416"/>
    <m/>
    <s v=""/>
    <m/>
    <m/>
    <s v="x"/>
    <s v="4500"/>
  </r>
  <r>
    <x v="534"/>
    <s v="4500"/>
    <s v="Gerencia Legal"/>
    <s v="Asuntos Procesales"/>
    <s v="Procesos Laborales"/>
    <m/>
    <m/>
    <m/>
    <m/>
    <x v="410"/>
    <s v="servicios"/>
    <m/>
    <m/>
    <s v="NO"/>
    <x v="2"/>
    <s v="OEI 8: Optimizar la eficiencia de los procesos"/>
    <m/>
    <s v="No Significativa"/>
    <m/>
    <x v="1"/>
    <m/>
    <x v="1"/>
    <m/>
    <s v="Kathery Roxana Grande Arroyo"/>
    <s v="968 405 851"/>
    <s v="SI"/>
    <m/>
    <m/>
    <x v="3"/>
    <m/>
    <m/>
    <x v="99"/>
    <s v="ASESORIA LEGAL"/>
    <n v="2381"/>
    <n v="2381"/>
    <n v="2381"/>
    <n v="2381"/>
    <n v="2381"/>
    <n v="37381"/>
    <n v="2381"/>
    <n v="2381"/>
    <n v="2381"/>
    <n v="2381"/>
    <n v="2381"/>
    <n v="2381"/>
    <x v="439"/>
    <m/>
    <m/>
    <m/>
    <n v="63572"/>
    <m/>
    <s v=""/>
    <m/>
    <m/>
    <s v="x"/>
    <s v="4500"/>
  </r>
  <r>
    <x v="535"/>
    <s v="4500"/>
    <s v="Gerencia Legal"/>
    <s v="Asuntos Administrativos"/>
    <m/>
    <m/>
    <m/>
    <m/>
    <m/>
    <x v="411"/>
    <s v="servicios"/>
    <m/>
    <m/>
    <s v="NO"/>
    <x v="2"/>
    <s v="OEI 8: Optimizar la eficiencia de los procesos"/>
    <m/>
    <m/>
    <m/>
    <x v="1"/>
    <m/>
    <x v="1"/>
    <m/>
    <s v="Kathery Roxana Grande Arroyo"/>
    <s v="969 405 851"/>
    <s v="SI"/>
    <m/>
    <m/>
    <x v="3"/>
    <m/>
    <m/>
    <x v="49"/>
    <s v="PROTESTO  LEGALIZACION Y REGISTRO"/>
    <n v="5000"/>
    <n v="5000"/>
    <n v="5000"/>
    <n v="5000"/>
    <n v="5000"/>
    <n v="5000"/>
    <n v="5000"/>
    <n v="5000"/>
    <n v="5000"/>
    <n v="5000"/>
    <n v="5000"/>
    <n v="5000"/>
    <x v="200"/>
    <m/>
    <m/>
    <m/>
    <n v="60000"/>
    <m/>
    <s v=""/>
    <m/>
    <m/>
    <s v="x"/>
    <s v="4500"/>
  </r>
  <r>
    <x v="536"/>
    <s v="4500"/>
    <s v="Gerencia Legal"/>
    <s v="Asuntos Procesales"/>
    <s v="Procesos Judiciales y Administrativos"/>
    <m/>
    <m/>
    <m/>
    <m/>
    <x v="412"/>
    <s v="servicios"/>
    <m/>
    <m/>
    <s v="NO"/>
    <x v="2"/>
    <s v="OEI 8: Optimizar la eficiencia de los procesos"/>
    <m/>
    <s v="No Significativa"/>
    <m/>
    <x v="1"/>
    <m/>
    <x v="1"/>
    <m/>
    <s v="Kathery Roxana Grande Arroyo"/>
    <s v="970 405 851"/>
    <s v="SI"/>
    <m/>
    <m/>
    <x v="3"/>
    <m/>
    <m/>
    <x v="99"/>
    <s v="ASESORIA LEGAL"/>
    <n v="4227"/>
    <n v="4227"/>
    <n v="4227"/>
    <n v="4227"/>
    <n v="7194"/>
    <n v="4227"/>
    <n v="4227"/>
    <n v="7194"/>
    <n v="4227"/>
    <n v="4227"/>
    <n v="7194"/>
    <n v="4227"/>
    <x v="440"/>
    <m/>
    <m/>
    <m/>
    <n v="59625"/>
    <m/>
    <s v=""/>
    <m/>
    <m/>
    <s v="x"/>
    <s v="4500"/>
  </r>
  <r>
    <x v="537"/>
    <s v="4500"/>
    <s v="Gerencia Legal"/>
    <m/>
    <m/>
    <m/>
    <m/>
    <m/>
    <m/>
    <x v="413"/>
    <s v="servicios"/>
    <m/>
    <m/>
    <s v="NO"/>
    <x v="2"/>
    <s v="OEI 8: Optimizar la eficiencia de los procesos"/>
    <m/>
    <s v="No Significativa"/>
    <m/>
    <x v="1"/>
    <m/>
    <x v="1"/>
    <m/>
    <s v="Kathery Roxana Grande Arroyo"/>
    <s v="971 405 851"/>
    <s v="SI"/>
    <m/>
    <m/>
    <x v="3"/>
    <m/>
    <m/>
    <x v="88"/>
    <s v="DIVERSOS"/>
    <m/>
    <m/>
    <m/>
    <m/>
    <m/>
    <m/>
    <n v="57000"/>
    <m/>
    <m/>
    <m/>
    <m/>
    <m/>
    <x v="441"/>
    <m/>
    <m/>
    <m/>
    <n v="57000"/>
    <m/>
    <s v=""/>
    <m/>
    <m/>
    <s v="x"/>
    <s v="4500"/>
  </r>
  <r>
    <x v="538"/>
    <s v="4500"/>
    <s v="Gerencia Legal"/>
    <s v="Asuntos Procesales"/>
    <s v="Procesos Judiciales y Administrativos"/>
    <m/>
    <m/>
    <m/>
    <m/>
    <x v="414"/>
    <s v="servicios"/>
    <m/>
    <m/>
    <s v="NO"/>
    <x v="2"/>
    <s v="OEI 8: Optimizar la eficiencia de los procesos"/>
    <m/>
    <s v="No Significativa"/>
    <m/>
    <x v="1"/>
    <m/>
    <x v="1"/>
    <m/>
    <s v="Kathery Roxana Grande Arroyo"/>
    <s v="972 405 851"/>
    <s v="SI"/>
    <m/>
    <m/>
    <x v="3"/>
    <m/>
    <m/>
    <x v="85"/>
    <s v="HONORARIOS PERSONAS NATURALES"/>
    <m/>
    <m/>
    <n v="10000"/>
    <m/>
    <n v="10000"/>
    <m/>
    <n v="12500"/>
    <m/>
    <n v="10000"/>
    <m/>
    <n v="12500"/>
    <m/>
    <x v="442"/>
    <m/>
    <m/>
    <m/>
    <n v="55000"/>
    <m/>
    <s v=""/>
    <m/>
    <m/>
    <s v="x"/>
    <s v="4500"/>
  </r>
  <r>
    <x v="539"/>
    <s v="4500"/>
    <s v="Gerencia Legal"/>
    <s v="Asuntos Procesales"/>
    <s v="Procesos Judiciales y Administrativos"/>
    <m/>
    <m/>
    <m/>
    <m/>
    <x v="415"/>
    <s v="servicios"/>
    <m/>
    <m/>
    <s v="NO"/>
    <x v="0"/>
    <s v="OEI 8: Optimizar la eficiencia de los procesos"/>
    <m/>
    <s v="No Significativa"/>
    <m/>
    <x v="12"/>
    <n v="42"/>
    <x v="56"/>
    <d v="2027-03-31T00:00:00"/>
    <s v="Kathery Roxana Grande Arroyo"/>
    <s v="973 405 851"/>
    <s v="SI"/>
    <m/>
    <m/>
    <x v="3"/>
    <m/>
    <m/>
    <x v="99"/>
    <s v="ASESORIA LEGAL"/>
    <m/>
    <m/>
    <m/>
    <m/>
    <m/>
    <m/>
    <m/>
    <m/>
    <m/>
    <n v="16143"/>
    <n v="16143"/>
    <n v="16143"/>
    <x v="443"/>
    <n v="193716"/>
    <n v="193716"/>
    <n v="193716"/>
    <n v="629577"/>
    <m/>
    <s v=""/>
    <m/>
    <m/>
    <s v="x"/>
    <s v="4500"/>
  </r>
  <r>
    <x v="540"/>
    <s v="4500"/>
    <s v="Gerencia Legal"/>
    <s v="Asuntos Procesales"/>
    <s v="Procesos Laborales"/>
    <m/>
    <m/>
    <m/>
    <m/>
    <x v="414"/>
    <s v="servicios"/>
    <m/>
    <m/>
    <s v="NO"/>
    <x v="2"/>
    <s v="OEI 8: Optimizar la eficiencia de los procesos"/>
    <m/>
    <s v="No Significativa"/>
    <m/>
    <x v="1"/>
    <m/>
    <x v="1"/>
    <m/>
    <s v="Kathery Roxana Grande Arroyo"/>
    <s v="974 405 851"/>
    <s v="SI"/>
    <m/>
    <m/>
    <x v="3"/>
    <m/>
    <m/>
    <x v="85"/>
    <s v="HONORARIOS PERSONAS NATURALES"/>
    <m/>
    <m/>
    <n v="37600"/>
    <n v="7400"/>
    <n v="0"/>
    <n v="0"/>
    <n v="0"/>
    <n v="0"/>
    <n v="0"/>
    <m/>
    <n v="0"/>
    <n v="0"/>
    <x v="338"/>
    <m/>
    <m/>
    <m/>
    <n v="45000"/>
    <m/>
    <s v=""/>
    <m/>
    <m/>
    <s v="x"/>
    <s v="4500"/>
  </r>
  <r>
    <x v="541"/>
    <s v="4500"/>
    <s v="Gerencia Legal"/>
    <s v="Asuntos Procesales"/>
    <s v="Procesos Laborales"/>
    <m/>
    <m/>
    <m/>
    <m/>
    <x v="416"/>
    <s v="servicios"/>
    <m/>
    <m/>
    <s v="NO"/>
    <x v="2"/>
    <s v="OEI 8: Optimizar la eficiencia de los procesos"/>
    <m/>
    <s v="No Significativa"/>
    <m/>
    <x v="1"/>
    <m/>
    <x v="1"/>
    <m/>
    <s v="Kathery Roxana Grande Arroyo"/>
    <s v="975 405 851"/>
    <s v="SI"/>
    <m/>
    <m/>
    <x v="3"/>
    <m/>
    <m/>
    <x v="99"/>
    <s v="ASESORIA LEGAL"/>
    <n v="35372"/>
    <m/>
    <m/>
    <m/>
    <m/>
    <m/>
    <m/>
    <m/>
    <m/>
    <m/>
    <m/>
    <m/>
    <x v="444"/>
    <m/>
    <m/>
    <m/>
    <n v="35372"/>
    <m/>
    <s v=""/>
    <m/>
    <m/>
    <s v="x"/>
    <s v="4500"/>
  </r>
  <r>
    <x v="542"/>
    <s v="4500"/>
    <s v="Gerencia Legal"/>
    <s v="Asuntos Bancarios y Financieros"/>
    <m/>
    <m/>
    <m/>
    <m/>
    <m/>
    <x v="417"/>
    <s v="servicios"/>
    <m/>
    <m/>
    <s v="NO"/>
    <x v="2"/>
    <s v="OEI 8: Optimizar la eficiencia de los procesos"/>
    <m/>
    <s v="No Significativa"/>
    <m/>
    <x v="1"/>
    <m/>
    <x v="1"/>
    <m/>
    <s v="Kathery Roxana Grande Arroyo"/>
    <s v="976 405 851"/>
    <s v="SI"/>
    <m/>
    <m/>
    <x v="3"/>
    <m/>
    <m/>
    <x v="87"/>
    <s v="CONSULTORÍAS OTRAS"/>
    <n v="2700"/>
    <n v="2700"/>
    <n v="2700"/>
    <n v="2700"/>
    <n v="2700"/>
    <n v="2700"/>
    <n v="2700"/>
    <n v="2700"/>
    <n v="2700"/>
    <n v="2700"/>
    <n v="2700"/>
    <n v="2700"/>
    <x v="445"/>
    <m/>
    <m/>
    <m/>
    <n v="32400"/>
    <m/>
    <s v=""/>
    <m/>
    <m/>
    <s v="x"/>
    <s v="4500"/>
  </r>
  <r>
    <x v="543"/>
    <s v="4500"/>
    <s v="Gerencia Legal"/>
    <s v="Asuntos Administrativos"/>
    <m/>
    <m/>
    <m/>
    <m/>
    <m/>
    <x v="418"/>
    <s v="servicios"/>
    <m/>
    <m/>
    <s v="NO"/>
    <x v="2"/>
    <s v="OEI 8: Optimizar la eficiencia de los procesos"/>
    <m/>
    <s v="No Significativa"/>
    <m/>
    <x v="1"/>
    <m/>
    <x v="1"/>
    <m/>
    <s v="Kathery Roxana Grande Arroyo"/>
    <s v="977 405 851"/>
    <s v="SI"/>
    <m/>
    <m/>
    <x v="3"/>
    <m/>
    <m/>
    <x v="87"/>
    <s v="CONSULTORÍAS OTRAS"/>
    <m/>
    <m/>
    <m/>
    <n v="2797"/>
    <n v="2797"/>
    <n v="2797"/>
    <n v="2797"/>
    <n v="2797"/>
    <n v="2797"/>
    <n v="2797"/>
    <n v="2797"/>
    <n v="2797"/>
    <x v="446"/>
    <m/>
    <m/>
    <m/>
    <n v="25173"/>
    <m/>
    <s v=""/>
    <m/>
    <m/>
    <s v="x"/>
    <s v="4500"/>
  </r>
  <r>
    <x v="544"/>
    <s v="4500"/>
    <s v="Gerencia Legal"/>
    <s v="Asuntos Procesales"/>
    <s v="Procesos Laborales"/>
    <m/>
    <m/>
    <m/>
    <m/>
    <x v="14"/>
    <s v="servicios"/>
    <m/>
    <m/>
    <s v="NO"/>
    <x v="2"/>
    <s v="OEI 8: Optimizar la eficiencia de los procesos"/>
    <m/>
    <m/>
    <m/>
    <x v="1"/>
    <m/>
    <x v="1"/>
    <m/>
    <s v="Kathery Roxana Grande Arroyo"/>
    <s v="978 405 851"/>
    <s v="SI"/>
    <m/>
    <m/>
    <x v="3"/>
    <m/>
    <m/>
    <x v="9"/>
    <s v="MOVILIDAD SERVICIO LOCAL"/>
    <n v="4000"/>
    <n v="1000"/>
    <n v="4000"/>
    <n v="4000"/>
    <n v="4000"/>
    <n v="4000"/>
    <m/>
    <m/>
    <m/>
    <m/>
    <m/>
    <m/>
    <x v="447"/>
    <m/>
    <m/>
    <m/>
    <n v="21000"/>
    <m/>
    <s v=""/>
    <m/>
    <m/>
    <s v="x"/>
    <s v="4500"/>
  </r>
  <r>
    <x v="545"/>
    <s v="4500"/>
    <s v="Gerencia Legal"/>
    <s v="Asuntos Procesales"/>
    <s v="Procesos Judiciales y Administrativos"/>
    <m/>
    <m/>
    <m/>
    <m/>
    <x v="419"/>
    <s v="servicios"/>
    <m/>
    <m/>
    <s v="NO"/>
    <x v="0"/>
    <s v="OEI 8: Optimizar la eficiencia de los procesos"/>
    <m/>
    <s v="No Significativa"/>
    <m/>
    <x v="11"/>
    <m/>
    <x v="6"/>
    <m/>
    <s v="Kathery Roxana Grande Arroyo"/>
    <s v="979 405 851"/>
    <s v="SI"/>
    <m/>
    <m/>
    <x v="3"/>
    <m/>
    <m/>
    <x v="99"/>
    <s v="ASESORIA LEGAL"/>
    <m/>
    <m/>
    <m/>
    <m/>
    <m/>
    <m/>
    <m/>
    <m/>
    <m/>
    <m/>
    <n v="20340"/>
    <m/>
    <x v="448"/>
    <n v="120000"/>
    <n v="120000"/>
    <n v="100000"/>
    <n v="360340"/>
    <m/>
    <s v=""/>
    <m/>
    <m/>
    <s v="x"/>
    <s v="4500"/>
  </r>
  <r>
    <x v="546"/>
    <s v="4500"/>
    <s v="Gerencia Legal"/>
    <s v="Asuntos Procesales"/>
    <m/>
    <m/>
    <m/>
    <m/>
    <m/>
    <x v="420"/>
    <s v="servicios"/>
    <m/>
    <m/>
    <s v="NO"/>
    <x v="2"/>
    <s v="OEI 8: Optimizar la eficiencia de los procesos"/>
    <m/>
    <m/>
    <m/>
    <x v="1"/>
    <m/>
    <x v="1"/>
    <m/>
    <s v="Kathery Roxana Grande Arroyo"/>
    <s v="980 405 851"/>
    <s v="SI"/>
    <m/>
    <m/>
    <x v="3"/>
    <m/>
    <m/>
    <x v="103"/>
    <s v="GASTOS JUDICIALES POR DEMANDAS"/>
    <m/>
    <m/>
    <n v="2000"/>
    <n v="2000"/>
    <n v="2000"/>
    <n v="2000"/>
    <n v="2000"/>
    <n v="2000"/>
    <n v="2000"/>
    <n v="2000"/>
    <n v="2000"/>
    <n v="2000"/>
    <x v="55"/>
    <m/>
    <m/>
    <m/>
    <n v="20000"/>
    <m/>
    <s v=""/>
    <m/>
    <m/>
    <s v="x"/>
    <s v="4500"/>
  </r>
  <r>
    <x v="547"/>
    <s v="4500"/>
    <s v="Gerencia Legal"/>
    <m/>
    <m/>
    <m/>
    <m/>
    <m/>
    <m/>
    <x v="421"/>
    <s v="servicios"/>
    <m/>
    <m/>
    <s v="NO"/>
    <x v="2"/>
    <s v="OEI 8: Optimizar la eficiencia de los procesos"/>
    <m/>
    <m/>
    <m/>
    <x v="1"/>
    <m/>
    <x v="1"/>
    <m/>
    <s v="Kathery Roxana Grande Arroyo"/>
    <s v="981 405 851"/>
    <s v="SI"/>
    <m/>
    <m/>
    <x v="3"/>
    <m/>
    <m/>
    <x v="84"/>
    <s v="PASAJES EXTERIOR"/>
    <m/>
    <m/>
    <m/>
    <m/>
    <m/>
    <m/>
    <n v="7636"/>
    <m/>
    <m/>
    <m/>
    <m/>
    <n v="7636"/>
    <x v="449"/>
    <m/>
    <m/>
    <m/>
    <n v="15272"/>
    <m/>
    <m/>
    <m/>
    <m/>
    <s v="x"/>
    <s v="4500"/>
  </r>
  <r>
    <x v="548"/>
    <s v="4500"/>
    <s v="Gerencia Legal"/>
    <s v="Asuntos Procesales"/>
    <s v="Procesos Judiciales y Administrativos"/>
    <m/>
    <m/>
    <m/>
    <m/>
    <x v="422"/>
    <s v="servicios"/>
    <m/>
    <m/>
    <s v="NO"/>
    <x v="2"/>
    <s v="OEI 8: Optimizar la eficiencia de los procesos"/>
    <m/>
    <s v="No Significativa"/>
    <m/>
    <x v="1"/>
    <m/>
    <x v="1"/>
    <m/>
    <s v="Kathery Roxana Grande Arroyo"/>
    <s v="982 405 851"/>
    <s v="SI"/>
    <m/>
    <m/>
    <x v="3"/>
    <m/>
    <m/>
    <x v="99"/>
    <s v="ASESORIA LEGAL"/>
    <m/>
    <m/>
    <m/>
    <n v="5000"/>
    <m/>
    <m/>
    <n v="5000"/>
    <m/>
    <m/>
    <m/>
    <n v="5000"/>
    <m/>
    <x v="450"/>
    <m/>
    <m/>
    <m/>
    <n v="15000"/>
    <m/>
    <m/>
    <m/>
    <m/>
    <s v="x"/>
    <s v="4500"/>
  </r>
  <r>
    <x v="549"/>
    <s v="4500"/>
    <s v="Gerencia Legal"/>
    <s v="Asuntos Procesales"/>
    <s v="Procesos Judiciales y Administrativos"/>
    <m/>
    <m/>
    <m/>
    <m/>
    <x v="423"/>
    <s v="servicios"/>
    <m/>
    <m/>
    <s v="NO"/>
    <x v="2"/>
    <s v="OEI 8: Optimizar la eficiencia de los procesos"/>
    <m/>
    <s v="No Significativa"/>
    <m/>
    <x v="1"/>
    <m/>
    <x v="1"/>
    <m/>
    <s v="Kathery Roxana Grande Arroyo"/>
    <s v="983 405 851"/>
    <s v="SI"/>
    <m/>
    <m/>
    <x v="3"/>
    <m/>
    <m/>
    <x v="99"/>
    <s v="ASESORIA LEGAL"/>
    <m/>
    <m/>
    <m/>
    <m/>
    <m/>
    <m/>
    <m/>
    <m/>
    <m/>
    <m/>
    <n v="13560"/>
    <m/>
    <x v="451"/>
    <m/>
    <m/>
    <m/>
    <n v="13560"/>
    <m/>
    <s v=""/>
    <m/>
    <m/>
    <s v="x"/>
    <s v="4500"/>
  </r>
  <r>
    <x v="550"/>
    <s v="4500"/>
    <s v="Gerencia Legal"/>
    <s v="Asuntos Administrativos"/>
    <m/>
    <m/>
    <m/>
    <m/>
    <m/>
    <x v="424"/>
    <s v="servicios"/>
    <m/>
    <m/>
    <s v="NO"/>
    <x v="2"/>
    <s v="OEI 8: Optimizar la eficiencia de los procesos"/>
    <m/>
    <s v="No Significativa"/>
    <m/>
    <x v="1"/>
    <m/>
    <x v="1"/>
    <m/>
    <s v="Kathery Roxana Grande Arroyo"/>
    <s v="984 405 851"/>
    <s v="SI"/>
    <m/>
    <m/>
    <x v="3"/>
    <m/>
    <m/>
    <x v="87"/>
    <s v="CONSULTORÍAS OTRAS"/>
    <m/>
    <m/>
    <n v="1356"/>
    <n v="1356"/>
    <n v="1356"/>
    <n v="1356"/>
    <n v="1356"/>
    <n v="1356"/>
    <n v="1356"/>
    <n v="1356"/>
    <n v="1356"/>
    <n v="1356"/>
    <x v="451"/>
    <m/>
    <m/>
    <m/>
    <n v="13560"/>
    <m/>
    <s v=""/>
    <m/>
    <m/>
    <s v="x"/>
    <s v="4500"/>
  </r>
  <r>
    <x v="551"/>
    <s v="4500"/>
    <s v="Gerencia Legal"/>
    <s v="Asuntos Procesales"/>
    <s v="Procesos Judiciales y Administrativos"/>
    <m/>
    <m/>
    <m/>
    <m/>
    <x v="425"/>
    <s v="servicios"/>
    <m/>
    <m/>
    <s v="NO"/>
    <x v="2"/>
    <s v="OEI 8: Optimizar la eficiencia de los procesos"/>
    <m/>
    <s v="No Significativa"/>
    <m/>
    <x v="1"/>
    <m/>
    <x v="1"/>
    <m/>
    <s v="Kathery Roxana Grande Arroyo"/>
    <s v="985 405 851"/>
    <s v="SI"/>
    <m/>
    <m/>
    <x v="3"/>
    <m/>
    <m/>
    <x v="99"/>
    <s v="ASESORIA LEGAL"/>
    <m/>
    <m/>
    <m/>
    <m/>
    <m/>
    <m/>
    <m/>
    <m/>
    <m/>
    <n v="13348"/>
    <m/>
    <m/>
    <x v="452"/>
    <m/>
    <m/>
    <m/>
    <n v="13348"/>
    <m/>
    <s v=""/>
    <m/>
    <m/>
    <s v="x"/>
    <s v="4500"/>
  </r>
  <r>
    <x v="552"/>
    <s v="4500"/>
    <s v="Gerencia Legal"/>
    <s v="Asuntos Procesales"/>
    <s v="Procesos Judiciales y Administrativos"/>
    <m/>
    <m/>
    <m/>
    <m/>
    <x v="14"/>
    <s v="servicios"/>
    <m/>
    <m/>
    <s v="NO"/>
    <x v="2"/>
    <s v="OEI 8: Optimizar la eficiencia de los procesos"/>
    <m/>
    <m/>
    <m/>
    <x v="1"/>
    <m/>
    <x v="1"/>
    <m/>
    <s v="Kathery Roxana Grande Arroyo"/>
    <s v="986 405 851"/>
    <s v="SI"/>
    <m/>
    <m/>
    <x v="3"/>
    <m/>
    <m/>
    <x v="9"/>
    <s v="MOVILIDAD SERVICIO LOCAL"/>
    <n v="1500"/>
    <n v="1500"/>
    <n v="1500"/>
    <n v="1500"/>
    <n v="1500"/>
    <n v="1500"/>
    <m/>
    <m/>
    <m/>
    <m/>
    <m/>
    <m/>
    <x v="453"/>
    <m/>
    <m/>
    <m/>
    <n v="9000"/>
    <m/>
    <s v=""/>
    <m/>
    <m/>
    <s v="x"/>
    <s v="4500"/>
  </r>
  <r>
    <x v="553"/>
    <s v="4500"/>
    <s v="Gerencia Legal"/>
    <s v="Asuntos Administrativos"/>
    <m/>
    <m/>
    <m/>
    <m/>
    <m/>
    <x v="418"/>
    <s v="servicios"/>
    <m/>
    <m/>
    <s v="NO"/>
    <x v="2"/>
    <s v="OEI 8: Optimizar la eficiencia de los procesos"/>
    <m/>
    <s v="No Significativa"/>
    <m/>
    <x v="1"/>
    <m/>
    <x v="1"/>
    <m/>
    <s v="Kathery Roxana Grande Arroyo"/>
    <s v="987 405 851"/>
    <s v="SI"/>
    <m/>
    <m/>
    <x v="3"/>
    <m/>
    <m/>
    <x v="87"/>
    <s v="CONSULTORÍAS OTRAS"/>
    <n v="2797"/>
    <n v="2797"/>
    <n v="2797"/>
    <m/>
    <m/>
    <m/>
    <m/>
    <m/>
    <m/>
    <m/>
    <m/>
    <m/>
    <x v="454"/>
    <m/>
    <m/>
    <m/>
    <n v="8391"/>
    <m/>
    <s v=""/>
    <m/>
    <m/>
    <s v="x"/>
    <s v="4500"/>
  </r>
  <r>
    <x v="554"/>
    <s v="4500"/>
    <s v="Gerencia Legal"/>
    <s v="Asuntos Procesales"/>
    <m/>
    <m/>
    <m/>
    <m/>
    <m/>
    <x v="426"/>
    <s v="servicios"/>
    <m/>
    <m/>
    <s v="NO"/>
    <x v="2"/>
    <s v="OEI 8: Optimizar la eficiencia de los procesos"/>
    <m/>
    <m/>
    <m/>
    <x v="1"/>
    <m/>
    <x v="1"/>
    <m/>
    <s v="Kathery Roxana Grande Arroyo"/>
    <s v="988 405 851"/>
    <s v="SI"/>
    <m/>
    <m/>
    <x v="3"/>
    <m/>
    <m/>
    <x v="50"/>
    <s v="OTROS SERVICIOS"/>
    <n v="509"/>
    <n v="509"/>
    <n v="509"/>
    <n v="509"/>
    <n v="509"/>
    <n v="509"/>
    <n v="509"/>
    <n v="509"/>
    <n v="509"/>
    <n v="509"/>
    <n v="509"/>
    <n v="509"/>
    <x v="347"/>
    <m/>
    <m/>
    <m/>
    <n v="6108"/>
    <m/>
    <s v=""/>
    <m/>
    <m/>
    <s v="x"/>
    <s v="4500"/>
  </r>
  <r>
    <x v="555"/>
    <s v="4500"/>
    <s v="Gerencia Legal"/>
    <m/>
    <m/>
    <m/>
    <m/>
    <m/>
    <m/>
    <x v="421"/>
    <s v="servicios"/>
    <m/>
    <m/>
    <s v="NO"/>
    <x v="2"/>
    <s v="OEI 8: Optimizar la eficiencia de los procesos"/>
    <m/>
    <m/>
    <m/>
    <x v="1"/>
    <m/>
    <x v="1"/>
    <m/>
    <s v="Kathery Roxana Grande Arroyo"/>
    <s v="989 405 851"/>
    <s v="SI"/>
    <m/>
    <m/>
    <x v="3"/>
    <m/>
    <m/>
    <x v="83"/>
    <s v="VIÁTICOS EXTERIOR"/>
    <m/>
    <m/>
    <m/>
    <m/>
    <m/>
    <m/>
    <n v="2960"/>
    <m/>
    <m/>
    <n v="2520"/>
    <m/>
    <m/>
    <x v="455"/>
    <m/>
    <m/>
    <m/>
    <n v="5480"/>
    <m/>
    <s v=""/>
    <m/>
    <m/>
    <s v="x"/>
    <s v="4500"/>
  </r>
  <r>
    <x v="556"/>
    <s v="4500"/>
    <s v="Gerencia Legal"/>
    <m/>
    <m/>
    <m/>
    <m/>
    <m/>
    <m/>
    <x v="427"/>
    <s v="servicios"/>
    <m/>
    <m/>
    <s v="NO"/>
    <x v="2"/>
    <s v="OEI 8: Optimizar la eficiencia de los procesos"/>
    <m/>
    <m/>
    <m/>
    <x v="1"/>
    <m/>
    <x v="1"/>
    <m/>
    <s v="Kathery Roxana Grande Arroyo"/>
    <s v="990 405 851"/>
    <s v="SI"/>
    <m/>
    <m/>
    <x v="3"/>
    <m/>
    <m/>
    <x v="50"/>
    <s v="OTROS SERVICIOS"/>
    <m/>
    <m/>
    <m/>
    <m/>
    <m/>
    <m/>
    <n v="2000"/>
    <m/>
    <n v="2000"/>
    <m/>
    <n v="1000"/>
    <m/>
    <x v="456"/>
    <m/>
    <m/>
    <m/>
    <n v="5000"/>
    <m/>
    <s v=""/>
    <m/>
    <m/>
    <s v="x"/>
    <s v="4500"/>
  </r>
  <r>
    <x v="557"/>
    <s v="4500"/>
    <s v="Gerencia Legal"/>
    <s v="Asuntos Procesales"/>
    <m/>
    <m/>
    <m/>
    <m/>
    <m/>
    <x v="428"/>
    <s v="servicios"/>
    <m/>
    <m/>
    <s v="NO"/>
    <x v="2"/>
    <s v="OEI 8: Optimizar la eficiencia de los procesos"/>
    <m/>
    <m/>
    <m/>
    <x v="1"/>
    <m/>
    <x v="1"/>
    <m/>
    <s v="Kathery Roxana Grande Arroyo"/>
    <s v="991 405 851"/>
    <s v="SI"/>
    <m/>
    <m/>
    <x v="3"/>
    <m/>
    <m/>
    <x v="70"/>
    <s v="ALQUILERES OTROS"/>
    <m/>
    <n v="4850"/>
    <m/>
    <m/>
    <m/>
    <m/>
    <m/>
    <m/>
    <m/>
    <m/>
    <m/>
    <m/>
    <x v="457"/>
    <m/>
    <m/>
    <m/>
    <n v="4850"/>
    <m/>
    <s v=""/>
    <m/>
    <m/>
    <s v="x"/>
    <s v="4500"/>
  </r>
  <r>
    <x v="558"/>
    <s v="4500"/>
    <s v="Gerencia Legal"/>
    <s v="Asuntos Procesales"/>
    <s v="Procesos Judiciales y Administrativos"/>
    <m/>
    <m/>
    <m/>
    <m/>
    <x v="14"/>
    <s v="servicios"/>
    <m/>
    <m/>
    <s v="NO"/>
    <x v="2"/>
    <s v="OEI 8: Optimizar la eficiencia de los procesos"/>
    <m/>
    <m/>
    <m/>
    <x v="1"/>
    <m/>
    <x v="1"/>
    <m/>
    <s v="Kathery Roxana Grande Arroyo"/>
    <s v="992 405 851"/>
    <s v="SI"/>
    <m/>
    <m/>
    <x v="3"/>
    <m/>
    <m/>
    <x v="7"/>
    <s v="PASAJES REPUBLICA "/>
    <m/>
    <m/>
    <m/>
    <m/>
    <m/>
    <m/>
    <n v="250"/>
    <n v="880"/>
    <n v="880"/>
    <n v="880"/>
    <n v="880"/>
    <n v="880"/>
    <x v="458"/>
    <m/>
    <m/>
    <m/>
    <n v="4650"/>
    <m/>
    <s v=""/>
    <m/>
    <m/>
    <s v="x"/>
    <s v="4500"/>
  </r>
  <r>
    <x v="559"/>
    <s v="4500"/>
    <s v="Gerencia Legal"/>
    <m/>
    <m/>
    <m/>
    <m/>
    <m/>
    <m/>
    <x v="429"/>
    <s v="servicios"/>
    <m/>
    <m/>
    <s v="NO"/>
    <x v="2"/>
    <s v="OEI 8: Optimizar la eficiencia de los procesos"/>
    <m/>
    <m/>
    <m/>
    <x v="1"/>
    <m/>
    <x v="1"/>
    <m/>
    <s v="Kathery Roxana Grande Arroyo"/>
    <s v="993 405 851"/>
    <s v="SI"/>
    <m/>
    <m/>
    <x v="3"/>
    <m/>
    <m/>
    <x v="7"/>
    <s v="PASAJES REPUBLICA "/>
    <m/>
    <m/>
    <m/>
    <m/>
    <n v="3520"/>
    <m/>
    <m/>
    <m/>
    <m/>
    <m/>
    <m/>
    <m/>
    <x v="17"/>
    <m/>
    <m/>
    <m/>
    <n v="3520"/>
    <m/>
    <s v=""/>
    <m/>
    <m/>
    <s v="x"/>
    <s v="4500"/>
  </r>
  <r>
    <x v="560"/>
    <s v="4500"/>
    <s v="Gerencia Legal"/>
    <m/>
    <m/>
    <m/>
    <m/>
    <m/>
    <m/>
    <x v="429"/>
    <s v="servicios"/>
    <m/>
    <m/>
    <s v="NO"/>
    <x v="2"/>
    <s v="OEI 8: Optimizar la eficiencia de los procesos"/>
    <m/>
    <m/>
    <m/>
    <x v="1"/>
    <m/>
    <x v="1"/>
    <m/>
    <s v="Kathery Roxana Grande Arroyo"/>
    <s v="994 405 851"/>
    <s v="SI"/>
    <m/>
    <m/>
    <x v="3"/>
    <m/>
    <m/>
    <x v="7"/>
    <s v="PASAJES REPUBLICA "/>
    <m/>
    <m/>
    <m/>
    <m/>
    <m/>
    <m/>
    <m/>
    <m/>
    <n v="3520"/>
    <m/>
    <m/>
    <m/>
    <x v="17"/>
    <m/>
    <m/>
    <m/>
    <n v="3520"/>
    <m/>
    <s v=""/>
    <m/>
    <m/>
    <s v="x"/>
    <s v="4500"/>
  </r>
  <r>
    <x v="561"/>
    <s v="4500"/>
    <s v="Gerencia Legal"/>
    <s v="Asuntos Administrativos"/>
    <m/>
    <m/>
    <m/>
    <m/>
    <m/>
    <x v="424"/>
    <s v="servicios"/>
    <m/>
    <m/>
    <s v="NO"/>
    <x v="2"/>
    <s v="OEI 8: Optimizar la eficiencia de los procesos"/>
    <m/>
    <s v="No Significativa"/>
    <m/>
    <x v="1"/>
    <m/>
    <x v="1"/>
    <m/>
    <s v="Kathery Roxana Grande Arroyo"/>
    <s v="995 405 851"/>
    <s v="SI"/>
    <m/>
    <m/>
    <x v="3"/>
    <m/>
    <m/>
    <x v="87"/>
    <s v="CONSULTORÍAS OTRAS"/>
    <n v="1356"/>
    <n v="1356"/>
    <m/>
    <m/>
    <m/>
    <m/>
    <m/>
    <m/>
    <m/>
    <m/>
    <m/>
    <m/>
    <x v="459"/>
    <m/>
    <m/>
    <m/>
    <n v="2712"/>
    <m/>
    <s v=""/>
    <m/>
    <m/>
    <s v="x"/>
    <s v="4500"/>
  </r>
  <r>
    <x v="562"/>
    <s v="4500"/>
    <s v="Gerencia Legal"/>
    <m/>
    <m/>
    <m/>
    <m/>
    <m/>
    <m/>
    <x v="429"/>
    <s v="servicios"/>
    <m/>
    <m/>
    <s v="NO"/>
    <x v="2"/>
    <s v="OEI 8: Optimizar la eficiencia de los procesos"/>
    <m/>
    <m/>
    <m/>
    <x v="1"/>
    <m/>
    <x v="1"/>
    <m/>
    <s v="Kathery Roxana Grande Arroyo"/>
    <s v="996 405 851"/>
    <s v="SI"/>
    <m/>
    <m/>
    <x v="3"/>
    <m/>
    <m/>
    <x v="8"/>
    <s v="VIÁTICOS REPUBLICA"/>
    <m/>
    <m/>
    <m/>
    <m/>
    <m/>
    <m/>
    <m/>
    <m/>
    <n v="2560"/>
    <m/>
    <m/>
    <m/>
    <x v="460"/>
    <m/>
    <m/>
    <m/>
    <n v="2560"/>
    <m/>
    <s v=""/>
    <m/>
    <m/>
    <s v="x"/>
    <s v="4500"/>
  </r>
  <r>
    <x v="563"/>
    <s v="4500"/>
    <s v="Gerencia Legal"/>
    <m/>
    <m/>
    <m/>
    <m/>
    <m/>
    <m/>
    <x v="429"/>
    <s v="servicios"/>
    <m/>
    <m/>
    <s v="NO"/>
    <x v="2"/>
    <s v="OEI 8: Optimizar la eficiencia de los procesos"/>
    <m/>
    <m/>
    <m/>
    <x v="1"/>
    <m/>
    <x v="1"/>
    <m/>
    <s v="Kathery Roxana Grande Arroyo"/>
    <s v="997 405 851"/>
    <s v="SI"/>
    <m/>
    <m/>
    <x v="3"/>
    <m/>
    <m/>
    <x v="8"/>
    <s v="VIÁTICOS REPUBLICA"/>
    <m/>
    <m/>
    <m/>
    <m/>
    <n v="2560"/>
    <m/>
    <m/>
    <m/>
    <m/>
    <m/>
    <m/>
    <m/>
    <x v="460"/>
    <m/>
    <m/>
    <m/>
    <n v="2560"/>
    <m/>
    <s v=""/>
    <m/>
    <m/>
    <s v="x"/>
    <s v="4500"/>
  </r>
  <r>
    <x v="564"/>
    <s v="4500"/>
    <s v="Gerencia Legal"/>
    <s v="Asuntos Procesales"/>
    <s v="Procesos Judiciales y Administrativos"/>
    <m/>
    <m/>
    <m/>
    <m/>
    <x v="14"/>
    <s v="servicios"/>
    <m/>
    <m/>
    <s v="NO"/>
    <x v="2"/>
    <s v="OEI 8: Optimizar la eficiencia de los procesos"/>
    <m/>
    <m/>
    <m/>
    <x v="1"/>
    <m/>
    <x v="1"/>
    <m/>
    <s v="Kathery Roxana Grande Arroyo"/>
    <s v="998 405 851"/>
    <s v="SI"/>
    <m/>
    <m/>
    <x v="3"/>
    <m/>
    <m/>
    <x v="8"/>
    <s v="VIÁTICOS REPUBLICA"/>
    <m/>
    <m/>
    <m/>
    <m/>
    <m/>
    <m/>
    <n v="420"/>
    <n v="420"/>
    <n v="420"/>
    <n v="420"/>
    <n v="420"/>
    <n v="420"/>
    <x v="18"/>
    <m/>
    <m/>
    <m/>
    <n v="2520"/>
    <m/>
    <s v=""/>
    <m/>
    <m/>
    <s v="x"/>
    <s v="4500"/>
  </r>
  <r>
    <x v="565"/>
    <s v="4500"/>
    <s v="Gerencia Legal"/>
    <s v="Asuntos Procesales"/>
    <s v="Procesos Judiciales y Administrativos"/>
    <m/>
    <m/>
    <m/>
    <m/>
    <x v="14"/>
    <s v="servicios"/>
    <m/>
    <m/>
    <s v="NO"/>
    <x v="2"/>
    <s v="OEI 8: Optimizar la eficiencia de los procesos"/>
    <m/>
    <m/>
    <m/>
    <x v="1"/>
    <m/>
    <x v="1"/>
    <m/>
    <s v="Kathery Roxana Grande Arroyo"/>
    <s v="999 405 851"/>
    <s v="SI"/>
    <m/>
    <m/>
    <x v="3"/>
    <m/>
    <m/>
    <x v="9"/>
    <s v="MOVILIDAD SERVICIO LOCAL"/>
    <m/>
    <m/>
    <m/>
    <m/>
    <m/>
    <m/>
    <n v="930"/>
    <n v="0"/>
    <n v="0"/>
    <m/>
    <n v="0"/>
    <n v="0"/>
    <x v="461"/>
    <m/>
    <m/>
    <m/>
    <n v="930"/>
    <m/>
    <s v=""/>
    <m/>
    <m/>
    <s v="x"/>
    <s v="4500"/>
  </r>
  <r>
    <x v="566"/>
    <s v="4500"/>
    <s v="Gerencia Legal"/>
    <s v="Asuntos Procesales"/>
    <s v="Procesos Laborales"/>
    <m/>
    <m/>
    <m/>
    <m/>
    <x v="14"/>
    <s v="servicios"/>
    <m/>
    <m/>
    <s v="NO"/>
    <x v="2"/>
    <s v="OEI 8: Optimizar la eficiencia de los procesos"/>
    <m/>
    <m/>
    <m/>
    <x v="1"/>
    <m/>
    <x v="1"/>
    <m/>
    <s v="Kathery Roxana Grande Arroyo"/>
    <s v="1000 405 851"/>
    <s v="SI"/>
    <m/>
    <m/>
    <x v="3"/>
    <m/>
    <m/>
    <x v="9"/>
    <s v="MOVILIDAD SERVICIO LOCAL"/>
    <m/>
    <m/>
    <m/>
    <m/>
    <m/>
    <m/>
    <n v="930"/>
    <n v="0"/>
    <n v="0"/>
    <m/>
    <n v="0"/>
    <n v="0"/>
    <x v="461"/>
    <m/>
    <m/>
    <m/>
    <n v="930"/>
    <m/>
    <s v=""/>
    <m/>
    <m/>
    <s v="x"/>
    <s v="4500"/>
  </r>
  <r>
    <x v="567"/>
    <s v="4500"/>
    <s v="Gerencia Legal"/>
    <m/>
    <m/>
    <m/>
    <m/>
    <m/>
    <m/>
    <x v="429"/>
    <s v="servicios"/>
    <m/>
    <m/>
    <s v="NO"/>
    <x v="2"/>
    <s v="OEI 8: Optimizar la eficiencia de los procesos"/>
    <m/>
    <m/>
    <m/>
    <x v="1"/>
    <m/>
    <x v="1"/>
    <m/>
    <s v="Kathery Roxana Grande Arroyo"/>
    <s v="1001 405 851"/>
    <s v="SI"/>
    <m/>
    <m/>
    <x v="3"/>
    <m/>
    <m/>
    <x v="9"/>
    <s v="MOVILIDAD SERVICIO LOCAL"/>
    <m/>
    <m/>
    <m/>
    <m/>
    <n v="480"/>
    <m/>
    <m/>
    <m/>
    <m/>
    <m/>
    <m/>
    <m/>
    <x v="462"/>
    <m/>
    <m/>
    <m/>
    <n v="480"/>
    <m/>
    <s v=""/>
    <m/>
    <m/>
    <s v="x"/>
    <s v="4500"/>
  </r>
  <r>
    <x v="568"/>
    <s v="1400"/>
    <s v="Órgano de Auditoría Interna"/>
    <s v=""/>
    <s v=""/>
    <s v=""/>
    <s v=""/>
    <s v=""/>
    <s v=""/>
    <x v="430"/>
    <s v="servicios"/>
    <s v="Alta"/>
    <s v=""/>
    <s v="NO"/>
    <x v="0"/>
    <s v="OEI 10: Garantizar la estabilidad operativa"/>
    <s v="Contratación"/>
    <s v="No Significativa"/>
    <s v="NO"/>
    <x v="5"/>
    <s v="2"/>
    <x v="4"/>
    <d v="2023-05-31T00:00:00"/>
    <s v="Miguel Jacinto Casma Salcedo"/>
    <s v="988 893 830"/>
    <s v="SI"/>
    <s v="Asignado"/>
    <s v=""/>
    <x v="0"/>
    <s v=""/>
    <m/>
    <x v="102"/>
    <s v="HONORARIOS PERSONAS JURIDICAS"/>
    <m/>
    <m/>
    <m/>
    <n v="36600"/>
    <m/>
    <m/>
    <m/>
    <m/>
    <m/>
    <m/>
    <m/>
    <m/>
    <x v="463"/>
    <m/>
    <m/>
    <m/>
    <n v="36600"/>
    <m/>
    <s v=""/>
    <s v="SI"/>
    <s v=""/>
    <m/>
    <s v="1400"/>
  </r>
  <r>
    <x v="569"/>
    <s v="1400"/>
    <s v="Órgano de Auditoría Interna"/>
    <s v=""/>
    <s v=""/>
    <s v=""/>
    <s v=""/>
    <s v=""/>
    <s v=""/>
    <x v="431"/>
    <s v="servicios"/>
    <s v="Alta"/>
    <s v=""/>
    <s v="NO"/>
    <x v="0"/>
    <s v="OEI 10: Garantizar la estabilidad operativa"/>
    <s v="Contratación"/>
    <s v="No Significativa"/>
    <s v="NO"/>
    <x v="3"/>
    <s v="2"/>
    <x v="2"/>
    <d v="2023-09-30T00:00:00"/>
    <s v="Miguel Jacinto Casma Salcedo"/>
    <s v="988 893 830"/>
    <s v="SI"/>
    <s v="Asignado"/>
    <s v=""/>
    <x v="0"/>
    <s v=""/>
    <m/>
    <x v="102"/>
    <s v="HONORARIOS PERSONAS JURIDICAS"/>
    <m/>
    <m/>
    <m/>
    <m/>
    <m/>
    <m/>
    <m/>
    <n v="36600"/>
    <m/>
    <m/>
    <m/>
    <m/>
    <x v="463"/>
    <m/>
    <m/>
    <m/>
    <n v="36600"/>
    <m/>
    <s v=""/>
    <s v="SI"/>
    <s v=""/>
    <m/>
    <s v="1400"/>
  </r>
  <r>
    <x v="570"/>
    <s v="1400"/>
    <s v="Órgano de Auditoría Interna"/>
    <s v=""/>
    <s v=""/>
    <s v=""/>
    <s v=""/>
    <s v=""/>
    <s v=""/>
    <x v="432"/>
    <s v="servicios"/>
    <s v="Alta"/>
    <s v=""/>
    <s v="NO"/>
    <x v="0"/>
    <s v="OEI 10: Garantizar la estabilidad operativa"/>
    <s v="Contratación"/>
    <s v="No Significativa"/>
    <s v="NO"/>
    <x v="8"/>
    <s v="2"/>
    <x v="47"/>
    <d v="2023-08-31T00:00:00"/>
    <s v="Miguel Jacinto Casma Salcedo"/>
    <s v="988 893 830"/>
    <s v="SI"/>
    <s v="Asignado"/>
    <s v=""/>
    <x v="0"/>
    <s v=""/>
    <m/>
    <x v="102"/>
    <s v="HONORARIOS PERSONAS JURIDICAS"/>
    <m/>
    <m/>
    <m/>
    <m/>
    <m/>
    <m/>
    <n v="43400"/>
    <m/>
    <m/>
    <m/>
    <m/>
    <m/>
    <x v="464"/>
    <m/>
    <m/>
    <m/>
    <n v="43400"/>
    <m/>
    <s v=""/>
    <s v="SI"/>
    <s v=""/>
    <m/>
    <s v="1400"/>
  </r>
  <r>
    <x v="570"/>
    <s v="1400"/>
    <s v="Órgano de Auditoría Interna"/>
    <s v=""/>
    <s v=""/>
    <s v=""/>
    <s v=""/>
    <s v=""/>
    <s v=""/>
    <x v="432"/>
    <s v="servicios"/>
    <s v="Alta"/>
    <s v=""/>
    <s v="NO"/>
    <x v="0"/>
    <s v="OEI 10: Garantizar la estabilidad operativa"/>
    <s v="Contratación"/>
    <s v="No Significativa"/>
    <s v="NO"/>
    <x v="8"/>
    <n v="2"/>
    <x v="47"/>
    <d v="2023-08-31T00:00:00"/>
    <s v="Miguel Jacinto Casma Salcedo"/>
    <s v="989 893 830"/>
    <s v="NO"/>
    <s v="Asignado"/>
    <s v=""/>
    <x v="0"/>
    <s v=""/>
    <m/>
    <x v="102"/>
    <s v="HONORARIOS PERSONAS JURIDICAS"/>
    <m/>
    <m/>
    <m/>
    <m/>
    <m/>
    <m/>
    <n v="36600"/>
    <m/>
    <m/>
    <m/>
    <m/>
    <m/>
    <x v="463"/>
    <m/>
    <m/>
    <m/>
    <n v="36600"/>
    <m/>
    <s v=""/>
    <s v="SI"/>
    <s v=""/>
    <m/>
    <s v="1400"/>
  </r>
  <r>
    <x v="571"/>
    <s v="1400"/>
    <s v="Órgano de Auditoría Interna"/>
    <s v=""/>
    <s v=""/>
    <s v=""/>
    <s v=""/>
    <s v=""/>
    <s v=""/>
    <x v="433"/>
    <s v="servicios"/>
    <s v="Alta"/>
    <s v=""/>
    <s v="NO"/>
    <x v="0"/>
    <s v="OEI 10: Garantizar la estabilidad operativa"/>
    <s v="Contratación"/>
    <s v="No Significativa"/>
    <s v="NO"/>
    <x v="0"/>
    <s v="4"/>
    <x v="14"/>
    <d v="2023-04-30T00:00:00"/>
    <s v="Miguel Jacinto Casma Salcedo"/>
    <s v="988 893 830"/>
    <s v="SI"/>
    <s v="No Asignado"/>
    <s v=""/>
    <x v="0"/>
    <s v=""/>
    <m/>
    <x v="85"/>
    <s v="HONORARIOS PERSONAS NATURALES"/>
    <n v="29600"/>
    <m/>
    <m/>
    <m/>
    <m/>
    <m/>
    <m/>
    <m/>
    <m/>
    <m/>
    <m/>
    <m/>
    <x v="465"/>
    <m/>
    <m/>
    <m/>
    <n v="29600"/>
    <m/>
    <s v=""/>
    <s v="SI"/>
    <s v=""/>
    <m/>
    <s v="1400"/>
  </r>
  <r>
    <x v="572"/>
    <s v="1400"/>
    <s v="Órgano de Auditoría Interna"/>
    <s v=""/>
    <s v=""/>
    <s v=""/>
    <s v=""/>
    <s v=""/>
    <s v=""/>
    <x v="434"/>
    <s v="servicios"/>
    <s v="Alta"/>
    <s v=""/>
    <s v="NO"/>
    <x v="0"/>
    <s v="OEI 10: Garantizar la estabilidad operativa"/>
    <s v="Contratación"/>
    <s v="No Significativa"/>
    <s v="NO"/>
    <x v="4"/>
    <s v="4"/>
    <x v="24"/>
    <d v="2023-08-31T00:00:00"/>
    <s v="Miguel Jacinto Casma Salcedo"/>
    <s v="988 893 830"/>
    <s v="SI"/>
    <s v="No Asignado"/>
    <s v=""/>
    <x v="2"/>
    <s v=""/>
    <m/>
    <x v="85"/>
    <s v="HONORARIOS PERSONAS NATURALES"/>
    <m/>
    <m/>
    <m/>
    <m/>
    <n v="29600"/>
    <m/>
    <m/>
    <m/>
    <m/>
    <m/>
    <m/>
    <m/>
    <x v="465"/>
    <m/>
    <m/>
    <m/>
    <n v="29600"/>
    <m/>
    <s v=""/>
    <s v="SI"/>
    <s v=""/>
    <m/>
    <s v="1400"/>
  </r>
  <r>
    <x v="573"/>
    <s v="1400"/>
    <s v="Órgano de Auditoría Interna"/>
    <s v=""/>
    <s v=""/>
    <s v=""/>
    <s v=""/>
    <s v=""/>
    <s v=""/>
    <x v="435"/>
    <s v="servicios"/>
    <s v="Alta"/>
    <s v=""/>
    <s v="NO"/>
    <x v="0"/>
    <s v="OEI 10: Garantizar la estabilidad operativa"/>
    <s v="Contratación"/>
    <s v="No Significativa"/>
    <s v="NO"/>
    <x v="11"/>
    <s v="4"/>
    <x v="6"/>
    <d v="2023-12-31T00:00:00"/>
    <s v="Miguel Jacinto Casma Salcedo"/>
    <s v="988 893 830"/>
    <s v="NO"/>
    <s v="No Asignado"/>
    <s v=""/>
    <x v="2"/>
    <s v=""/>
    <m/>
    <x v="104"/>
    <s v="VIGILANCIA PERSONAS NATURALES"/>
    <m/>
    <m/>
    <m/>
    <m/>
    <m/>
    <m/>
    <m/>
    <m/>
    <n v="29600"/>
    <m/>
    <m/>
    <m/>
    <x v="465"/>
    <m/>
    <m/>
    <m/>
    <n v="29600"/>
    <m/>
    <s v=""/>
    <s v="SI"/>
    <s v=""/>
    <m/>
    <s v="1400"/>
  </r>
  <r>
    <x v="574"/>
    <s v="1400"/>
    <s v="Órgano de Auditoría Interna"/>
    <s v=""/>
    <s v=""/>
    <s v=""/>
    <s v=""/>
    <s v=""/>
    <s v=""/>
    <x v="436"/>
    <s v="servicios"/>
    <s v="Alta"/>
    <s v=""/>
    <s v="NO"/>
    <x v="0"/>
    <s v="OEI 10: Garantizar la estabilidad operativa"/>
    <s v="Contratación"/>
    <s v="No Significativa"/>
    <s v="NO"/>
    <x v="0"/>
    <s v="6"/>
    <x v="14"/>
    <d v="2023-06-30T00:00:00"/>
    <s v="Miguel Jacinto Casma Salcedo"/>
    <s v="988 893 830"/>
    <s v="SI"/>
    <s v="No Asignado"/>
    <s v=""/>
    <x v="0"/>
    <s v=""/>
    <m/>
    <x v="85"/>
    <s v="HONORARIOS PERSONAS NATURALES"/>
    <n v="25000"/>
    <m/>
    <m/>
    <m/>
    <m/>
    <m/>
    <m/>
    <m/>
    <m/>
    <m/>
    <m/>
    <m/>
    <x v="219"/>
    <m/>
    <m/>
    <m/>
    <n v="25000"/>
    <m/>
    <s v=""/>
    <s v="SI"/>
    <s v=""/>
    <m/>
    <s v="1400"/>
  </r>
  <r>
    <x v="575"/>
    <s v="1400"/>
    <s v="Órgano de Auditoría Interna"/>
    <s v=""/>
    <s v=""/>
    <s v=""/>
    <s v=""/>
    <s v=""/>
    <s v=""/>
    <x v="437"/>
    <s v="servicios"/>
    <s v="Alta"/>
    <s v=""/>
    <s v="NO"/>
    <x v="0"/>
    <s v="OEI 10: Garantizar la estabilidad operativa"/>
    <s v="Contratación"/>
    <s v="No Significativa"/>
    <s v="NO"/>
    <x v="8"/>
    <s v="6"/>
    <x v="47"/>
    <d v="2023-12-31T00:00:00"/>
    <s v="Miguel Jacinto Casma Salcedo"/>
    <s v="988 893 830"/>
    <s v="SI"/>
    <s v="No Asignado"/>
    <s v=""/>
    <x v="2"/>
    <s v=""/>
    <m/>
    <x v="85"/>
    <s v="HONORARIOS PERSONAS NATURALES"/>
    <m/>
    <m/>
    <m/>
    <m/>
    <m/>
    <m/>
    <n v="25000"/>
    <m/>
    <m/>
    <m/>
    <m/>
    <m/>
    <x v="219"/>
    <m/>
    <m/>
    <m/>
    <n v="25000"/>
    <m/>
    <s v=""/>
    <s v="SI"/>
    <s v=""/>
    <m/>
    <s v="1400"/>
  </r>
  <r>
    <x v="576"/>
    <s v="1400"/>
    <s v="Órgano de Auditoría Interna"/>
    <m/>
    <m/>
    <m/>
    <m/>
    <m/>
    <m/>
    <x v="349"/>
    <s v="servicios"/>
    <s v="Alta"/>
    <m/>
    <s v="NO"/>
    <x v="1"/>
    <s v="OEI 10: Garantizar la estabilidad operativa"/>
    <s v="Contratación"/>
    <s v="No Significativa"/>
    <s v="SI"/>
    <x v="1"/>
    <m/>
    <x v="1"/>
    <m/>
    <s v="Miguel Jacinto Casma Salcedo"/>
    <s v="988 893 830"/>
    <s v="SI"/>
    <m/>
    <m/>
    <x v="3"/>
    <m/>
    <m/>
    <x v="79"/>
    <s v="OTROS SERVICIOS - LOCADORES DE SERVICIOS (SNP)"/>
    <n v="10500"/>
    <n v="10500"/>
    <n v="10500"/>
    <n v="10500"/>
    <n v="10500"/>
    <n v="10500"/>
    <n v="10500"/>
    <n v="10500"/>
    <n v="10500"/>
    <n v="10500"/>
    <n v="10500"/>
    <n v="10500"/>
    <x v="466"/>
    <m/>
    <m/>
    <m/>
    <n v="126000"/>
    <m/>
    <s v=""/>
    <m/>
    <m/>
    <s v="x"/>
    <s v="1400"/>
  </r>
  <r>
    <x v="577"/>
    <s v="1450"/>
    <s v="Órgano de Auditoría Interna"/>
    <s v="Subgerencia Auditoría Forense"/>
    <m/>
    <m/>
    <m/>
    <m/>
    <m/>
    <x v="14"/>
    <s v="servicios"/>
    <s v="Alta"/>
    <m/>
    <s v="NO"/>
    <x v="1"/>
    <s v="OEI 10: Garantizar la estabilidad operativa"/>
    <s v="Contratación"/>
    <s v="No Significativa"/>
    <s v="SI"/>
    <x v="1"/>
    <m/>
    <x v="1"/>
    <m/>
    <s v="Miguel Jacinto Casma Salcedo"/>
    <s v="988 893 830"/>
    <s v="SI"/>
    <m/>
    <m/>
    <x v="3"/>
    <m/>
    <m/>
    <x v="7"/>
    <s v="REPUBLICA "/>
    <n v="1480"/>
    <n v="3110"/>
    <n v="3110"/>
    <n v="13790"/>
    <n v="3110"/>
    <n v="3110"/>
    <m/>
    <m/>
    <m/>
    <m/>
    <m/>
    <m/>
    <x v="467"/>
    <m/>
    <m/>
    <m/>
    <n v="27710"/>
    <m/>
    <s v=""/>
    <m/>
    <m/>
    <s v="x"/>
    <s v="1400"/>
  </r>
  <r>
    <x v="578"/>
    <s v="1450"/>
    <s v="Órgano de Auditoría Interna"/>
    <s v="Subgerencia Auditoría Forense"/>
    <m/>
    <m/>
    <m/>
    <m/>
    <m/>
    <x v="14"/>
    <s v="servicios"/>
    <s v="Alta"/>
    <m/>
    <s v="NO"/>
    <x v="1"/>
    <s v="OEI 10: Garantizar la estabilidad operativa"/>
    <s v="Contratación"/>
    <s v="No Significativa"/>
    <s v="SI"/>
    <x v="1"/>
    <m/>
    <x v="1"/>
    <m/>
    <s v="Miguel Jacinto Casma Salcedo"/>
    <s v="988 893 830"/>
    <s v="SI"/>
    <m/>
    <m/>
    <x v="3"/>
    <m/>
    <m/>
    <x v="8"/>
    <s v="VIATICOS REPUBLICA"/>
    <n v="840"/>
    <n v="2140"/>
    <n v="2140"/>
    <n v="9196"/>
    <n v="2140"/>
    <n v="2140"/>
    <m/>
    <m/>
    <m/>
    <m/>
    <m/>
    <m/>
    <x v="468"/>
    <m/>
    <m/>
    <m/>
    <n v="18596"/>
    <m/>
    <s v=""/>
    <m/>
    <m/>
    <s v="x"/>
    <s v="1400"/>
  </r>
  <r>
    <x v="579"/>
    <s v="1420"/>
    <s v="Órgano de Auditoría Interna"/>
    <s v="Subgerencia Auditoría de Procesos"/>
    <m/>
    <m/>
    <m/>
    <m/>
    <m/>
    <x v="14"/>
    <s v="servicios"/>
    <s v="Alta"/>
    <m/>
    <s v="NO"/>
    <x v="1"/>
    <s v="OEI 10: Garantizar la estabilidad operativa"/>
    <s v="Contratación"/>
    <s v="No Significativa"/>
    <s v="SI"/>
    <x v="1"/>
    <m/>
    <x v="1"/>
    <m/>
    <s v="Miguel Jacinto Casma Salcedo"/>
    <s v="988 893 830"/>
    <s v="SI"/>
    <m/>
    <m/>
    <x v="3"/>
    <m/>
    <m/>
    <x v="7"/>
    <s v="REPUBLICA "/>
    <n v="0"/>
    <n v="0"/>
    <n v="0"/>
    <n v="15870"/>
    <n v="0"/>
    <n v="0"/>
    <m/>
    <m/>
    <m/>
    <m/>
    <m/>
    <m/>
    <x v="469"/>
    <m/>
    <m/>
    <m/>
    <n v="15870"/>
    <m/>
    <s v=""/>
    <m/>
    <m/>
    <s v="x"/>
    <s v="1400"/>
  </r>
  <r>
    <x v="580"/>
    <s v="1420"/>
    <s v="Órgano de Auditoría Interna"/>
    <s v="Subgerencia Auditoría de Procesos"/>
    <m/>
    <m/>
    <m/>
    <m/>
    <m/>
    <x v="14"/>
    <s v="servicios"/>
    <s v="Alta"/>
    <m/>
    <s v="NO"/>
    <x v="1"/>
    <s v="OEI 10: Garantizar la estabilidad operativa"/>
    <s v="Contratación"/>
    <s v="No Significativa"/>
    <s v="SI"/>
    <x v="1"/>
    <m/>
    <x v="1"/>
    <m/>
    <s v="Miguel Jacinto Casma Salcedo"/>
    <s v="988 893 830"/>
    <s v="SI"/>
    <m/>
    <m/>
    <x v="3"/>
    <m/>
    <m/>
    <x v="8"/>
    <s v="VIATICOS REPUBLICA"/>
    <n v="0"/>
    <n v="0"/>
    <n v="0"/>
    <n v="10708"/>
    <n v="0"/>
    <n v="0"/>
    <m/>
    <m/>
    <m/>
    <m/>
    <m/>
    <m/>
    <x v="470"/>
    <m/>
    <m/>
    <m/>
    <n v="10708"/>
    <m/>
    <s v=""/>
    <m/>
    <m/>
    <s v="x"/>
    <s v="1400"/>
  </r>
  <r>
    <x v="581"/>
    <s v="1450"/>
    <s v="Órgano de Auditoría Interna"/>
    <s v="Subgerencia Auditoría Forense"/>
    <m/>
    <m/>
    <m/>
    <m/>
    <m/>
    <x v="14"/>
    <s v="servicios"/>
    <s v="Alta"/>
    <m/>
    <s v="NO"/>
    <x v="1"/>
    <s v="OEI 10: Garantizar la estabilidad operativa"/>
    <s v="Contratación"/>
    <s v="No Significativa"/>
    <s v="SI"/>
    <x v="1"/>
    <m/>
    <x v="1"/>
    <m/>
    <s v="Miguel Jacinto Casma Salcedo"/>
    <s v="988 893 830"/>
    <s v="SI"/>
    <m/>
    <m/>
    <x v="3"/>
    <m/>
    <m/>
    <x v="16"/>
    <s v="PASAJES LOCADORES DE SERVICIO"/>
    <n v="1030"/>
    <n v="1030"/>
    <n v="1030"/>
    <n v="2060"/>
    <n v="1030"/>
    <n v="1030"/>
    <m/>
    <m/>
    <m/>
    <m/>
    <m/>
    <m/>
    <x v="471"/>
    <m/>
    <m/>
    <m/>
    <n v="7210"/>
    <m/>
    <s v=""/>
    <m/>
    <m/>
    <s v="x"/>
    <s v="1400"/>
  </r>
  <r>
    <x v="582"/>
    <s v="1450"/>
    <s v="Órgano de Auditoría Interna"/>
    <s v="Subgerencia Auditoría Forense"/>
    <m/>
    <m/>
    <m/>
    <m/>
    <m/>
    <x v="14"/>
    <s v="servicios"/>
    <s v="Alta"/>
    <m/>
    <s v="NO"/>
    <x v="1"/>
    <s v="OEI 10: Garantizar la estabilidad operativa"/>
    <s v="Contratación"/>
    <s v="No Significativa"/>
    <s v="SI"/>
    <x v="1"/>
    <m/>
    <x v="1"/>
    <m/>
    <s v="Miguel Jacinto Casma Salcedo"/>
    <s v="988 893 830"/>
    <s v="SI"/>
    <m/>
    <m/>
    <x v="3"/>
    <m/>
    <m/>
    <x v="16"/>
    <s v="PASAJES LOCADORES DE SERVICIO"/>
    <m/>
    <m/>
    <m/>
    <m/>
    <m/>
    <m/>
    <n v="1030"/>
    <n v="2060"/>
    <n v="1030"/>
    <n v="1030"/>
    <n v="1030"/>
    <n v="1030"/>
    <x v="471"/>
    <m/>
    <m/>
    <m/>
    <n v="7210"/>
    <m/>
    <s v=""/>
    <m/>
    <m/>
    <s v="x"/>
    <s v="1400"/>
  </r>
  <r>
    <x v="583"/>
    <s v="1450"/>
    <s v="Órgano de Auditoría Interna"/>
    <s v="Subgerencia Auditoría Forense"/>
    <m/>
    <m/>
    <m/>
    <m/>
    <m/>
    <x v="14"/>
    <s v="servicios"/>
    <s v="Alta"/>
    <m/>
    <s v="NO"/>
    <x v="1"/>
    <s v="OEI 10: Garantizar la estabilidad operativa"/>
    <s v="Contratación"/>
    <s v="No Significativa"/>
    <s v="SI"/>
    <x v="1"/>
    <m/>
    <x v="1"/>
    <m/>
    <s v="Miguel Jacinto Casma Salcedo"/>
    <s v="988 893 830"/>
    <s v="SI"/>
    <m/>
    <m/>
    <x v="3"/>
    <m/>
    <m/>
    <x v="17"/>
    <s v="VIATICOS  LOCADORES DE SERVICIOS"/>
    <n v="840"/>
    <n v="840"/>
    <n v="840"/>
    <n v="2016"/>
    <n v="840"/>
    <n v="840"/>
    <m/>
    <m/>
    <m/>
    <m/>
    <m/>
    <m/>
    <x v="472"/>
    <m/>
    <m/>
    <m/>
    <n v="6216"/>
    <m/>
    <s v=""/>
    <m/>
    <m/>
    <s v="x"/>
    <s v="1400"/>
  </r>
  <r>
    <x v="584"/>
    <s v="1450"/>
    <s v="Órgano de Auditoría Interna"/>
    <s v="Subgerencia Auditoría Forense"/>
    <m/>
    <m/>
    <m/>
    <m/>
    <m/>
    <x v="14"/>
    <s v="servicios"/>
    <s v="Alta"/>
    <m/>
    <s v="NO"/>
    <x v="1"/>
    <s v="OEI 10: Garantizar la estabilidad operativa"/>
    <s v="Contratación"/>
    <s v="No Significativa"/>
    <s v="SI"/>
    <x v="1"/>
    <m/>
    <x v="1"/>
    <m/>
    <s v="Miguel Jacinto Casma Salcedo"/>
    <s v="988 893 830"/>
    <s v="SI"/>
    <m/>
    <m/>
    <x v="3"/>
    <m/>
    <m/>
    <x v="17"/>
    <s v="VIATICOS  LOCADORES DE SERVICIOS"/>
    <m/>
    <m/>
    <m/>
    <m/>
    <m/>
    <m/>
    <n v="840"/>
    <n v="2016"/>
    <n v="840"/>
    <n v="840"/>
    <n v="840"/>
    <n v="840"/>
    <x v="472"/>
    <m/>
    <m/>
    <m/>
    <n v="6216"/>
    <m/>
    <s v=""/>
    <m/>
    <m/>
    <s v="x"/>
    <s v="1400"/>
  </r>
  <r>
    <x v="585"/>
    <s v="1450"/>
    <s v="Órgano de Auditoría Interna"/>
    <s v="Subgerencia Auditoría Forense"/>
    <m/>
    <m/>
    <m/>
    <m/>
    <m/>
    <x v="438"/>
    <s v="servicios"/>
    <s v="Alta"/>
    <m/>
    <s v="NO"/>
    <x v="1"/>
    <s v="OEI 10: Garantizar la estabilidad operativa"/>
    <s v="Contratación"/>
    <s v="No Significativa"/>
    <s v="SI"/>
    <x v="1"/>
    <m/>
    <x v="1"/>
    <m/>
    <s v="Miguel Jacinto Casma Salcedo"/>
    <s v="988 893 830"/>
    <s v="SI"/>
    <m/>
    <m/>
    <x v="3"/>
    <m/>
    <m/>
    <x v="9"/>
    <s v="MOVILIDAD SERVICIO LOCAL"/>
    <n v="120"/>
    <n v="240"/>
    <n v="240"/>
    <n v="960"/>
    <n v="240"/>
    <n v="240"/>
    <m/>
    <m/>
    <m/>
    <m/>
    <m/>
    <m/>
    <x v="98"/>
    <m/>
    <m/>
    <m/>
    <n v="2040"/>
    <m/>
    <s v=""/>
    <m/>
    <m/>
    <s v="x"/>
    <s v="1400"/>
  </r>
  <r>
    <x v="586"/>
    <s v="1400"/>
    <s v="Órgano de Auditoría Interna"/>
    <m/>
    <m/>
    <m/>
    <m/>
    <m/>
    <m/>
    <x v="14"/>
    <s v="servicios"/>
    <s v="Alta"/>
    <m/>
    <s v="NO"/>
    <x v="1"/>
    <s v="OEI 10: Garantizar la estabilidad operativa"/>
    <s v="Contratación"/>
    <s v="No Significativa"/>
    <s v="SI"/>
    <x v="1"/>
    <m/>
    <x v="1"/>
    <m/>
    <s v="Miguel Jacinto Casma Salcedo"/>
    <s v="988 893 830"/>
    <s v="SI"/>
    <m/>
    <m/>
    <x v="3"/>
    <m/>
    <m/>
    <x v="7"/>
    <s v="REPUBLICA "/>
    <n v="0"/>
    <n v="0"/>
    <n v="0"/>
    <n v="1330"/>
    <n v="0"/>
    <n v="0"/>
    <m/>
    <m/>
    <m/>
    <m/>
    <m/>
    <m/>
    <x v="473"/>
    <m/>
    <m/>
    <m/>
    <n v="1330"/>
    <m/>
    <s v=""/>
    <m/>
    <m/>
    <s v="x"/>
    <s v="1400"/>
  </r>
  <r>
    <x v="587"/>
    <s v="1420"/>
    <s v="Órgano de Auditoría Interna"/>
    <s v="Subgerencia Auditoría de Procesos"/>
    <m/>
    <m/>
    <m/>
    <m/>
    <m/>
    <x v="14"/>
    <s v="servicios"/>
    <s v="Alta"/>
    <m/>
    <s v="NO"/>
    <x v="1"/>
    <s v="OEI 10: Garantizar la estabilidad operativa"/>
    <s v="Contratación"/>
    <s v="No Significativa"/>
    <s v="SI"/>
    <x v="1"/>
    <m/>
    <x v="1"/>
    <m/>
    <s v="Miguel Jacinto Casma Salcedo"/>
    <s v="988 893 830"/>
    <s v="SI"/>
    <m/>
    <m/>
    <x v="3"/>
    <m/>
    <m/>
    <x v="17"/>
    <s v="VIATICOS  LOCADORES DE SERVICIOS"/>
    <m/>
    <m/>
    <m/>
    <m/>
    <m/>
    <m/>
    <n v="0"/>
    <n v="1176"/>
    <n v="0"/>
    <n v="0"/>
    <n v="0"/>
    <n v="0"/>
    <x v="474"/>
    <m/>
    <m/>
    <m/>
    <n v="1176"/>
    <m/>
    <s v=""/>
    <m/>
    <m/>
    <s v="x"/>
    <s v="1400"/>
  </r>
  <r>
    <x v="588"/>
    <s v="1420"/>
    <s v="Órgano de Auditoría Interna"/>
    <s v="Subgerencia Auditoría de Procesos"/>
    <m/>
    <m/>
    <m/>
    <m/>
    <m/>
    <x v="14"/>
    <s v="servicios"/>
    <s v="Alta"/>
    <m/>
    <s v="NO"/>
    <x v="1"/>
    <s v="OEI 10: Garantizar la estabilidad operativa"/>
    <s v="Contratación"/>
    <s v="No Significativa"/>
    <s v="SI"/>
    <x v="1"/>
    <m/>
    <x v="1"/>
    <m/>
    <s v="Miguel Jacinto Casma Salcedo"/>
    <s v="988 893 830"/>
    <s v="SI"/>
    <m/>
    <m/>
    <x v="3"/>
    <m/>
    <m/>
    <x v="17"/>
    <s v="VIATICOS  LOCADORES DE SERVICIOS"/>
    <n v="0"/>
    <n v="0"/>
    <n v="0"/>
    <n v="1176"/>
    <n v="0"/>
    <n v="0"/>
    <m/>
    <m/>
    <m/>
    <m/>
    <m/>
    <m/>
    <x v="474"/>
    <m/>
    <m/>
    <m/>
    <n v="1176"/>
    <m/>
    <s v=""/>
    <m/>
    <m/>
    <s v="x"/>
    <s v="1400"/>
  </r>
  <r>
    <x v="589"/>
    <s v="1420"/>
    <s v="Órgano de Auditoría Interna"/>
    <s v="Subgerencia Auditoría de Procesos"/>
    <m/>
    <m/>
    <m/>
    <m/>
    <m/>
    <x v="438"/>
    <s v="servicios"/>
    <s v="Alta"/>
    <m/>
    <s v="NO"/>
    <x v="1"/>
    <s v="OEI 10: Garantizar la estabilidad operativa"/>
    <s v="Contratación"/>
    <s v="No Significativa"/>
    <s v="SI"/>
    <x v="1"/>
    <m/>
    <x v="1"/>
    <m/>
    <s v="Miguel Jacinto Casma Salcedo"/>
    <s v="988 893 830"/>
    <s v="SI"/>
    <m/>
    <m/>
    <x v="3"/>
    <m/>
    <m/>
    <x v="9"/>
    <s v="MOVILIDAD SERVICIO LOCAL"/>
    <n v="0"/>
    <n v="0"/>
    <n v="0"/>
    <n v="1080"/>
    <n v="0"/>
    <n v="0"/>
    <m/>
    <m/>
    <m/>
    <m/>
    <m/>
    <m/>
    <x v="475"/>
    <m/>
    <m/>
    <m/>
    <n v="1080"/>
    <m/>
    <s v=""/>
    <m/>
    <m/>
    <s v="x"/>
    <s v="1400"/>
  </r>
  <r>
    <x v="590"/>
    <s v="1420"/>
    <s v="Órgano de Auditoría Interna"/>
    <s v="Subgerencia Auditoría de Procesos"/>
    <m/>
    <m/>
    <m/>
    <m/>
    <m/>
    <x v="14"/>
    <s v="servicios"/>
    <s v="Alta"/>
    <m/>
    <s v="NO"/>
    <x v="1"/>
    <s v="OEI 10: Garantizar la estabilidad operativa"/>
    <s v="Contratación"/>
    <s v="No Significativa"/>
    <s v="SI"/>
    <x v="1"/>
    <m/>
    <x v="1"/>
    <m/>
    <s v="Miguel Jacinto Casma Salcedo"/>
    <s v="988 893 830"/>
    <s v="SI"/>
    <m/>
    <m/>
    <x v="3"/>
    <m/>
    <m/>
    <x v="16"/>
    <s v="PASAJES LOCADORES DE SERVICIO"/>
    <m/>
    <m/>
    <m/>
    <m/>
    <m/>
    <m/>
    <n v="0"/>
    <n v="1030"/>
    <n v="0"/>
    <n v="0"/>
    <n v="0"/>
    <n v="0"/>
    <x v="476"/>
    <m/>
    <m/>
    <m/>
    <n v="1030"/>
    <m/>
    <s v=""/>
    <m/>
    <m/>
    <s v="x"/>
    <s v="1400"/>
  </r>
  <r>
    <x v="591"/>
    <s v="1420"/>
    <s v="Órgano de Auditoría Interna"/>
    <s v="Subgerencia Auditoría de Procesos"/>
    <m/>
    <m/>
    <m/>
    <m/>
    <m/>
    <x v="14"/>
    <s v="servicios"/>
    <s v="Alta"/>
    <m/>
    <s v="NO"/>
    <x v="1"/>
    <s v="OEI 10: Garantizar la estabilidad operativa"/>
    <s v="Contratación"/>
    <s v="No Significativa"/>
    <s v="SI"/>
    <x v="1"/>
    <m/>
    <x v="1"/>
    <m/>
    <s v="Miguel Jacinto Casma Salcedo"/>
    <s v="988 893 830"/>
    <s v="SI"/>
    <m/>
    <m/>
    <x v="3"/>
    <m/>
    <m/>
    <x v="16"/>
    <s v="PASAJES LOCADORES DE SERVICIO"/>
    <n v="0"/>
    <n v="0"/>
    <n v="0"/>
    <n v="1030"/>
    <n v="0"/>
    <n v="0"/>
    <m/>
    <m/>
    <m/>
    <m/>
    <m/>
    <m/>
    <x v="476"/>
    <m/>
    <m/>
    <m/>
    <n v="1030"/>
    <m/>
    <s v=""/>
    <m/>
    <m/>
    <s v="x"/>
    <s v="1400"/>
  </r>
  <r>
    <x v="592"/>
    <s v="1400"/>
    <s v="Órgano de Auditoría Interna"/>
    <m/>
    <m/>
    <m/>
    <m/>
    <m/>
    <m/>
    <x v="14"/>
    <s v="servicios"/>
    <s v="Alta"/>
    <m/>
    <s v="NO"/>
    <x v="1"/>
    <s v="OEI 10: Garantizar la estabilidad operativa"/>
    <s v="Contratación"/>
    <s v="No Significativa"/>
    <s v="SI"/>
    <x v="1"/>
    <m/>
    <x v="1"/>
    <m/>
    <s v="Miguel Jacinto Casma Salcedo"/>
    <s v="988 893 830"/>
    <s v="SI"/>
    <m/>
    <m/>
    <x v="3"/>
    <m/>
    <m/>
    <x v="8"/>
    <s v="VIATICOS REPUBLICA"/>
    <n v="0"/>
    <n v="0"/>
    <n v="0"/>
    <n v="960"/>
    <n v="0"/>
    <n v="0"/>
    <m/>
    <m/>
    <m/>
    <m/>
    <m/>
    <m/>
    <x v="56"/>
    <m/>
    <m/>
    <m/>
    <n v="960"/>
    <m/>
    <s v=""/>
    <m/>
    <m/>
    <s v="x"/>
    <s v="1400"/>
  </r>
  <r>
    <x v="593"/>
    <s v="1450"/>
    <s v="Órgano de Auditoría Interna"/>
    <s v="Subgerencia Auditoría Forense"/>
    <m/>
    <m/>
    <m/>
    <m/>
    <m/>
    <x v="14"/>
    <s v="servicios"/>
    <s v="Alta"/>
    <m/>
    <s v="NO"/>
    <x v="1"/>
    <s v="OEI 10: Garantizar la estabilidad operativa"/>
    <s v="Contratación"/>
    <s v="No Significativa"/>
    <s v="SI"/>
    <x v="1"/>
    <m/>
    <x v="1"/>
    <m/>
    <s v="Miguel Jacinto Casma Salcedo"/>
    <s v="988 893 830"/>
    <s v="SI"/>
    <m/>
    <m/>
    <x v="3"/>
    <m/>
    <m/>
    <x v="105"/>
    <s v="MOVILIDAD LOCADORES AEROPUERTO-TERRAPUERTO"/>
    <n v="120"/>
    <n v="120"/>
    <n v="120"/>
    <n v="240"/>
    <n v="120"/>
    <n v="120"/>
    <m/>
    <m/>
    <m/>
    <m/>
    <m/>
    <m/>
    <x v="8"/>
    <m/>
    <m/>
    <m/>
    <n v="840"/>
    <m/>
    <s v=""/>
    <m/>
    <m/>
    <s v="x"/>
    <s v="1400"/>
  </r>
  <r>
    <x v="594"/>
    <s v="1450"/>
    <s v="Órgano de Auditoría Interna"/>
    <s v="Subgerencia Auditoría Forense"/>
    <m/>
    <m/>
    <m/>
    <m/>
    <m/>
    <x v="14"/>
    <s v="servicios"/>
    <s v="Alta"/>
    <m/>
    <s v="NO"/>
    <x v="1"/>
    <s v="OEI 10: Garantizar la estabilidad operativa"/>
    <s v="Contratación"/>
    <s v="No Significativa"/>
    <s v="SI"/>
    <x v="1"/>
    <m/>
    <x v="1"/>
    <m/>
    <s v="Miguel Jacinto Casma Salcedo"/>
    <s v="988 893 830"/>
    <s v="SI"/>
    <m/>
    <m/>
    <x v="3"/>
    <m/>
    <m/>
    <x v="105"/>
    <s v="MOVILIDAD LOCADORES AEROPUERTO-TERRAPUERTO"/>
    <m/>
    <m/>
    <m/>
    <m/>
    <m/>
    <m/>
    <n v="120"/>
    <n v="240"/>
    <n v="120"/>
    <n v="120"/>
    <n v="120"/>
    <n v="120"/>
    <x v="8"/>
    <m/>
    <m/>
    <m/>
    <n v="840"/>
    <m/>
    <s v=""/>
    <m/>
    <m/>
    <s v="x"/>
    <s v="1400"/>
  </r>
  <r>
    <x v="595"/>
    <s v="1400"/>
    <s v="Órgano de Auditoría Interna"/>
    <m/>
    <m/>
    <m/>
    <m/>
    <m/>
    <m/>
    <x v="438"/>
    <s v="servicios"/>
    <s v="Alta"/>
    <m/>
    <s v="NO"/>
    <x v="1"/>
    <s v="OEI 10: Garantizar la estabilidad operativa"/>
    <s v="Contratación"/>
    <s v="No Significativa"/>
    <s v="SI"/>
    <x v="1"/>
    <m/>
    <x v="1"/>
    <m/>
    <s v="Miguel Jacinto Casma Salcedo"/>
    <s v="988 893 830"/>
    <s v="SI"/>
    <m/>
    <m/>
    <x v="3"/>
    <m/>
    <m/>
    <x v="9"/>
    <s v="MOVILIDAD SERVICIO LOCAL"/>
    <n v="0"/>
    <n v="0"/>
    <n v="0"/>
    <n v="120"/>
    <n v="0"/>
    <n v="0"/>
    <m/>
    <m/>
    <m/>
    <m/>
    <m/>
    <m/>
    <x v="378"/>
    <m/>
    <m/>
    <m/>
    <n v="120"/>
    <m/>
    <s v=""/>
    <m/>
    <m/>
    <s v="x"/>
    <s v="1400"/>
  </r>
  <r>
    <x v="596"/>
    <s v="1420"/>
    <s v="Órgano de Auditoría Interna"/>
    <s v="Subgerencia Auditoría de Procesos"/>
    <m/>
    <m/>
    <m/>
    <m/>
    <m/>
    <x v="14"/>
    <s v="servicios"/>
    <s v="Alta"/>
    <m/>
    <s v="NO"/>
    <x v="1"/>
    <s v="OEI 10: Garantizar la estabilidad operativa"/>
    <s v="Contratación"/>
    <s v="No Significativa"/>
    <s v="SI"/>
    <x v="1"/>
    <m/>
    <x v="1"/>
    <m/>
    <s v="Miguel Jacinto Casma Salcedo"/>
    <s v="988 893 830"/>
    <s v="SI"/>
    <m/>
    <m/>
    <x v="3"/>
    <m/>
    <m/>
    <x v="105"/>
    <s v="MOVILIDAD LOCADORES AEROPUERTO-TERRAPUERTO"/>
    <m/>
    <m/>
    <m/>
    <m/>
    <m/>
    <m/>
    <n v="0"/>
    <n v="120"/>
    <n v="0"/>
    <n v="0"/>
    <n v="0"/>
    <n v="0"/>
    <x v="378"/>
    <m/>
    <m/>
    <m/>
    <n v="120"/>
    <m/>
    <s v=""/>
    <m/>
    <m/>
    <s v="x"/>
    <s v="1400"/>
  </r>
  <r>
    <x v="597"/>
    <s v="1420"/>
    <s v="Órgano de Auditoría Interna"/>
    <s v="Subgerencia Auditoría de Procesos"/>
    <m/>
    <m/>
    <m/>
    <m/>
    <m/>
    <x v="14"/>
    <s v="servicios"/>
    <s v="Alta"/>
    <m/>
    <s v="NO"/>
    <x v="1"/>
    <s v="OEI 10: Garantizar la estabilidad operativa"/>
    <s v="Contratación"/>
    <s v="No Significativa"/>
    <s v="SI"/>
    <x v="1"/>
    <m/>
    <x v="1"/>
    <m/>
    <s v="Miguel Jacinto Casma Salcedo"/>
    <s v="988 893 830"/>
    <s v="SI"/>
    <m/>
    <m/>
    <x v="3"/>
    <m/>
    <m/>
    <x v="105"/>
    <s v="MOVILIDAD LOCADORES AEROPUERTO-TERRAPUERTO"/>
    <n v="0"/>
    <n v="0"/>
    <n v="0"/>
    <n v="120"/>
    <n v="0"/>
    <n v="0"/>
    <m/>
    <m/>
    <m/>
    <m/>
    <m/>
    <m/>
    <x v="378"/>
    <m/>
    <m/>
    <m/>
    <n v="120"/>
    <m/>
    <s v=""/>
    <m/>
    <m/>
    <s v="x"/>
    <s v="1400"/>
  </r>
  <r>
    <x v="598"/>
    <s v="8400"/>
    <s v="Gerencia de Productos e Inclusión Financiera"/>
    <s v=""/>
    <s v=""/>
    <s v="8400"/>
    <s v="Gerencia de Productos e Inclusión Financiera"/>
    <s v=""/>
    <s v=""/>
    <x v="439"/>
    <s v="servicios"/>
    <s v="Alta"/>
    <s v="Movilidad Servicio Local"/>
    <s v="NO"/>
    <x v="2"/>
    <s v="OEI 4: Mejorar la experiencia del cliente"/>
    <s v="Contratación"/>
    <s v="No Significativa"/>
    <s v="SI"/>
    <x v="0"/>
    <s v="6"/>
    <x v="14"/>
    <d v="2023-06-30T00:00:00"/>
    <s v="Daniel Christian Vega Lazo"/>
    <s v="999 633 500"/>
    <s v="SI"/>
    <s v="Asignado"/>
    <s v=""/>
    <x v="1"/>
    <s v=""/>
    <m/>
    <x v="9"/>
    <s v="MOVILIDAD SERVICIO LOCAL"/>
    <n v="530"/>
    <n v="530"/>
    <n v="530"/>
    <n v="530"/>
    <n v="530"/>
    <n v="530"/>
    <m/>
    <m/>
    <m/>
    <m/>
    <m/>
    <m/>
    <x v="477"/>
    <m/>
    <m/>
    <m/>
    <n v="3180"/>
    <m/>
    <s v=""/>
    <m/>
    <s v=""/>
    <s v=""/>
    <s v="8400"/>
  </r>
  <r>
    <x v="598"/>
    <m/>
    <s v="Gerencia de Productos e Inclusión Financiera"/>
    <m/>
    <m/>
    <m/>
    <m/>
    <m/>
    <m/>
    <x v="439"/>
    <m/>
    <m/>
    <s v=""/>
    <m/>
    <x v="1"/>
    <m/>
    <m/>
    <m/>
    <m/>
    <x v="1"/>
    <m/>
    <x v="1"/>
    <m/>
    <m/>
    <m/>
    <s v="SI"/>
    <s v="Asignado"/>
    <s v=""/>
    <x v="1"/>
    <s v=""/>
    <m/>
    <x v="9"/>
    <s v="MOVILIDAD SERVICIO LOCAL"/>
    <n v="120"/>
    <n v="120"/>
    <n v="120"/>
    <n v="120"/>
    <n v="120"/>
    <n v="120"/>
    <m/>
    <m/>
    <m/>
    <m/>
    <m/>
    <m/>
    <x v="9"/>
    <m/>
    <m/>
    <m/>
    <n v="720"/>
    <m/>
    <s v=""/>
    <m/>
    <m/>
    <m/>
    <s v="8400"/>
  </r>
  <r>
    <x v="598"/>
    <m/>
    <s v="Gerencia de Productos e Inclusión Financiera"/>
    <m/>
    <m/>
    <m/>
    <m/>
    <m/>
    <m/>
    <x v="439"/>
    <m/>
    <m/>
    <s v=""/>
    <m/>
    <x v="1"/>
    <m/>
    <m/>
    <m/>
    <m/>
    <x v="1"/>
    <m/>
    <x v="1"/>
    <m/>
    <m/>
    <m/>
    <s v="SI"/>
    <s v="Asignado"/>
    <s v=""/>
    <x v="1"/>
    <s v=""/>
    <m/>
    <x v="7"/>
    <s v="PASAJES REPUBLICA "/>
    <n v="6920"/>
    <n v="6920"/>
    <n v="6920"/>
    <n v="6920"/>
    <n v="6920"/>
    <n v="6920"/>
    <m/>
    <m/>
    <m/>
    <m/>
    <m/>
    <m/>
    <x v="478"/>
    <m/>
    <m/>
    <m/>
    <n v="41520"/>
    <m/>
    <s v=""/>
    <m/>
    <m/>
    <m/>
    <s v="8400"/>
  </r>
  <r>
    <x v="598"/>
    <m/>
    <s v="Gerencia de Productos e Inclusión Financiera"/>
    <m/>
    <m/>
    <m/>
    <m/>
    <m/>
    <m/>
    <x v="439"/>
    <m/>
    <m/>
    <s v=""/>
    <m/>
    <x v="1"/>
    <m/>
    <m/>
    <m/>
    <m/>
    <x v="1"/>
    <m/>
    <x v="1"/>
    <m/>
    <m/>
    <m/>
    <s v="SI"/>
    <s v="Asignado"/>
    <s v=""/>
    <x v="3"/>
    <s v=""/>
    <m/>
    <x v="7"/>
    <s v="PASAJES REPUBLICA "/>
    <n v="880"/>
    <n v="880"/>
    <n v="880"/>
    <n v="880"/>
    <n v="880"/>
    <n v="880"/>
    <m/>
    <m/>
    <m/>
    <m/>
    <m/>
    <m/>
    <x v="53"/>
    <m/>
    <m/>
    <m/>
    <n v="5280"/>
    <m/>
    <s v=""/>
    <m/>
    <m/>
    <m/>
    <s v="8400"/>
  </r>
  <r>
    <x v="599"/>
    <s v="8400"/>
    <s v="Gerencia de Productos e Inclusión Financiera"/>
    <s v=""/>
    <s v=""/>
    <s v="8400"/>
    <s v="Gerencia de Productos e Inclusión Financiera"/>
    <s v=""/>
    <s v=""/>
    <x v="440"/>
    <s v="servicios"/>
    <s v="Alta"/>
    <s v=""/>
    <s v="SI"/>
    <x v="2"/>
    <s v="OEI 7: Optimizar la eficiencia financiera"/>
    <s v="Contratación"/>
    <s v="No Significativa"/>
    <s v="SI"/>
    <x v="0"/>
    <s v="12"/>
    <x v="14"/>
    <d v="2023-12-31T00:00:00"/>
    <s v="Daniel Christian Vega Lazo"/>
    <s v="999 633 500"/>
    <s v="SI"/>
    <s v="Asignado"/>
    <s v=""/>
    <x v="1"/>
    <s v=""/>
    <m/>
    <x v="49"/>
    <s v="PROTESTO  LEGALIZACION Y REGISTRO"/>
    <n v="400"/>
    <n v="400"/>
    <n v="400"/>
    <n v="400"/>
    <n v="400"/>
    <n v="400"/>
    <n v="400"/>
    <n v="400"/>
    <n v="400"/>
    <n v="400"/>
    <n v="400"/>
    <n v="400"/>
    <x v="479"/>
    <m/>
    <m/>
    <m/>
    <n v="4800"/>
    <m/>
    <s v=""/>
    <m/>
    <s v=""/>
    <s v=""/>
    <s v="8400"/>
  </r>
  <r>
    <x v="600"/>
    <s v="3341"/>
    <s v="Gerencia de Productos e Inclusión Financiera"/>
    <s v="Banca Personal"/>
    <s v="Créditos Hipotecarios"/>
    <s v="3341"/>
    <s v="Gerencia de Productos e Inclusión Financiera"/>
    <s v="Banca Personal"/>
    <s v="Créditos Hipotecarios"/>
    <x v="441"/>
    <s v="servicios"/>
    <s v="Alta"/>
    <s v=""/>
    <s v="SI"/>
    <x v="2"/>
    <s v="OEI 7: Optimizar la eficiencia financiera"/>
    <s v="Contratación"/>
    <s v="No Significativa"/>
    <s v="SI"/>
    <x v="0"/>
    <s v="12"/>
    <x v="14"/>
    <d v="2023-12-31T00:00:00"/>
    <s v="Daniel Christian Vega Lazo"/>
    <s v="999 633 500"/>
    <s v="SI"/>
    <s v="Asignado"/>
    <s v=""/>
    <x v="1"/>
    <s v=""/>
    <m/>
    <x v="49"/>
    <s v="PROTESTO  LEGALIZACION Y REGISTRO"/>
    <n v="100"/>
    <n v="100"/>
    <n v="100"/>
    <n v="100"/>
    <n v="100"/>
    <n v="100"/>
    <n v="100"/>
    <n v="100"/>
    <n v="100"/>
    <n v="100"/>
    <n v="100"/>
    <n v="100"/>
    <x v="99"/>
    <m/>
    <m/>
    <m/>
    <n v="1200"/>
    <m/>
    <s v=""/>
    <m/>
    <s v=""/>
    <s v=""/>
    <s v="8400"/>
  </r>
  <r>
    <x v="601"/>
    <s v="8400"/>
    <s v="Gerencia de Productos e Inclusión Financiera"/>
    <s v=""/>
    <s v=""/>
    <s v="8400"/>
    <s v="Gerencia de Productos e Inclusión Financiera"/>
    <s v=""/>
    <s v=""/>
    <x v="442"/>
    <s v="servicios"/>
    <s v="Alta"/>
    <s v=""/>
    <s v="NO"/>
    <x v="2"/>
    <s v="OEI 7: Optimizar la eficiencia financiera"/>
    <s v="Contratación"/>
    <s v="No Significativa"/>
    <s v="SI"/>
    <x v="2"/>
    <s v="1"/>
    <x v="0"/>
    <d v="2023-02-28T00:00:00"/>
    <s v="Daniel Christian Vega Lazo"/>
    <s v="999 633 500"/>
    <s v="SI"/>
    <s v="Asignado"/>
    <s v=""/>
    <x v="1"/>
    <s v=""/>
    <m/>
    <x v="50"/>
    <s v="OTROS SERVICIOS"/>
    <m/>
    <n v="4854808"/>
    <m/>
    <m/>
    <m/>
    <m/>
    <m/>
    <m/>
    <m/>
    <m/>
    <m/>
    <m/>
    <x v="480"/>
    <m/>
    <m/>
    <m/>
    <n v="4854808"/>
    <m/>
    <s v=""/>
    <m/>
    <s v=""/>
    <s v=""/>
    <s v="8400"/>
  </r>
  <r>
    <x v="602"/>
    <s v="8400"/>
    <s v="Gerencia de Productos e Inclusión Financiera"/>
    <s v=""/>
    <s v=""/>
    <s v="8400"/>
    <s v="Gerencia de Productos e Inclusión Financiera"/>
    <s v=""/>
    <s v=""/>
    <x v="443"/>
    <s v="servicios"/>
    <s v="Alta"/>
    <s v=""/>
    <s v="NO"/>
    <x v="2"/>
    <s v="OEI 7: Optimizar la eficiencia financiera"/>
    <s v="Contratación"/>
    <s v="No Significativa"/>
    <s v="SI"/>
    <x v="0"/>
    <s v="12"/>
    <x v="14"/>
    <d v="2023-12-31T00:00:00"/>
    <s v="Daniel Christian Vega Lazo"/>
    <s v="999 633 500"/>
    <s v="SI"/>
    <s v="Asignado"/>
    <s v=""/>
    <x v="1"/>
    <s v=""/>
    <m/>
    <x v="79"/>
    <s v="OTROS SERVICIOS - LOCADORES DE SERVICIOS (SNP)"/>
    <n v="77708"/>
    <n v="77708"/>
    <n v="77708"/>
    <n v="77708"/>
    <n v="77708"/>
    <n v="77708"/>
    <n v="77708"/>
    <n v="77708"/>
    <n v="77708"/>
    <n v="77708"/>
    <n v="77708"/>
    <n v="77708"/>
    <x v="481"/>
    <m/>
    <m/>
    <m/>
    <n v="932496"/>
    <m/>
    <s v=""/>
    <m/>
    <s v=""/>
    <s v=""/>
    <s v="8400"/>
  </r>
  <r>
    <x v="603"/>
    <s v="3340"/>
    <s v="Gerencia de Productos e Inclusión Financiera"/>
    <s v="Banca Personal"/>
    <s v=""/>
    <s v="3340"/>
    <s v="Gerencia de Productos e Inclusión Financiera"/>
    <s v="Banca Personal"/>
    <s v=""/>
    <x v="444"/>
    <s v="servicios"/>
    <s v="Alta"/>
    <s v=""/>
    <s v="SI"/>
    <x v="2"/>
    <s v="OEI 4: Mejorar la experiencia del cliente"/>
    <s v="Contratación"/>
    <s v="No Significativa"/>
    <s v="SI"/>
    <x v="0"/>
    <s v="12"/>
    <x v="14"/>
    <d v="2023-12-31T00:00:00"/>
    <s v="Daniel Christian Vega Lazo"/>
    <s v="999 633 500"/>
    <s v="SI"/>
    <s v="Asignado"/>
    <s v=""/>
    <x v="1"/>
    <s v=""/>
    <m/>
    <x v="106"/>
    <s v="SERVICIO DE OUTSOURCING - GESTION COMERCIAL Y ENVIO COMUNICACIONES"/>
    <n v="400000"/>
    <n v="400000"/>
    <n v="400000"/>
    <n v="400000"/>
    <n v="400000"/>
    <n v="400000"/>
    <n v="400000"/>
    <n v="400000"/>
    <n v="400000"/>
    <n v="400000"/>
    <n v="400000"/>
    <n v="400000"/>
    <x v="482"/>
    <m/>
    <m/>
    <m/>
    <n v="4800000"/>
    <m/>
    <s v=""/>
    <m/>
    <s v=""/>
    <s v=""/>
    <s v="8400"/>
  </r>
  <r>
    <x v="604"/>
    <s v="8400"/>
    <s v="Gerencia de Productos e Inclusión Financiera"/>
    <s v=""/>
    <s v=""/>
    <s v="8400"/>
    <s v="Gerencia de Productos e Inclusión Financiera"/>
    <s v=""/>
    <s v=""/>
    <x v="445"/>
    <s v="servicios"/>
    <s v="Alta"/>
    <s v=""/>
    <s v="SI"/>
    <x v="2"/>
    <s v="OEI 12: Aplicar la transformación digital"/>
    <s v="Contratación"/>
    <s v="No Significativa"/>
    <s v="SI"/>
    <x v="8"/>
    <s v="7"/>
    <x v="3"/>
    <d v="2023-12-31T00:00:00"/>
    <s v="Daniel Christian Vega Lazo"/>
    <s v="999 633 500"/>
    <s v="SI"/>
    <s v="Asignado"/>
    <s v=""/>
    <x v="1"/>
    <s v=""/>
    <m/>
    <x v="96"/>
    <s v="PROCESO TRANSFORMACIÓN DIGITAL"/>
    <m/>
    <m/>
    <m/>
    <m/>
    <m/>
    <n v="1080714"/>
    <n v="1080714"/>
    <n v="1080714"/>
    <n v="1080714"/>
    <n v="1080714"/>
    <n v="1080714"/>
    <n v="1080716"/>
    <x v="483"/>
    <m/>
    <m/>
    <m/>
    <n v="7565000"/>
    <m/>
    <s v=""/>
    <m/>
    <s v=""/>
    <s v=""/>
    <s v="8400"/>
  </r>
  <r>
    <x v="605"/>
    <s v="8410"/>
    <s v="Gerencia de Productos e Inclusión Financiera"/>
    <s v="Inclusión Financiera"/>
    <s v=""/>
    <s v="8410"/>
    <s v="Gerencia de Productos e Inclusión Financiera"/>
    <s v="Inclusión Financiera"/>
    <s v=""/>
    <x v="14"/>
    <s v="servicios"/>
    <s v="Alta"/>
    <s v=""/>
    <s v="NO"/>
    <x v="2"/>
    <s v="OEI 7: Optimizar la eficiencia financiera"/>
    <s v="Contratación"/>
    <s v="No Significativa"/>
    <s v="SI"/>
    <x v="0"/>
    <s v="6"/>
    <x v="14"/>
    <d v="2023-06-30T00:00:00"/>
    <s v="Daniel Christian Vega Lazo"/>
    <s v="999 633 500"/>
    <s v="SI"/>
    <s v="Asignado"/>
    <s v=""/>
    <x v="1"/>
    <s v=""/>
    <m/>
    <x v="9"/>
    <s v="MOVILIDAD SERVICIO LOCAL"/>
    <n v="460"/>
    <n v="460"/>
    <n v="460"/>
    <n v="460"/>
    <n v="460"/>
    <n v="460"/>
    <m/>
    <m/>
    <m/>
    <m/>
    <m/>
    <m/>
    <x v="484"/>
    <m/>
    <m/>
    <m/>
    <n v="2760"/>
    <m/>
    <s v=""/>
    <m/>
    <s v=""/>
    <s v=""/>
    <s v="8400"/>
  </r>
  <r>
    <x v="605"/>
    <m/>
    <s v="Gerencia de Productos e Inclusión Financiera"/>
    <m/>
    <m/>
    <m/>
    <m/>
    <m/>
    <m/>
    <x v="14"/>
    <m/>
    <m/>
    <s v=""/>
    <m/>
    <x v="1"/>
    <m/>
    <m/>
    <m/>
    <m/>
    <x v="1"/>
    <m/>
    <x v="1"/>
    <m/>
    <m/>
    <m/>
    <s v="SI"/>
    <s v="Asignado"/>
    <s v=""/>
    <x v="1"/>
    <s v=""/>
    <m/>
    <x v="7"/>
    <s v="PASAJES REPUBLICA "/>
    <n v="4073"/>
    <n v="4073"/>
    <n v="4073"/>
    <n v="4073"/>
    <n v="4073"/>
    <n v="4073"/>
    <m/>
    <m/>
    <m/>
    <m/>
    <m/>
    <m/>
    <x v="485"/>
    <m/>
    <m/>
    <m/>
    <n v="24438"/>
    <m/>
    <s v=""/>
    <m/>
    <m/>
    <m/>
    <s v="8400"/>
  </r>
  <r>
    <x v="606"/>
    <s v="8411"/>
    <s v="Gerencia de Productos e Inclusión Financiera"/>
    <s v="Inclusión Financiera"/>
    <s v="Desarrollo y Seguimiento"/>
    <s v="8411"/>
    <s v="Gerencia de Productos e Inclusión Financiera"/>
    <s v="Inclusión Financiera"/>
    <s v="Desarrollo y Seguimiento"/>
    <x v="446"/>
    <s v="servicios"/>
    <s v="Alta"/>
    <s v=""/>
    <s v="NO"/>
    <x v="2"/>
    <s v="OEI 4: Mejorar la experiencia del cliente"/>
    <s v="Contratación"/>
    <s v="No Significativa"/>
    <s v="SI"/>
    <x v="0"/>
    <s v="12"/>
    <x v="14"/>
    <d v="2023-12-01T00:00:00"/>
    <s v="Daniel Christian Vega Lazo"/>
    <s v="999 633 500"/>
    <s v="SI"/>
    <s v="Asignado"/>
    <s v=""/>
    <x v="1"/>
    <s v=""/>
    <m/>
    <x v="33"/>
    <s v="FLETES Y EMBALAJES"/>
    <n v="250"/>
    <n v="250"/>
    <n v="250"/>
    <n v="250"/>
    <n v="250"/>
    <n v="250"/>
    <n v="250"/>
    <n v="250"/>
    <n v="250"/>
    <n v="250"/>
    <n v="250"/>
    <n v="250"/>
    <x v="130"/>
    <m/>
    <m/>
    <m/>
    <n v="3000"/>
    <m/>
    <s v=""/>
    <m/>
    <s v=""/>
    <s v=""/>
    <s v="8400"/>
  </r>
  <r>
    <x v="606"/>
    <m/>
    <s v="Gerencia de Productos e Inclusión Financiera"/>
    <m/>
    <m/>
    <m/>
    <m/>
    <m/>
    <m/>
    <x v="446"/>
    <m/>
    <m/>
    <s v=""/>
    <m/>
    <x v="1"/>
    <m/>
    <m/>
    <m/>
    <m/>
    <x v="1"/>
    <m/>
    <x v="1"/>
    <m/>
    <m/>
    <m/>
    <s v="SI"/>
    <s v="Asignado"/>
    <s v=""/>
    <x v="1"/>
    <s v=""/>
    <m/>
    <x v="70"/>
    <s v="ALQUILERES OTROS"/>
    <n v="238"/>
    <n v="238"/>
    <n v="238"/>
    <n v="238"/>
    <n v="238"/>
    <n v="238"/>
    <n v="238"/>
    <n v="238"/>
    <n v="238"/>
    <n v="238"/>
    <n v="238"/>
    <n v="240"/>
    <x v="486"/>
    <m/>
    <m/>
    <m/>
    <n v="2858"/>
    <m/>
    <s v=""/>
    <m/>
    <m/>
    <m/>
    <s v="8400"/>
  </r>
  <r>
    <x v="606"/>
    <m/>
    <s v="Gerencia de Productos e Inclusión Financiera"/>
    <m/>
    <m/>
    <m/>
    <m/>
    <m/>
    <m/>
    <x v="446"/>
    <m/>
    <m/>
    <s v=""/>
    <m/>
    <x v="1"/>
    <m/>
    <m/>
    <m/>
    <m/>
    <x v="1"/>
    <m/>
    <x v="1"/>
    <m/>
    <m/>
    <m/>
    <s v="SI"/>
    <s v="Asignado"/>
    <s v=""/>
    <x v="1"/>
    <s v=""/>
    <m/>
    <x v="42"/>
    <s v="CARBURANTES Y LUBRICANTES"/>
    <n v="383"/>
    <n v="383"/>
    <n v="383"/>
    <n v="383"/>
    <n v="383"/>
    <n v="383"/>
    <n v="383"/>
    <n v="383"/>
    <n v="383"/>
    <n v="383"/>
    <n v="383"/>
    <n v="382"/>
    <x v="487"/>
    <m/>
    <m/>
    <m/>
    <n v="4595"/>
    <m/>
    <s v=""/>
    <m/>
    <m/>
    <m/>
    <s v="8400"/>
  </r>
  <r>
    <x v="606"/>
    <m/>
    <s v="Gerencia de Productos e Inclusión Financiera"/>
    <m/>
    <m/>
    <m/>
    <m/>
    <m/>
    <m/>
    <x v="446"/>
    <m/>
    <m/>
    <s v=""/>
    <m/>
    <x v="1"/>
    <m/>
    <m/>
    <m/>
    <m/>
    <x v="1"/>
    <m/>
    <x v="1"/>
    <m/>
    <m/>
    <m/>
    <s v="SI"/>
    <s v="Asignado"/>
    <s v=""/>
    <x v="1"/>
    <s v=""/>
    <m/>
    <x v="78"/>
    <s v="GASTOS DE REPRODUCCION"/>
    <n v="208"/>
    <n v="208"/>
    <n v="208"/>
    <n v="208"/>
    <n v="208"/>
    <n v="208"/>
    <n v="208"/>
    <n v="208"/>
    <n v="208"/>
    <m/>
    <m/>
    <m/>
    <x v="488"/>
    <m/>
    <m/>
    <m/>
    <n v="1872"/>
    <m/>
    <s v=""/>
    <m/>
    <m/>
    <m/>
    <s v="8400"/>
  </r>
  <r>
    <x v="606"/>
    <m/>
    <s v="Gerencia de Productos e Inclusión Financiera"/>
    <m/>
    <m/>
    <m/>
    <m/>
    <m/>
    <m/>
    <x v="446"/>
    <m/>
    <m/>
    <s v=""/>
    <m/>
    <x v="1"/>
    <m/>
    <m/>
    <m/>
    <m/>
    <x v="1"/>
    <m/>
    <x v="1"/>
    <m/>
    <m/>
    <m/>
    <s v="SI"/>
    <s v="Asignado"/>
    <s v=""/>
    <x v="1"/>
    <s v=""/>
    <m/>
    <x v="78"/>
    <s v="GASTOS DE REPRODUCCION"/>
    <n v="416"/>
    <n v="416"/>
    <n v="416"/>
    <n v="416"/>
    <n v="416"/>
    <n v="416"/>
    <n v="416"/>
    <n v="416"/>
    <n v="416"/>
    <n v="44"/>
    <m/>
    <m/>
    <x v="489"/>
    <m/>
    <m/>
    <m/>
    <n v="3788"/>
    <m/>
    <s v=""/>
    <m/>
    <m/>
    <m/>
    <s v="8400"/>
  </r>
  <r>
    <x v="606"/>
    <m/>
    <s v="Gerencia de Productos e Inclusión Financiera"/>
    <m/>
    <m/>
    <m/>
    <m/>
    <m/>
    <m/>
    <x v="446"/>
    <m/>
    <m/>
    <s v=""/>
    <m/>
    <x v="1"/>
    <m/>
    <m/>
    <m/>
    <m/>
    <x v="1"/>
    <m/>
    <x v="1"/>
    <m/>
    <m/>
    <m/>
    <s v="SI"/>
    <s v="Asignado"/>
    <s v=""/>
    <x v="1"/>
    <s v=""/>
    <m/>
    <x v="50"/>
    <s v="OTROS SERVICIOS"/>
    <n v="125"/>
    <n v="125"/>
    <n v="125"/>
    <n v="125"/>
    <n v="125"/>
    <n v="125"/>
    <n v="125"/>
    <n v="125"/>
    <n v="125"/>
    <n v="125"/>
    <n v="125"/>
    <n v="125"/>
    <x v="490"/>
    <m/>
    <m/>
    <m/>
    <n v="1500"/>
    <m/>
    <s v=""/>
    <m/>
    <m/>
    <m/>
    <s v="8400"/>
  </r>
  <r>
    <x v="607"/>
    <s v="8411"/>
    <s v="Gerencia de Productos e Inclusión Financiera"/>
    <s v="Inclusión Financiera"/>
    <m/>
    <m/>
    <m/>
    <m/>
    <m/>
    <x v="14"/>
    <s v="servicios"/>
    <m/>
    <m/>
    <m/>
    <x v="1"/>
    <m/>
    <m/>
    <m/>
    <m/>
    <x v="1"/>
    <m/>
    <x v="1"/>
    <m/>
    <s v="Daniel Christian Vega Lazo"/>
    <s v="999 633 500"/>
    <s v="SI"/>
    <m/>
    <m/>
    <x v="3"/>
    <m/>
    <m/>
    <x v="8"/>
    <s v="VIATICOS REPUBLICA"/>
    <n v="3010"/>
    <n v="3010"/>
    <n v="3010"/>
    <n v="3010"/>
    <n v="3010"/>
    <n v="3010"/>
    <m/>
    <m/>
    <m/>
    <m/>
    <m/>
    <m/>
    <x v="491"/>
    <m/>
    <m/>
    <m/>
    <n v="18060"/>
    <m/>
    <s v=""/>
    <m/>
    <m/>
    <s v="x"/>
    <s v="8400"/>
  </r>
  <r>
    <x v="608"/>
    <s v="8400"/>
    <s v="Gerencia de Productos e Inclusión Financiera"/>
    <m/>
    <m/>
    <m/>
    <m/>
    <m/>
    <m/>
    <x v="14"/>
    <s v="servicios"/>
    <m/>
    <m/>
    <m/>
    <x v="1"/>
    <m/>
    <m/>
    <m/>
    <m/>
    <x v="1"/>
    <m/>
    <x v="1"/>
    <m/>
    <s v="Daniel Christian Vega Lazo"/>
    <s v="999 633 500"/>
    <s v="SI"/>
    <m/>
    <m/>
    <x v="3"/>
    <m/>
    <m/>
    <x v="8"/>
    <s v="VIATICOS REPUBLICA"/>
    <n v="1825"/>
    <n v="1825"/>
    <n v="1825"/>
    <n v="1825"/>
    <n v="1825"/>
    <n v="1825"/>
    <m/>
    <m/>
    <m/>
    <m/>
    <m/>
    <m/>
    <x v="492"/>
    <m/>
    <m/>
    <m/>
    <n v="10950"/>
    <m/>
    <s v=""/>
    <m/>
    <m/>
    <s v="x"/>
    <s v="8400"/>
  </r>
  <r>
    <x v="609"/>
    <s v="8400"/>
    <s v="Gerencia de Productos e Inclusión Financiera"/>
    <m/>
    <m/>
    <m/>
    <m/>
    <m/>
    <m/>
    <x v="14"/>
    <s v="servicios"/>
    <m/>
    <m/>
    <m/>
    <x v="1"/>
    <m/>
    <m/>
    <m/>
    <m/>
    <x v="1"/>
    <m/>
    <x v="1"/>
    <m/>
    <s v="Daniel Christian Vega Lazo"/>
    <s v="999 633 500"/>
    <s v="SI"/>
    <m/>
    <m/>
    <x v="3"/>
    <m/>
    <m/>
    <x v="8"/>
    <s v="VIATICOS REPUBLICA"/>
    <n v="420"/>
    <n v="420"/>
    <n v="420"/>
    <n v="420"/>
    <n v="420"/>
    <n v="420"/>
    <m/>
    <m/>
    <m/>
    <m/>
    <m/>
    <m/>
    <x v="18"/>
    <m/>
    <m/>
    <m/>
    <n v="2520"/>
    <m/>
    <s v=""/>
    <m/>
    <m/>
    <s v="x"/>
    <s v="8400"/>
  </r>
  <r>
    <x v="610"/>
    <s v="2840"/>
    <s v="Gerencia de Planeamiento y Control de Gestión"/>
    <s v="Gestión de la Calidad"/>
    <s v=""/>
    <s v="2840"/>
    <s v="Gerencia de Planeamiento y Control de Gestión"/>
    <s v="Gestión de la Calidad"/>
    <s v=""/>
    <x v="447"/>
    <s v="servicios"/>
    <s v="Muy Alta"/>
    <s v="CONSULTORIAS OTRAS"/>
    <s v="NO"/>
    <x v="0"/>
    <s v="OEI 8: Optimizar la eficiencia de los procesos"/>
    <s v="Contratación"/>
    <s v="No Significativa"/>
    <s v="SI"/>
    <x v="12"/>
    <s v="1"/>
    <x v="57"/>
    <d v="2023-11-30T00:00:00"/>
    <s v="Luis Eduardo Salazar Flores"/>
    <s v="996 355 898"/>
    <s v="SI"/>
    <s v="No Asignado"/>
    <s v=""/>
    <x v="0"/>
    <s v=""/>
    <m/>
    <x v="87"/>
    <s v="CONSULTORÍAS OTRAS"/>
    <m/>
    <m/>
    <m/>
    <m/>
    <m/>
    <m/>
    <m/>
    <m/>
    <m/>
    <m/>
    <n v="30000"/>
    <m/>
    <x v="85"/>
    <m/>
    <m/>
    <m/>
    <n v="30000"/>
    <n v="1"/>
    <n v="30000"/>
    <s v="SI"/>
    <s v=""/>
    <m/>
    <s v="7700"/>
  </r>
  <r>
    <x v="611"/>
    <s v="2840"/>
    <s v="Gerencia de Planeamiento y Control de Gestión"/>
    <s v="Gestión de la Calidad"/>
    <s v=""/>
    <s v="2840"/>
    <s v="Gerencia de Planeamiento y Control de Gestión"/>
    <s v="Gestión de la Calidad"/>
    <s v=""/>
    <x v="448"/>
    <s v="servicios"/>
    <s v="Muy Alta"/>
    <s v="CONSULTORIAS OTRAS"/>
    <s v="NO"/>
    <x v="0"/>
    <s v="OEI 8: Optimizar la eficiencia de los procesos"/>
    <s v="Contratación"/>
    <s v="No Significativa"/>
    <s v="SI"/>
    <x v="3"/>
    <s v="1"/>
    <x v="6"/>
    <d v="2023-09-30T00:00:00"/>
    <s v="Luis Eduardo Salazar Flores"/>
    <s v="996 355 898"/>
    <s v="SI"/>
    <s v="No Asignado"/>
    <s v=""/>
    <x v="0"/>
    <s v=""/>
    <m/>
    <x v="87"/>
    <s v="CONSULTORÍAS OTRAS"/>
    <m/>
    <m/>
    <m/>
    <m/>
    <m/>
    <m/>
    <m/>
    <m/>
    <n v="30000"/>
    <m/>
    <m/>
    <m/>
    <x v="85"/>
    <m/>
    <m/>
    <m/>
    <n v="30000"/>
    <n v="1"/>
    <n v="30000"/>
    <s v="SI"/>
    <s v=""/>
    <m/>
    <s v="7700"/>
  </r>
  <r>
    <x v="612"/>
    <s v="2840"/>
    <s v="Gerencia de Planeamiento y Control de Gestión"/>
    <s v="Gestión de la Calidad"/>
    <s v=""/>
    <s v="2840"/>
    <s v="Gerencia de Planeamiento y Control de Gestión"/>
    <s v="Gestión de la Calidad"/>
    <s v=""/>
    <x v="449"/>
    <s v="servicios"/>
    <s v="Muy Alta"/>
    <s v="CONSULTORIAS OTRAS"/>
    <s v="NO"/>
    <x v="0"/>
    <s v="OEI 4: Mejorar la experiencia del cliente"/>
    <s v="Contratación"/>
    <s v="No Significativa"/>
    <s v="SI"/>
    <x v="9"/>
    <s v="1"/>
    <x v="47"/>
    <d v="2023-07-30T00:00:00"/>
    <s v="Luis Eduardo Salazar Flores"/>
    <s v="996 355 898"/>
    <s v="SI"/>
    <s v="No Asignado"/>
    <s v=""/>
    <x v="0"/>
    <s v=""/>
    <m/>
    <x v="87"/>
    <s v="CONSULTORÍAS OTRAS"/>
    <m/>
    <m/>
    <m/>
    <m/>
    <m/>
    <m/>
    <n v="35000"/>
    <m/>
    <m/>
    <m/>
    <m/>
    <m/>
    <x v="20"/>
    <m/>
    <m/>
    <m/>
    <n v="35000"/>
    <m/>
    <s v=""/>
    <s v="SI"/>
    <s v=""/>
    <m/>
    <s v="7700"/>
  </r>
  <r>
    <x v="613"/>
    <s v="2840"/>
    <s v="Gerencia de Planeamiento y Control de Gestión"/>
    <s v="Gestión de la Calidad"/>
    <s v=""/>
    <s v="2840"/>
    <s v="Gerencia de Planeamiento y Control de Gestión"/>
    <s v="Gestión de la Calidad"/>
    <s v=""/>
    <x v="14"/>
    <s v="servicios"/>
    <s v="Alta"/>
    <s v="MOVILIDAD SERVICIO LOCAL "/>
    <s v="NO"/>
    <x v="2"/>
    <s v="OEI 8: Optimizar la eficiencia de los procesos"/>
    <s v="Contratación"/>
    <s v="No Significativa"/>
    <s v="SI"/>
    <x v="8"/>
    <s v="6"/>
    <x v="47"/>
    <d v="2023-12-31T00:00:00"/>
    <s v="Luis Eduardo Salazar Flores"/>
    <s v="996 355 898"/>
    <s v="SI"/>
    <s v="No Asignado"/>
    <s v=""/>
    <x v="0"/>
    <s v=""/>
    <m/>
    <x v="9"/>
    <s v="MOVILIDAD SERVICIO LOCAL"/>
    <m/>
    <n v="1070"/>
    <m/>
    <m/>
    <m/>
    <m/>
    <m/>
    <m/>
    <m/>
    <m/>
    <m/>
    <m/>
    <x v="493"/>
    <m/>
    <m/>
    <m/>
    <n v="1070"/>
    <m/>
    <s v=""/>
    <s v="SI"/>
    <s v=""/>
    <m/>
    <s v="7700"/>
  </r>
  <r>
    <x v="613"/>
    <s v="2840"/>
    <s v="Gerencia de Planeamiento y Control de Gestión"/>
    <s v="Gestión de la Calidad"/>
    <s v=""/>
    <s v="2840"/>
    <s v="Gerencia de Planeamiento y Control de Gestión"/>
    <s v="Gestión de la Calidad"/>
    <s v=""/>
    <x v="14"/>
    <s v="servicios"/>
    <s v="Alta"/>
    <s v="MOVILIDAD SERVICIO LOCAL "/>
    <s v="NO"/>
    <x v="2"/>
    <s v="OEI 8: Optimizar la eficiencia de los procesos"/>
    <s v="Contratación"/>
    <s v="No Significativa"/>
    <s v="SI"/>
    <x v="8"/>
    <s v="6"/>
    <x v="47"/>
    <d v="2023-12-31T00:00:00"/>
    <s v="Luis Eduardo Salazar Flores"/>
    <s v="996 355 898"/>
    <s v="NO"/>
    <s v="No Asignado"/>
    <s v=""/>
    <x v="0"/>
    <s v=""/>
    <m/>
    <x v="9"/>
    <s v="MOVILIDAD SERVICIO LOCAL"/>
    <m/>
    <n v="1330"/>
    <m/>
    <m/>
    <m/>
    <m/>
    <m/>
    <m/>
    <m/>
    <m/>
    <m/>
    <m/>
    <x v="473"/>
    <m/>
    <m/>
    <m/>
    <n v="1330"/>
    <m/>
    <s v=""/>
    <s v="SI"/>
    <s v="X"/>
    <m/>
    <m/>
  </r>
  <r>
    <x v="614"/>
    <s v="2820"/>
    <s v="Gerencia de Planeamiento y Control de Gestión"/>
    <s v="Desarrollo Organizacional"/>
    <s v=""/>
    <s v="2820"/>
    <s v="Gerencia de Planeamiento y Control de Gestión"/>
    <s v="Desarrollo Organizacional"/>
    <s v=""/>
    <x v="14"/>
    <s v="servicios"/>
    <s v="Alta"/>
    <s v="MOVILIDAD SERVICIO LOCAL "/>
    <s v="NO"/>
    <x v="2"/>
    <s v="OEI 8: Optimizar la eficiencia de los procesos"/>
    <s v="Contratación"/>
    <s v="No Significativa"/>
    <s v="SI"/>
    <x v="0"/>
    <s v="12"/>
    <x v="14"/>
    <d v="2023-12-31T00:00:00"/>
    <s v="Luis Eduardo Salazar Flores"/>
    <s v="996 355 898"/>
    <s v="NO"/>
    <s v="No Asignado"/>
    <s v=""/>
    <x v="0"/>
    <s v=""/>
    <m/>
    <x v="9"/>
    <s v="MOVILIDAD SERVICIO LOCAL"/>
    <n v="130"/>
    <n v="130"/>
    <m/>
    <n v="130"/>
    <n v="130"/>
    <m/>
    <m/>
    <m/>
    <m/>
    <m/>
    <m/>
    <m/>
    <x v="494"/>
    <m/>
    <m/>
    <m/>
    <n v="520"/>
    <m/>
    <s v=""/>
    <s v="SI"/>
    <s v="X"/>
    <m/>
    <m/>
  </r>
  <r>
    <x v="614"/>
    <s v="2820"/>
    <s v="Gerencia de Planeamiento y Control de Gestión"/>
    <s v="Desarrollo Organizacional"/>
    <s v=""/>
    <s v="2820"/>
    <s v="Gerencia de Planeamiento y Control de Gestión"/>
    <s v="Desarrollo Organizacional"/>
    <s v=""/>
    <x v="14"/>
    <s v="servicios"/>
    <s v="Alta"/>
    <s v="MOVILIDAD SERVICIO LOCAL "/>
    <s v="NO"/>
    <x v="2"/>
    <s v="OEI 8: Optimizar la eficiencia de los procesos"/>
    <s v="Contratación"/>
    <s v="No Significativa"/>
    <s v="SI"/>
    <x v="0"/>
    <s v="12"/>
    <x v="14"/>
    <d v="2023-12-31T00:00:00"/>
    <s v="Luis Eduardo Salazar Flores"/>
    <s v="996 355 898"/>
    <s v="SI"/>
    <s v="No Asignado"/>
    <s v=""/>
    <x v="0"/>
    <s v=""/>
    <m/>
    <x v="9"/>
    <s v="MOVILIDAD SERVICIO LOCAL"/>
    <m/>
    <m/>
    <n v="130"/>
    <m/>
    <m/>
    <m/>
    <m/>
    <n v="650"/>
    <m/>
    <m/>
    <m/>
    <m/>
    <x v="374"/>
    <m/>
    <m/>
    <m/>
    <n v="780"/>
    <m/>
    <s v=""/>
    <s v="SI"/>
    <s v=""/>
    <m/>
    <s v="7700"/>
  </r>
  <r>
    <x v="615"/>
    <s v="2820"/>
    <s v="Gerencia de Planeamiento y Control de Gestión"/>
    <s v="Desarrollo Organizacional"/>
    <s v=""/>
    <s v="2820"/>
    <s v="Gerencia de Planeamiento y Control de Gestión"/>
    <s v="Desarrollo Organizacional"/>
    <s v=""/>
    <x v="450"/>
    <s v="servicios"/>
    <s v="Muy Alta"/>
    <s v="CONSULTORIAS OTRAS"/>
    <s v="NO"/>
    <x v="0"/>
    <s v="OEI 8: Optimizar la eficiencia de los procesos"/>
    <s v="Contratación"/>
    <s v="No Significativa"/>
    <s v="NO"/>
    <x v="4"/>
    <s v="7"/>
    <x v="3"/>
    <d v="2023-12-31T00:00:00"/>
    <s v="Luis Eduardo Salazar Flores"/>
    <s v="996 355 898"/>
    <s v="SI"/>
    <s v="No Asignado"/>
    <s v=""/>
    <x v="0"/>
    <s v=""/>
    <m/>
    <x v="87"/>
    <s v="CONSULTORÍAS OTRAS"/>
    <m/>
    <m/>
    <m/>
    <m/>
    <m/>
    <n v="250000"/>
    <m/>
    <m/>
    <n v="125000"/>
    <m/>
    <m/>
    <n v="125000"/>
    <x v="89"/>
    <m/>
    <m/>
    <m/>
    <n v="500000"/>
    <n v="1"/>
    <n v="500000"/>
    <s v="SI"/>
    <s v=""/>
    <m/>
    <s v="7700"/>
  </r>
  <r>
    <x v="616"/>
    <s v="2820"/>
    <s v="Gerencia de Planeamiento y Control de Gestión"/>
    <s v="Desarrollo Organizacional"/>
    <s v=""/>
    <s v="2820"/>
    <s v="Gerencia de Planeamiento y Control de Gestión"/>
    <s v="Desarrollo Organizacional"/>
    <s v=""/>
    <x v="349"/>
    <s v="servicios"/>
    <s v="Alta"/>
    <s v="LOCADORES DE SERVICIOS"/>
    <s v="NO"/>
    <x v="2"/>
    <s v="OEI 8: Optimizar la eficiencia de los procesos"/>
    <s v="Contratación"/>
    <s v="No Significativa"/>
    <s v="NO"/>
    <x v="0"/>
    <s v="12"/>
    <x v="14"/>
    <d v="2023-12-31T00:00:00"/>
    <s v="Luis Eduardo Salazar Flores"/>
    <s v="996 355 898"/>
    <s v="SI"/>
    <s v="No Asignado"/>
    <s v=""/>
    <x v="0"/>
    <s v=""/>
    <m/>
    <x v="79"/>
    <s v="OTROS SERVICIOS - LOCADORES DE SERVICIOS (SNP)"/>
    <n v="30000"/>
    <n v="30000"/>
    <n v="30000"/>
    <n v="30000"/>
    <n v="30000"/>
    <n v="30000"/>
    <n v="30000"/>
    <n v="30000"/>
    <n v="30000"/>
    <n v="30000"/>
    <n v="30000"/>
    <n v="30000"/>
    <x v="90"/>
    <m/>
    <m/>
    <m/>
    <n v="360000"/>
    <n v="3"/>
    <n v="120000"/>
    <s v="SI"/>
    <s v=""/>
    <m/>
    <s v="7700"/>
  </r>
  <r>
    <x v="617"/>
    <s v="2810"/>
    <s v="Gerencia de Planeamiento y Control de Gestión"/>
    <s v="Planeamiento"/>
    <s v=""/>
    <s v="2810"/>
    <s v="Gerencia de Planeamiento y Control de Gestión"/>
    <s v="Planeamiento"/>
    <s v=""/>
    <x v="349"/>
    <s v="servicios"/>
    <s v="Alta"/>
    <s v="LOCADORES DE SERVICIOS"/>
    <s v="NO"/>
    <x v="2"/>
    <s v="OEI 8: Optimizar la eficiencia de los procesos"/>
    <s v="Contratación"/>
    <s v="No Significativa"/>
    <s v="NO"/>
    <x v="0"/>
    <s v="6"/>
    <x v="14"/>
    <d v="2023-06-30T00:00:00"/>
    <s v="Luis Eduardo Salazar Flores"/>
    <s v="996 355 898"/>
    <s v="NO"/>
    <s v="No Asignado"/>
    <s v=""/>
    <x v="0"/>
    <s v=""/>
    <m/>
    <x v="79"/>
    <s v="OTROS SERVICIOS - LOCADORES DE SERVICIOS (SNP)"/>
    <n v="18400"/>
    <n v="18400"/>
    <n v="18400"/>
    <n v="18400"/>
    <n v="18400"/>
    <n v="18400"/>
    <m/>
    <m/>
    <m/>
    <m/>
    <m/>
    <m/>
    <x v="495"/>
    <m/>
    <m/>
    <m/>
    <n v="110400"/>
    <n v="3"/>
    <n v="36800"/>
    <s v="SI"/>
    <s v="X"/>
    <m/>
    <m/>
  </r>
  <r>
    <x v="618"/>
    <s v="2810"/>
    <s v="Gerencia de Planeamiento y Control de Gestión"/>
    <s v="Planeamiento"/>
    <s v=""/>
    <s v="2810"/>
    <s v="Gerencia de Planeamiento y Control de Gestión"/>
    <s v="Planeamiento"/>
    <s v=""/>
    <x v="451"/>
    <s v="servicios"/>
    <s v="Muy Alta"/>
    <s v="CONSULTORIAS OTRAS"/>
    <s v="NO"/>
    <x v="0"/>
    <s v="OEI 5: Masificar el acceso y uso de los canales alternos"/>
    <s v="Contratación"/>
    <s v="No Significativa"/>
    <s v="NO"/>
    <x v="4"/>
    <s v="7"/>
    <x v="3"/>
    <d v="2023-12-31T00:00:00"/>
    <s v="Luis Eduardo Salazar Flores"/>
    <s v="996 355 898"/>
    <s v="SI"/>
    <s v="No Asignado"/>
    <s v=""/>
    <x v="0"/>
    <s v=""/>
    <m/>
    <x v="87"/>
    <s v="CONSULTORÍAS OTRAS"/>
    <m/>
    <m/>
    <m/>
    <m/>
    <m/>
    <m/>
    <m/>
    <m/>
    <n v="50000"/>
    <m/>
    <m/>
    <n v="50000"/>
    <x v="332"/>
    <m/>
    <m/>
    <m/>
    <n v="100000"/>
    <n v="1"/>
    <n v="100000"/>
    <s v="SI"/>
    <s v=""/>
    <m/>
    <s v="7700"/>
  </r>
  <r>
    <x v="619"/>
    <s v="2810"/>
    <s v="Gerencia de Planeamiento y Control de Gestión"/>
    <s v="Planeamiento"/>
    <s v=""/>
    <s v="2810"/>
    <s v="Gerencia de Planeamiento y Control de Gestión"/>
    <s v="Planeamiento"/>
    <s v=""/>
    <x v="452"/>
    <s v="servicios"/>
    <s v="Muy Alta"/>
    <s v="CONSULTORIAS OTRAS"/>
    <s v="NO"/>
    <x v="0"/>
    <s v="OEI 9: Mejorar la gestión de los proyectos"/>
    <s v="Contratación"/>
    <s v="No Significativa"/>
    <s v="NO"/>
    <x v="4"/>
    <s v="7"/>
    <x v="3"/>
    <d v="2023-12-31T00:00:00"/>
    <s v="Luis Eduardo Salazar Flores"/>
    <s v="996 355 898"/>
    <s v="SI"/>
    <s v="No Asignado"/>
    <s v=""/>
    <x v="0"/>
    <s v=""/>
    <m/>
    <x v="87"/>
    <s v="CONSULTORÍAS OTRAS"/>
    <m/>
    <m/>
    <m/>
    <m/>
    <m/>
    <m/>
    <m/>
    <m/>
    <n v="50000"/>
    <m/>
    <m/>
    <n v="50000"/>
    <x v="332"/>
    <m/>
    <m/>
    <m/>
    <n v="100000"/>
    <n v="1"/>
    <n v="100000"/>
    <s v="SI"/>
    <s v=""/>
    <m/>
    <s v="7700"/>
  </r>
  <r>
    <x v="620"/>
    <s v="2820"/>
    <s v="Gerencia de Planeamiento y Control de Gestión"/>
    <s v="Desarrollo Organizacional"/>
    <s v=""/>
    <s v="2820"/>
    <s v="Gerencia de Planeamiento y Control de Gestión"/>
    <s v="Desarrollo Organizacional"/>
    <s v=""/>
    <x v="349"/>
    <s v="servicios"/>
    <s v="Alta"/>
    <s v="LOCADORES DE SERVICIOS"/>
    <s v="NO"/>
    <x v="2"/>
    <s v="OEI 8: Optimizar la eficiencia de los procesos"/>
    <s v="Contratación"/>
    <s v="No Significativa"/>
    <s v="NO"/>
    <x v="0"/>
    <s v="12"/>
    <x v="14"/>
    <d v="2023-12-31T00:00:00"/>
    <s v="Luis Eduardo Salazar Flores"/>
    <s v="996 355 898"/>
    <s v="SI"/>
    <s v="No Asignado"/>
    <s v=""/>
    <x v="0"/>
    <s v=""/>
    <m/>
    <x v="79"/>
    <s v="OTROS SERVICIOS - LOCADORES DE SERVICIOS (SNP)"/>
    <n v="1000"/>
    <n v="1000"/>
    <n v="1000"/>
    <n v="1000"/>
    <n v="1000"/>
    <n v="1000"/>
    <n v="1000"/>
    <n v="1000"/>
    <n v="1000"/>
    <n v="1000"/>
    <n v="1000"/>
    <n v="1000"/>
    <x v="496"/>
    <m/>
    <m/>
    <m/>
    <n v="12000"/>
    <n v="3"/>
    <n v="4000"/>
    <s v="SI"/>
    <s v="X"/>
    <s v="x"/>
    <s v="7700"/>
  </r>
  <r>
    <x v="621"/>
    <s v="2840"/>
    <s v="Gerencia de Planeamiento y Control de Gestión"/>
    <s v="Gestión de la Calidad"/>
    <m/>
    <m/>
    <m/>
    <m/>
    <m/>
    <x v="376"/>
    <s v="servicios"/>
    <m/>
    <m/>
    <m/>
    <x v="1"/>
    <m/>
    <m/>
    <m/>
    <m/>
    <x v="1"/>
    <m/>
    <x v="1"/>
    <m/>
    <m/>
    <m/>
    <s v="SI"/>
    <m/>
    <m/>
    <x v="3"/>
    <m/>
    <m/>
    <x v="7"/>
    <s v="REPUBLICA "/>
    <m/>
    <m/>
    <m/>
    <m/>
    <m/>
    <m/>
    <n v="7750"/>
    <m/>
    <m/>
    <m/>
    <m/>
    <m/>
    <x v="497"/>
    <m/>
    <m/>
    <m/>
    <n v="7750"/>
    <m/>
    <s v=""/>
    <m/>
    <s v="X"/>
    <s v="x"/>
    <s v="7700"/>
  </r>
  <r>
    <x v="621"/>
    <s v="2840"/>
    <s v="Gerencia de Planeamiento y Control de Gestión"/>
    <s v="Gestión de la Calidad"/>
    <m/>
    <m/>
    <m/>
    <m/>
    <m/>
    <x v="376"/>
    <s v="servicios"/>
    <m/>
    <m/>
    <m/>
    <x v="1"/>
    <m/>
    <m/>
    <m/>
    <m/>
    <x v="1"/>
    <m/>
    <x v="1"/>
    <m/>
    <m/>
    <m/>
    <s v="NO"/>
    <m/>
    <m/>
    <x v="3"/>
    <m/>
    <m/>
    <x v="7"/>
    <s v="REPUBLICA "/>
    <m/>
    <m/>
    <m/>
    <m/>
    <m/>
    <m/>
    <n v="9810"/>
    <m/>
    <m/>
    <m/>
    <m/>
    <m/>
    <x v="498"/>
    <m/>
    <m/>
    <m/>
    <n v="7750"/>
    <m/>
    <s v=""/>
    <m/>
    <s v="X"/>
    <s v="x"/>
    <s v="7700"/>
  </r>
  <r>
    <x v="622"/>
    <s v="2820"/>
    <s v="Gerencia de Planeamiento y Control de Gestión"/>
    <s v="Desarrollo Organizacional"/>
    <m/>
    <m/>
    <m/>
    <m/>
    <m/>
    <x v="376"/>
    <s v="servicios"/>
    <m/>
    <m/>
    <m/>
    <x v="1"/>
    <m/>
    <m/>
    <m/>
    <m/>
    <x v="1"/>
    <m/>
    <x v="1"/>
    <m/>
    <m/>
    <m/>
    <s v="SI"/>
    <m/>
    <m/>
    <x v="3"/>
    <m/>
    <m/>
    <x v="7"/>
    <s v="REPUBLICA "/>
    <m/>
    <m/>
    <m/>
    <m/>
    <m/>
    <m/>
    <m/>
    <n v="5150"/>
    <m/>
    <m/>
    <m/>
    <m/>
    <x v="499"/>
    <m/>
    <m/>
    <m/>
    <n v="5150"/>
    <m/>
    <s v=""/>
    <m/>
    <s v="X"/>
    <s v="x"/>
    <s v="7700"/>
  </r>
  <r>
    <x v="623"/>
    <s v="2840"/>
    <s v="Gerencia de Planeamiento y Control de Gestión"/>
    <s v="Gestión de la Calidad"/>
    <m/>
    <m/>
    <m/>
    <m/>
    <m/>
    <x v="353"/>
    <s v="servicios"/>
    <m/>
    <m/>
    <m/>
    <x v="1"/>
    <m/>
    <m/>
    <m/>
    <m/>
    <x v="1"/>
    <m/>
    <x v="1"/>
    <m/>
    <m/>
    <m/>
    <s v="SI"/>
    <m/>
    <m/>
    <x v="3"/>
    <m/>
    <m/>
    <x v="8"/>
    <s v="VIATICOS REPUBLICA"/>
    <m/>
    <m/>
    <m/>
    <m/>
    <m/>
    <m/>
    <n v="5040"/>
    <m/>
    <m/>
    <m/>
    <m/>
    <m/>
    <x v="306"/>
    <m/>
    <m/>
    <m/>
    <n v="5040"/>
    <m/>
    <s v=""/>
    <m/>
    <s v="X"/>
    <s v="x"/>
    <s v="7700"/>
  </r>
  <r>
    <x v="623"/>
    <s v="2840"/>
    <s v="Gerencia de Planeamiento y Control de Gestión"/>
    <s v="Gestión de la Calidad"/>
    <m/>
    <m/>
    <m/>
    <m/>
    <m/>
    <x v="353"/>
    <s v="servicios"/>
    <m/>
    <m/>
    <m/>
    <x v="1"/>
    <m/>
    <m/>
    <m/>
    <m/>
    <x v="1"/>
    <m/>
    <x v="1"/>
    <m/>
    <m/>
    <m/>
    <s v="NO"/>
    <m/>
    <m/>
    <x v="3"/>
    <m/>
    <m/>
    <x v="8"/>
    <s v="VIATICOS REPUBLICA"/>
    <m/>
    <m/>
    <m/>
    <m/>
    <m/>
    <m/>
    <n v="5880"/>
    <m/>
    <m/>
    <m/>
    <m/>
    <m/>
    <x v="500"/>
    <m/>
    <m/>
    <m/>
    <n v="5880"/>
    <m/>
    <s v=""/>
    <m/>
    <s v="X"/>
    <s v="x"/>
    <s v="7700"/>
  </r>
  <r>
    <x v="624"/>
    <s v="2820"/>
    <s v="Gerencia de Planeamiento y Control de Gestión"/>
    <s v="Desarrollo Organizacional"/>
    <m/>
    <m/>
    <m/>
    <m/>
    <m/>
    <x v="353"/>
    <s v="servicios"/>
    <m/>
    <m/>
    <m/>
    <x v="1"/>
    <m/>
    <m/>
    <m/>
    <m/>
    <x v="1"/>
    <m/>
    <x v="1"/>
    <m/>
    <m/>
    <m/>
    <s v="SI"/>
    <m/>
    <m/>
    <x v="3"/>
    <m/>
    <m/>
    <x v="8"/>
    <s v="VIATICOS REPUBLICA"/>
    <m/>
    <m/>
    <m/>
    <m/>
    <m/>
    <m/>
    <m/>
    <m/>
    <m/>
    <m/>
    <n v="2100"/>
    <m/>
    <x v="501"/>
    <m/>
    <m/>
    <m/>
    <n v="2100"/>
    <m/>
    <s v=""/>
    <m/>
    <s v="X"/>
    <s v="x"/>
    <s v="7700"/>
  </r>
  <r>
    <x v="624"/>
    <s v="2820"/>
    <s v="Gerencia de Planeamiento y Control de Gestión"/>
    <s v="Desarrollo Organizacional"/>
    <m/>
    <m/>
    <m/>
    <m/>
    <m/>
    <x v="353"/>
    <s v="servicios"/>
    <m/>
    <m/>
    <m/>
    <x v="1"/>
    <m/>
    <m/>
    <m/>
    <m/>
    <x v="1"/>
    <m/>
    <x v="1"/>
    <m/>
    <m/>
    <m/>
    <s v="NO"/>
    <m/>
    <m/>
    <x v="3"/>
    <m/>
    <m/>
    <x v="8"/>
    <s v="VIATICOS REPUBLICA"/>
    <m/>
    <m/>
    <m/>
    <m/>
    <m/>
    <m/>
    <m/>
    <m/>
    <m/>
    <m/>
    <n v="1680"/>
    <m/>
    <x v="23"/>
    <m/>
    <m/>
    <m/>
    <n v="1680"/>
    <m/>
    <s v=""/>
    <m/>
    <s v="X"/>
    <s v="x"/>
    <s v="7700"/>
  </r>
  <r>
    <x v="625"/>
    <s v="2820"/>
    <s v="Gerencia de Planeamiento y Control de Gestión"/>
    <s v="Desarrollo Organizacional"/>
    <m/>
    <m/>
    <m/>
    <m/>
    <m/>
    <x v="376"/>
    <s v="servicios"/>
    <m/>
    <m/>
    <m/>
    <x v="1"/>
    <m/>
    <m/>
    <m/>
    <m/>
    <x v="1"/>
    <m/>
    <x v="1"/>
    <m/>
    <m/>
    <m/>
    <s v="SI"/>
    <m/>
    <m/>
    <x v="3"/>
    <m/>
    <m/>
    <x v="7"/>
    <s v="REPUBLICA "/>
    <m/>
    <m/>
    <m/>
    <m/>
    <m/>
    <m/>
    <n v="1030"/>
    <m/>
    <m/>
    <m/>
    <m/>
    <m/>
    <x v="476"/>
    <m/>
    <m/>
    <m/>
    <n v="1030"/>
    <m/>
    <s v=""/>
    <m/>
    <s v="X"/>
    <s v="x"/>
    <s v="7700"/>
  </r>
  <r>
    <x v="625"/>
    <s v="2820"/>
    <s v="Gerencia de Planeamiento y Control de Gestión"/>
    <s v="Desarrollo Organizacional"/>
    <m/>
    <m/>
    <m/>
    <m/>
    <m/>
    <x v="376"/>
    <s v="servicios"/>
    <m/>
    <m/>
    <m/>
    <x v="1"/>
    <m/>
    <m/>
    <m/>
    <m/>
    <x v="1"/>
    <m/>
    <x v="1"/>
    <m/>
    <m/>
    <m/>
    <s v="NO"/>
    <m/>
    <m/>
    <x v="3"/>
    <m/>
    <m/>
    <x v="7"/>
    <s v="REPUBLICA "/>
    <m/>
    <m/>
    <m/>
    <m/>
    <m/>
    <n v="4120"/>
    <m/>
    <m/>
    <m/>
    <m/>
    <m/>
    <m/>
    <x v="502"/>
    <m/>
    <m/>
    <m/>
    <n v="4120"/>
    <m/>
    <s v=""/>
    <m/>
    <s v="X"/>
    <s v="x"/>
    <s v="7700"/>
  </r>
  <r>
    <x v="626"/>
    <s v="2820"/>
    <s v="Gerencia de Planeamiento y Control de Gestión"/>
    <s v="Desarrollo Organizacional"/>
    <m/>
    <m/>
    <m/>
    <m/>
    <m/>
    <x v="353"/>
    <s v="servicios"/>
    <m/>
    <m/>
    <m/>
    <x v="1"/>
    <m/>
    <m/>
    <m/>
    <m/>
    <x v="1"/>
    <m/>
    <x v="1"/>
    <m/>
    <m/>
    <m/>
    <s v="SI"/>
    <m/>
    <m/>
    <x v="3"/>
    <m/>
    <m/>
    <x v="8"/>
    <s v="VIATICOS REPUBLICA"/>
    <m/>
    <m/>
    <m/>
    <m/>
    <m/>
    <n v="420"/>
    <m/>
    <m/>
    <m/>
    <m/>
    <m/>
    <m/>
    <x v="376"/>
    <m/>
    <m/>
    <m/>
    <n v="420"/>
    <m/>
    <s v=""/>
    <m/>
    <s v="X"/>
    <s v="x"/>
    <s v="7700"/>
  </r>
  <r>
    <x v="627"/>
    <s v="9700"/>
    <s v="Gerencia Red de Agencias"/>
    <s v=""/>
    <s v=""/>
    <s v=""/>
    <s v=""/>
    <s v=""/>
    <s v=""/>
    <x v="453"/>
    <s v="Bienes"/>
    <s v="Muy Alta"/>
    <s v="Adquisición de 300 maquinas contadoras electronicas de billetes"/>
    <s v="NO"/>
    <x v="0"/>
    <s v="OEI 7: Optimizar la eficiencia financiera"/>
    <s v="Contratación"/>
    <s v="Significativa"/>
    <s v="NO"/>
    <x v="4"/>
    <s v="36"/>
    <x v="4"/>
    <d v="2026-03-30T00:00:00"/>
    <s v="Felipe Segundo Alvarado Balarezo"/>
    <s v="999 778 024"/>
    <s v="NO"/>
    <s v="No Asignado"/>
    <s v=""/>
    <x v="0"/>
    <s v=""/>
    <m/>
    <x v="107"/>
    <s v="MÁQUINAS Y EQUIPOS DIVERSOS"/>
    <m/>
    <m/>
    <m/>
    <m/>
    <m/>
    <m/>
    <m/>
    <m/>
    <m/>
    <m/>
    <m/>
    <n v="2800000"/>
    <x v="503"/>
    <m/>
    <m/>
    <m/>
    <n v="2800000"/>
    <m/>
    <s v=""/>
    <s v="NO"/>
    <s v="Convocatoria en el 2023"/>
    <m/>
    <s v="9700"/>
  </r>
  <r>
    <x v="627"/>
    <s v="9700"/>
    <s v="Gerencia Red de Agencias"/>
    <s v=""/>
    <s v=""/>
    <s v=""/>
    <s v=""/>
    <s v=""/>
    <s v=""/>
    <x v="454"/>
    <s v="Bienes"/>
    <s v="Muy Alta"/>
    <s v="Adquisición de 300 maquinas contadoras electronicas de billetes"/>
    <s v="NO"/>
    <x v="2"/>
    <s v="OEI 7: Optimizar la eficiencia financiera"/>
    <s v="Contratación"/>
    <s v="Significativa"/>
    <s v="NO"/>
    <x v="4"/>
    <s v="36"/>
    <x v="4"/>
    <d v="2026-03-30T00:00:00"/>
    <s v="Felipe Segundo Alvarado Balarezo"/>
    <s v="999 778 024"/>
    <s v="SI"/>
    <s v="No Asignado"/>
    <s v=""/>
    <x v="0"/>
    <s v=""/>
    <m/>
    <x v="107"/>
    <s v="MÁQUINAS Y EQUIPOS DIVERSOS"/>
    <m/>
    <m/>
    <m/>
    <m/>
    <n v="3304000"/>
    <m/>
    <m/>
    <m/>
    <m/>
    <m/>
    <m/>
    <n v="1279400"/>
    <x v="504"/>
    <m/>
    <m/>
    <m/>
    <n v="4583400"/>
    <m/>
    <s v=""/>
    <s v="NO"/>
    <s v="X"/>
    <s v="x"/>
    <s v="9700"/>
  </r>
  <r>
    <x v="628"/>
    <s v="9701"/>
    <s v="Gerencia Red de Agencias"/>
    <m/>
    <m/>
    <m/>
    <m/>
    <m/>
    <m/>
    <x v="455"/>
    <m/>
    <m/>
    <m/>
    <m/>
    <x v="1"/>
    <m/>
    <m/>
    <m/>
    <m/>
    <x v="1"/>
    <m/>
    <x v="1"/>
    <m/>
    <s v="Felipe Segundo Alvarado Balarezo"/>
    <s v="1000 778 024"/>
    <s v="SI"/>
    <m/>
    <m/>
    <x v="3"/>
    <m/>
    <m/>
    <x v="108"/>
    <s v="ADMINISTRACION DE OFICINAS ESPECIALES"/>
    <n v="903816"/>
    <n v="903816"/>
    <n v="903816"/>
    <n v="903816"/>
    <n v="903816"/>
    <n v="903816"/>
    <n v="903816"/>
    <n v="903816"/>
    <n v="903816"/>
    <n v="903816"/>
    <n v="625184"/>
    <n v="0"/>
    <x v="505"/>
    <m/>
    <m/>
    <m/>
    <n v="9663344"/>
    <m/>
    <s v=""/>
    <m/>
    <s v="X"/>
    <s v="x"/>
    <s v="9700"/>
  </r>
  <r>
    <x v="629"/>
    <s v="9702"/>
    <s v="Gerencia Red de Agencias"/>
    <m/>
    <m/>
    <m/>
    <m/>
    <m/>
    <m/>
    <x v="455"/>
    <m/>
    <m/>
    <m/>
    <m/>
    <x v="1"/>
    <m/>
    <m/>
    <m/>
    <m/>
    <x v="1"/>
    <m/>
    <x v="1"/>
    <m/>
    <s v="Felipe Segundo Alvarado Balarezo"/>
    <s v="1001 778 024"/>
    <s v="SI"/>
    <m/>
    <m/>
    <x v="3"/>
    <m/>
    <m/>
    <x v="108"/>
    <s v="ADMINISTRACION DE OFICINAS ESPECIALES"/>
    <n v="775145"/>
    <n v="775145"/>
    <n v="775145"/>
    <n v="775145"/>
    <n v="775145"/>
    <n v="775145"/>
    <n v="775145"/>
    <n v="775145"/>
    <n v="775145"/>
    <n v="775145"/>
    <n v="496514"/>
    <n v="0"/>
    <x v="506"/>
    <m/>
    <m/>
    <m/>
    <n v="8247964"/>
    <m/>
    <s v=""/>
    <m/>
    <s v="X"/>
    <s v="x"/>
    <s v="9700"/>
  </r>
  <r>
    <x v="630"/>
    <s v="9703"/>
    <s v="Gerencia Red de Agencias"/>
    <m/>
    <m/>
    <m/>
    <m/>
    <m/>
    <m/>
    <x v="14"/>
    <m/>
    <m/>
    <m/>
    <m/>
    <x v="1"/>
    <m/>
    <m/>
    <m/>
    <m/>
    <x v="1"/>
    <m/>
    <x v="1"/>
    <m/>
    <s v="Felipe Segundo Alvarado Balarezo"/>
    <s v="1002 778 024"/>
    <s v="SI"/>
    <m/>
    <m/>
    <x v="3"/>
    <m/>
    <m/>
    <x v="7"/>
    <s v="REPUBLICA "/>
    <m/>
    <m/>
    <n v="2010"/>
    <n v="3140"/>
    <n v="2010"/>
    <n v="2010"/>
    <m/>
    <m/>
    <m/>
    <m/>
    <m/>
    <m/>
    <x v="507"/>
    <m/>
    <m/>
    <m/>
    <n v="9170"/>
    <m/>
    <s v=""/>
    <m/>
    <s v="X"/>
    <s v="x"/>
    <s v="9700"/>
  </r>
  <r>
    <x v="631"/>
    <s v="7210"/>
    <s v="Gerencia Red de Agencias"/>
    <s v="Gestión del Cliente"/>
    <m/>
    <m/>
    <m/>
    <m/>
    <m/>
    <x v="456"/>
    <m/>
    <m/>
    <m/>
    <m/>
    <x v="1"/>
    <m/>
    <m/>
    <m/>
    <m/>
    <x v="1"/>
    <m/>
    <x v="1"/>
    <m/>
    <s v="Felipe Segundo Alvarado Balarezo"/>
    <s v="1003 778 024"/>
    <s v="SI"/>
    <m/>
    <m/>
    <x v="3"/>
    <m/>
    <m/>
    <x v="7"/>
    <s v="REPUBLICA "/>
    <m/>
    <m/>
    <n v="1130"/>
    <n v="1130"/>
    <n v="2260"/>
    <m/>
    <m/>
    <m/>
    <m/>
    <m/>
    <m/>
    <m/>
    <x v="508"/>
    <m/>
    <m/>
    <m/>
    <n v="4520"/>
    <m/>
    <s v=""/>
    <m/>
    <s v="X"/>
    <s v="x"/>
    <s v="9700"/>
  </r>
  <r>
    <x v="632"/>
    <s v="9705"/>
    <s v="Gerencia Red de Agencias"/>
    <m/>
    <m/>
    <m/>
    <m/>
    <m/>
    <m/>
    <x v="14"/>
    <m/>
    <m/>
    <m/>
    <m/>
    <x v="1"/>
    <m/>
    <m/>
    <m/>
    <m/>
    <x v="1"/>
    <m/>
    <x v="1"/>
    <m/>
    <s v="Felipe Segundo Alvarado Balarezo"/>
    <s v="1004 778 024"/>
    <s v="SI"/>
    <m/>
    <m/>
    <x v="3"/>
    <m/>
    <m/>
    <x v="7"/>
    <s v="REPUBLICA "/>
    <m/>
    <m/>
    <m/>
    <m/>
    <m/>
    <m/>
    <n v="3140"/>
    <n v="1250"/>
    <n v="0"/>
    <n v="0"/>
    <n v="0"/>
    <m/>
    <x v="509"/>
    <m/>
    <m/>
    <m/>
    <n v="4390"/>
    <m/>
    <s v=""/>
    <m/>
    <s v="X"/>
    <s v="x"/>
    <s v="9700"/>
  </r>
  <r>
    <x v="633"/>
    <s v="9706"/>
    <s v="Gerencia Red de Agencias"/>
    <m/>
    <m/>
    <m/>
    <m/>
    <m/>
    <m/>
    <x v="14"/>
    <m/>
    <m/>
    <m/>
    <m/>
    <x v="1"/>
    <m/>
    <m/>
    <m/>
    <m/>
    <x v="1"/>
    <m/>
    <x v="1"/>
    <m/>
    <s v="Felipe Segundo Alvarado Balarezo"/>
    <s v="1005 778 024"/>
    <s v="SI"/>
    <m/>
    <m/>
    <x v="3"/>
    <m/>
    <m/>
    <x v="8"/>
    <s v="VIATICOS REPUBLICA"/>
    <m/>
    <m/>
    <n v="850"/>
    <n v="1490"/>
    <n v="850"/>
    <n v="850"/>
    <m/>
    <m/>
    <m/>
    <m/>
    <m/>
    <m/>
    <x v="510"/>
    <m/>
    <m/>
    <m/>
    <n v="4040"/>
    <m/>
    <s v=""/>
    <m/>
    <s v="X"/>
    <s v="x"/>
    <s v="9700"/>
  </r>
  <r>
    <x v="634"/>
    <s v="9707"/>
    <s v="Gerencia Red de Agencias"/>
    <m/>
    <m/>
    <m/>
    <m/>
    <m/>
    <m/>
    <x v="14"/>
    <m/>
    <m/>
    <m/>
    <m/>
    <x v="1"/>
    <m/>
    <m/>
    <m/>
    <m/>
    <x v="1"/>
    <m/>
    <x v="1"/>
    <m/>
    <s v="Felipe Segundo Alvarado Balarezo"/>
    <s v="1006 778 024"/>
    <s v="SI"/>
    <m/>
    <m/>
    <x v="3"/>
    <m/>
    <m/>
    <x v="8"/>
    <s v="VIATICOS REPUBLICA"/>
    <m/>
    <m/>
    <m/>
    <m/>
    <m/>
    <m/>
    <n v="1490"/>
    <n v="640"/>
    <n v="850"/>
    <n v="640"/>
    <n v="20"/>
    <m/>
    <x v="511"/>
    <m/>
    <m/>
    <m/>
    <n v="3640"/>
    <m/>
    <s v=""/>
    <m/>
    <s v="X"/>
    <s v="x"/>
    <s v="9700"/>
  </r>
  <r>
    <x v="635"/>
    <s v="7210"/>
    <s v="Gerencia Red de Agencias"/>
    <s v="Gestión del Cliente"/>
    <m/>
    <m/>
    <m/>
    <m/>
    <m/>
    <x v="456"/>
    <m/>
    <m/>
    <m/>
    <m/>
    <x v="1"/>
    <m/>
    <m/>
    <m/>
    <m/>
    <x v="1"/>
    <m/>
    <x v="1"/>
    <m/>
    <s v="Felipe Segundo Alvarado Balarezo"/>
    <s v="1007 778 024"/>
    <s v="SI"/>
    <m/>
    <m/>
    <x v="3"/>
    <m/>
    <m/>
    <x v="7"/>
    <s v="REPUBLICA "/>
    <m/>
    <m/>
    <m/>
    <m/>
    <m/>
    <m/>
    <n v="1130"/>
    <n v="1130"/>
    <m/>
    <m/>
    <m/>
    <m/>
    <x v="512"/>
    <m/>
    <m/>
    <m/>
    <n v="2260"/>
    <m/>
    <s v=""/>
    <m/>
    <s v="X"/>
    <s v="x"/>
    <s v="9700"/>
  </r>
  <r>
    <x v="636"/>
    <s v="9709"/>
    <s v="Gerencia Red de Agencias"/>
    <m/>
    <m/>
    <m/>
    <m/>
    <m/>
    <m/>
    <x v="14"/>
    <m/>
    <m/>
    <m/>
    <m/>
    <x v="1"/>
    <m/>
    <m/>
    <m/>
    <m/>
    <x v="1"/>
    <m/>
    <x v="1"/>
    <m/>
    <s v="Felipe Segundo Alvarado Balarezo"/>
    <s v="1008 778 024"/>
    <s v="SI"/>
    <m/>
    <m/>
    <x v="3"/>
    <m/>
    <m/>
    <x v="9"/>
    <s v="MOVILIDAD SERVICIO LOCAL"/>
    <m/>
    <m/>
    <n v="240"/>
    <n v="360"/>
    <n v="240"/>
    <n v="240"/>
    <m/>
    <m/>
    <m/>
    <m/>
    <m/>
    <m/>
    <x v="475"/>
    <m/>
    <m/>
    <m/>
    <n v="1080"/>
    <m/>
    <s v=""/>
    <m/>
    <s v="X"/>
    <s v="x"/>
    <s v="9700"/>
  </r>
  <r>
    <x v="637"/>
    <s v="7210"/>
    <s v="Gerencia Red de Agencias"/>
    <s v="Gestión del Cliente"/>
    <m/>
    <m/>
    <m/>
    <m/>
    <m/>
    <x v="456"/>
    <m/>
    <m/>
    <m/>
    <m/>
    <x v="1"/>
    <m/>
    <m/>
    <m/>
    <m/>
    <x v="1"/>
    <m/>
    <x v="1"/>
    <m/>
    <s v="Felipe Segundo Alvarado Balarezo"/>
    <s v="1009 778 024"/>
    <s v="SI"/>
    <m/>
    <m/>
    <x v="3"/>
    <m/>
    <m/>
    <x v="8"/>
    <s v="VIATICOS REPUBLICA"/>
    <m/>
    <m/>
    <n v="260"/>
    <n v="260"/>
    <n v="470"/>
    <m/>
    <m/>
    <m/>
    <m/>
    <m/>
    <m/>
    <m/>
    <x v="513"/>
    <m/>
    <m/>
    <m/>
    <n v="990"/>
    <m/>
    <s v=""/>
    <m/>
    <s v="X"/>
    <s v="x"/>
    <s v="9700"/>
  </r>
  <r>
    <x v="638"/>
    <s v="9711"/>
    <s v="Gerencia Red de Agencias"/>
    <m/>
    <m/>
    <m/>
    <m/>
    <m/>
    <m/>
    <x v="14"/>
    <m/>
    <m/>
    <m/>
    <m/>
    <x v="1"/>
    <m/>
    <m/>
    <m/>
    <m/>
    <x v="1"/>
    <m/>
    <x v="1"/>
    <m/>
    <s v="Felipe Segundo Alvarado Balarezo"/>
    <s v="1010 778 024"/>
    <s v="SI"/>
    <m/>
    <m/>
    <x v="3"/>
    <m/>
    <m/>
    <x v="9"/>
    <s v="MOVILIDAD SERVICIO LOCAL"/>
    <m/>
    <m/>
    <m/>
    <m/>
    <m/>
    <m/>
    <n v="360"/>
    <n v="240"/>
    <n v="120"/>
    <n v="0"/>
    <n v="0"/>
    <m/>
    <x v="9"/>
    <m/>
    <m/>
    <m/>
    <n v="720"/>
    <m/>
    <s v=""/>
    <m/>
    <s v="X"/>
    <s v="x"/>
    <s v="9700"/>
  </r>
  <r>
    <x v="639"/>
    <s v="7210"/>
    <s v="Gerencia Red de Agencias"/>
    <s v="Gestión del Cliente"/>
    <m/>
    <m/>
    <m/>
    <m/>
    <m/>
    <x v="456"/>
    <m/>
    <m/>
    <m/>
    <m/>
    <x v="1"/>
    <m/>
    <m/>
    <m/>
    <m/>
    <x v="1"/>
    <m/>
    <x v="1"/>
    <m/>
    <s v="Felipe Segundo Alvarado Balarezo"/>
    <s v="1011 778 024"/>
    <s v="SI"/>
    <m/>
    <m/>
    <x v="3"/>
    <m/>
    <m/>
    <x v="9"/>
    <s v="MOVILIDAD SERVICIO LOCAL"/>
    <m/>
    <m/>
    <n v="120"/>
    <n v="120"/>
    <n v="240"/>
    <m/>
    <m/>
    <m/>
    <m/>
    <m/>
    <m/>
    <m/>
    <x v="462"/>
    <m/>
    <m/>
    <m/>
    <n v="480"/>
    <m/>
    <s v=""/>
    <m/>
    <s v="X"/>
    <s v="x"/>
    <s v="9700"/>
  </r>
  <r>
    <x v="640"/>
    <s v="7210"/>
    <s v="Gerencia Red de Agencias"/>
    <s v="Gestión del Cliente"/>
    <m/>
    <m/>
    <m/>
    <m/>
    <m/>
    <x v="456"/>
    <m/>
    <m/>
    <m/>
    <m/>
    <x v="1"/>
    <m/>
    <m/>
    <m/>
    <m/>
    <x v="1"/>
    <m/>
    <x v="1"/>
    <m/>
    <s v="Felipe Segundo Alvarado Balarezo"/>
    <s v="1012 778 024"/>
    <s v="SI"/>
    <m/>
    <m/>
    <x v="3"/>
    <m/>
    <m/>
    <x v="8"/>
    <s v="VIATICOS REPUBLICA"/>
    <m/>
    <m/>
    <m/>
    <m/>
    <m/>
    <m/>
    <n v="210"/>
    <n v="210"/>
    <m/>
    <m/>
    <m/>
    <m/>
    <x v="376"/>
    <m/>
    <m/>
    <m/>
    <n v="420"/>
    <m/>
    <s v=""/>
    <m/>
    <s v="X"/>
    <s v="x"/>
    <s v="9700"/>
  </r>
  <r>
    <x v="641"/>
    <s v="9714"/>
    <s v="Gerencia Red de Agencias"/>
    <m/>
    <m/>
    <m/>
    <m/>
    <m/>
    <m/>
    <x v="14"/>
    <m/>
    <m/>
    <m/>
    <m/>
    <x v="1"/>
    <m/>
    <m/>
    <m/>
    <m/>
    <x v="1"/>
    <m/>
    <x v="1"/>
    <m/>
    <s v="Felipe Segundo Alvarado Balarezo"/>
    <s v="1013 778 024"/>
    <s v="SI"/>
    <m/>
    <m/>
    <x v="3"/>
    <m/>
    <m/>
    <x v="9"/>
    <s v="MOVILIDAD SERVICIO LOCAL"/>
    <n v="60"/>
    <n v="60"/>
    <n v="60"/>
    <n v="60"/>
    <n v="60"/>
    <n v="60"/>
    <n v="0"/>
    <n v="0"/>
    <n v="0"/>
    <n v="0"/>
    <n v="0"/>
    <n v="0"/>
    <x v="410"/>
    <m/>
    <m/>
    <m/>
    <n v="360"/>
    <m/>
    <s v=""/>
    <m/>
    <s v="X"/>
    <s v="x"/>
    <s v="9700"/>
  </r>
  <r>
    <x v="642"/>
    <s v="7210"/>
    <s v="Gerencia Red de Agencias"/>
    <s v="Gestión del Cliente"/>
    <m/>
    <m/>
    <m/>
    <m/>
    <m/>
    <x v="456"/>
    <m/>
    <m/>
    <m/>
    <m/>
    <x v="1"/>
    <m/>
    <m/>
    <m/>
    <m/>
    <x v="1"/>
    <m/>
    <x v="1"/>
    <m/>
    <s v="Felipe Segundo Alvarado Balarezo"/>
    <s v="1014 778 024"/>
    <s v="SI"/>
    <m/>
    <m/>
    <x v="3"/>
    <m/>
    <m/>
    <x v="9"/>
    <s v="MOVILIDAD SERVICIO LOCAL"/>
    <m/>
    <m/>
    <m/>
    <m/>
    <m/>
    <m/>
    <n v="120"/>
    <n v="120"/>
    <m/>
    <m/>
    <m/>
    <m/>
    <x v="389"/>
    <m/>
    <m/>
    <m/>
    <n v="240"/>
    <m/>
    <s v=""/>
    <m/>
    <s v="X"/>
    <s v="x"/>
    <s v="9700"/>
  </r>
  <r>
    <x v="643"/>
    <s v="9716"/>
    <s v="Gerencia Red de Agencias"/>
    <m/>
    <m/>
    <m/>
    <m/>
    <m/>
    <m/>
    <x v="457"/>
    <m/>
    <m/>
    <m/>
    <m/>
    <x v="1"/>
    <m/>
    <m/>
    <m/>
    <m/>
    <x v="1"/>
    <m/>
    <x v="1"/>
    <m/>
    <s v="Felipe Segundo Alvarado Balarezo"/>
    <s v="1015 778 024"/>
    <s v="SI"/>
    <m/>
    <m/>
    <x v="3"/>
    <m/>
    <m/>
    <x v="108"/>
    <s v="ADMINISTRACION DE OFICINAS ESPECIALES"/>
    <m/>
    <n v="3033192"/>
    <n v="3033191"/>
    <m/>
    <m/>
    <m/>
    <m/>
    <m/>
    <m/>
    <m/>
    <m/>
    <m/>
    <x v="514"/>
    <m/>
    <m/>
    <m/>
    <n v="6066383"/>
    <m/>
    <s v=""/>
    <m/>
    <s v="X"/>
    <s v="x"/>
    <s v="9700"/>
  </r>
  <r>
    <x v="644"/>
    <s v="9717"/>
    <s v="Gerencia Red de Agencias"/>
    <m/>
    <m/>
    <m/>
    <m/>
    <m/>
    <m/>
    <x v="458"/>
    <m/>
    <m/>
    <m/>
    <m/>
    <x v="1"/>
    <m/>
    <m/>
    <m/>
    <m/>
    <x v="1"/>
    <m/>
    <x v="1"/>
    <m/>
    <s v="Felipe Segundo Alvarado Balarezo"/>
    <s v="1016 778 024"/>
    <s v="SI"/>
    <m/>
    <m/>
    <x v="3"/>
    <m/>
    <m/>
    <x v="50"/>
    <s v="OTROS SERVICIOS"/>
    <n v="1025000"/>
    <n v="1025000"/>
    <m/>
    <m/>
    <m/>
    <m/>
    <m/>
    <m/>
    <m/>
    <m/>
    <m/>
    <m/>
    <x v="515"/>
    <m/>
    <m/>
    <m/>
    <n v="2050000"/>
    <m/>
    <s v=""/>
    <m/>
    <s v="X"/>
    <s v="x"/>
    <s v="9700"/>
  </r>
  <r>
    <x v="645"/>
    <s v="9718"/>
    <s v="Gerencia Red de Agencias"/>
    <m/>
    <m/>
    <m/>
    <m/>
    <m/>
    <m/>
    <x v="459"/>
    <m/>
    <m/>
    <m/>
    <m/>
    <x v="1"/>
    <m/>
    <m/>
    <m/>
    <m/>
    <x v="1"/>
    <m/>
    <x v="1"/>
    <m/>
    <s v="Felipe Segundo Alvarado Balarezo"/>
    <s v="1017 778 024"/>
    <s v="SI"/>
    <m/>
    <m/>
    <x v="3"/>
    <m/>
    <m/>
    <x v="108"/>
    <s v="ADMINISTRACION DE OFICINAS ESPECIALES"/>
    <m/>
    <m/>
    <m/>
    <m/>
    <m/>
    <m/>
    <m/>
    <m/>
    <m/>
    <m/>
    <n v="3033192"/>
    <n v="3033191"/>
    <x v="514"/>
    <m/>
    <m/>
    <m/>
    <n v="6066383"/>
    <m/>
    <s v=""/>
    <m/>
    <s v="X"/>
    <s v="x"/>
    <s v="9700"/>
  </r>
  <r>
    <x v="646"/>
    <s v="9719"/>
    <s v="Gerencia Red de Agencias"/>
    <m/>
    <m/>
    <m/>
    <m/>
    <m/>
    <m/>
    <x v="460"/>
    <m/>
    <m/>
    <m/>
    <m/>
    <x v="1"/>
    <m/>
    <m/>
    <m/>
    <m/>
    <x v="1"/>
    <m/>
    <x v="1"/>
    <m/>
    <s v="Felipe Segundo Alvarado Balarezo"/>
    <s v="1018 778 024"/>
    <s v="SI"/>
    <m/>
    <m/>
    <x v="3"/>
    <m/>
    <m/>
    <x v="50"/>
    <s v="OTROS SERVICIOS"/>
    <m/>
    <m/>
    <m/>
    <m/>
    <m/>
    <m/>
    <m/>
    <m/>
    <m/>
    <m/>
    <n v="1025000"/>
    <n v="1025000"/>
    <x v="515"/>
    <m/>
    <m/>
    <m/>
    <n v="2050000"/>
    <m/>
    <s v=""/>
    <m/>
    <s v="X"/>
    <s v="x"/>
    <s v="9700"/>
  </r>
  <r>
    <x v="647"/>
    <s v="3100"/>
    <s v="Gerencia de Operaciones"/>
    <m/>
    <m/>
    <m/>
    <m/>
    <m/>
    <m/>
    <x v="461"/>
    <s v="Bienes"/>
    <s v="Moderada"/>
    <s v="Adquisicion Lecto clasificadora cheques"/>
    <s v="NO"/>
    <x v="2"/>
    <m/>
    <m/>
    <m/>
    <m/>
    <x v="1"/>
    <m/>
    <x v="1"/>
    <m/>
    <s v="Raquel Elizabeth Vargas Rios"/>
    <s v="992 673 708"/>
    <s v="SI"/>
    <m/>
    <m/>
    <x v="3"/>
    <m/>
    <m/>
    <x v="5"/>
    <s v="MAQUINARIAS"/>
    <m/>
    <m/>
    <m/>
    <m/>
    <m/>
    <m/>
    <m/>
    <m/>
    <m/>
    <n v="1500000"/>
    <m/>
    <m/>
    <x v="24"/>
    <m/>
    <m/>
    <m/>
    <n v="1500000"/>
    <m/>
    <s v=""/>
    <m/>
    <s v="DESESTIMADO"/>
    <m/>
    <s v="3100"/>
  </r>
  <r>
    <x v="648"/>
    <s v="3100"/>
    <s v="Gerencia de Operaciones"/>
    <m/>
    <m/>
    <m/>
    <m/>
    <m/>
    <m/>
    <x v="462"/>
    <s v="servicios"/>
    <s v="Moderada"/>
    <s v="Gastos Notariales"/>
    <s v="NO"/>
    <x v="2"/>
    <m/>
    <m/>
    <m/>
    <s v="SI"/>
    <x v="1"/>
    <m/>
    <x v="1"/>
    <m/>
    <s v="Raquel Elizabeth Vargas Rios"/>
    <s v="992 673 708"/>
    <s v="SI"/>
    <m/>
    <m/>
    <x v="3"/>
    <m/>
    <m/>
    <x v="49"/>
    <s v="PROTESTO . LEGALIZACION Y REGISTRO"/>
    <n v="5000"/>
    <n v="5000"/>
    <n v="5000"/>
    <n v="5000"/>
    <n v="5000"/>
    <n v="5000"/>
    <n v="0"/>
    <n v="0"/>
    <n v="0"/>
    <n v="0"/>
    <n v="0"/>
    <n v="0"/>
    <x v="85"/>
    <m/>
    <m/>
    <m/>
    <n v="30000"/>
    <m/>
    <s v=""/>
    <m/>
    <m/>
    <m/>
    <s v="3100"/>
  </r>
  <r>
    <x v="649"/>
    <s v="3100"/>
    <s v="Gerencia de Operaciones"/>
    <m/>
    <m/>
    <m/>
    <m/>
    <m/>
    <m/>
    <x v="14"/>
    <s v="servicios"/>
    <s v="Moderada"/>
    <s v="Comisión de Servicios a Nivel Nacional"/>
    <s v="NO"/>
    <x v="2"/>
    <m/>
    <m/>
    <m/>
    <s v="SI"/>
    <x v="1"/>
    <m/>
    <x v="1"/>
    <m/>
    <s v="Raquel Elizabeth Vargas Rios"/>
    <s v="992 673 708"/>
    <s v="SI"/>
    <m/>
    <m/>
    <x v="3"/>
    <m/>
    <m/>
    <x v="7"/>
    <s v="REPUBLICA "/>
    <m/>
    <m/>
    <m/>
    <n v="1760"/>
    <n v="2640"/>
    <n v="3520"/>
    <m/>
    <m/>
    <m/>
    <m/>
    <m/>
    <m/>
    <x v="516"/>
    <m/>
    <m/>
    <m/>
    <n v="7920"/>
    <m/>
    <s v=""/>
    <m/>
    <m/>
    <m/>
    <s v="3100"/>
  </r>
  <r>
    <x v="650"/>
    <s v="3100"/>
    <s v="Gerencia de Operaciones"/>
    <m/>
    <m/>
    <m/>
    <m/>
    <m/>
    <m/>
    <x v="462"/>
    <s v="servicios"/>
    <s v="Moderada"/>
    <s v="Gastos Notariales"/>
    <s v="NO"/>
    <x v="2"/>
    <m/>
    <m/>
    <m/>
    <s v="SI"/>
    <x v="1"/>
    <m/>
    <x v="1"/>
    <m/>
    <s v="Raquel Elizabeth Vargas Rios"/>
    <s v="992 673 708"/>
    <s v="SI"/>
    <m/>
    <m/>
    <x v="3"/>
    <m/>
    <m/>
    <x v="49"/>
    <s v="PROTESTO . LEGALIZACION Y REGISTRO"/>
    <n v="500"/>
    <n v="500"/>
    <n v="500"/>
    <n v="500"/>
    <n v="500"/>
    <n v="500"/>
    <n v="500"/>
    <n v="500"/>
    <n v="500"/>
    <n v="500"/>
    <n v="500"/>
    <n v="500"/>
    <x v="517"/>
    <m/>
    <m/>
    <m/>
    <n v="6000"/>
    <m/>
    <s v=""/>
    <m/>
    <m/>
    <m/>
    <s v="3100"/>
  </r>
  <r>
    <x v="651"/>
    <s v="3100"/>
    <s v="Gerencia de Operaciones"/>
    <m/>
    <m/>
    <m/>
    <m/>
    <m/>
    <m/>
    <x v="14"/>
    <s v="servicios"/>
    <s v="Moderada"/>
    <s v="Comisión de Servicios a Nivel Nacional"/>
    <s v="NO"/>
    <x v="2"/>
    <m/>
    <m/>
    <m/>
    <s v="SI"/>
    <x v="1"/>
    <m/>
    <x v="1"/>
    <m/>
    <s v="Raquel Elizabeth Vargas Rios"/>
    <s v="992 673 708"/>
    <s v="SI"/>
    <m/>
    <m/>
    <x v="3"/>
    <m/>
    <m/>
    <x v="8"/>
    <s v="VIATICOS REPUBLICA"/>
    <m/>
    <m/>
    <m/>
    <n v="2730"/>
    <n v="1470"/>
    <n v="1470"/>
    <m/>
    <m/>
    <m/>
    <m/>
    <m/>
    <m/>
    <x v="518"/>
    <m/>
    <m/>
    <m/>
    <n v="5670"/>
    <m/>
    <s v=""/>
    <m/>
    <m/>
    <m/>
    <s v="3100"/>
  </r>
  <r>
    <x v="652"/>
    <s v="3100"/>
    <s v="Gerencia de Operaciones"/>
    <m/>
    <m/>
    <m/>
    <m/>
    <m/>
    <m/>
    <x v="14"/>
    <s v="servicios"/>
    <s v="Moderada"/>
    <s v="Comisión de Servicios a nivel Nacional"/>
    <s v="NO"/>
    <x v="2"/>
    <m/>
    <m/>
    <m/>
    <s v="SI"/>
    <x v="1"/>
    <m/>
    <x v="1"/>
    <m/>
    <s v="Raquel Elizabeth Vargas Rios"/>
    <s v="992 673 708"/>
    <s v="SI"/>
    <m/>
    <m/>
    <x v="3"/>
    <m/>
    <m/>
    <x v="9"/>
    <s v="MOVILIDAD SERVICIO LOCAL"/>
    <n v="880"/>
    <n v="880"/>
    <n v="880"/>
    <n v="880"/>
    <n v="880"/>
    <n v="880"/>
    <n v="0"/>
    <n v="0"/>
    <n v="0"/>
    <n v="0"/>
    <n v="0"/>
    <n v="240"/>
    <x v="519"/>
    <m/>
    <m/>
    <m/>
    <n v="5520"/>
    <m/>
    <s v=""/>
    <m/>
    <m/>
    <m/>
    <s v="3100"/>
  </r>
  <r>
    <x v="653"/>
    <s v="3100"/>
    <s v="Gerencia de Operaciones"/>
    <m/>
    <m/>
    <m/>
    <m/>
    <m/>
    <m/>
    <x v="14"/>
    <s v="servicios"/>
    <s v="Moderada"/>
    <s v="Comisión de Servicios a Nivel Nacional"/>
    <s v="NO"/>
    <x v="2"/>
    <m/>
    <m/>
    <m/>
    <s v="SI"/>
    <x v="1"/>
    <m/>
    <x v="1"/>
    <m/>
    <s v="Raquel Elizabeth Vargas Rios"/>
    <s v="992 673 708"/>
    <s v="SI"/>
    <m/>
    <m/>
    <x v="3"/>
    <m/>
    <m/>
    <x v="7"/>
    <s v="REPUBLICA "/>
    <m/>
    <m/>
    <n v="2310"/>
    <m/>
    <n v="2430"/>
    <m/>
    <n v="0"/>
    <m/>
    <n v="460"/>
    <m/>
    <m/>
    <m/>
    <x v="520"/>
    <m/>
    <m/>
    <m/>
    <n v="5200"/>
    <m/>
    <s v=""/>
    <m/>
    <m/>
    <m/>
    <s v="3100"/>
  </r>
  <r>
    <x v="654"/>
    <s v="3100"/>
    <s v="Gerencia de Operaciones"/>
    <m/>
    <m/>
    <m/>
    <m/>
    <m/>
    <m/>
    <x v="14"/>
    <s v="servicios"/>
    <s v="Moderada"/>
    <s v="Comisión de Servicios a Nivel Nacional"/>
    <s v="NO"/>
    <x v="2"/>
    <m/>
    <m/>
    <m/>
    <s v="SI"/>
    <x v="1"/>
    <m/>
    <x v="1"/>
    <m/>
    <s v="Raquel Elizabeth Vargas Rios"/>
    <s v="992 673 708"/>
    <s v="SI"/>
    <m/>
    <m/>
    <x v="3"/>
    <m/>
    <m/>
    <x v="9"/>
    <s v="MOVILIDAD SERVICIO LOCAL"/>
    <n v="840"/>
    <n v="840"/>
    <n v="840"/>
    <n v="840"/>
    <n v="840"/>
    <n v="840"/>
    <m/>
    <m/>
    <m/>
    <m/>
    <m/>
    <m/>
    <x v="306"/>
    <m/>
    <m/>
    <m/>
    <n v="5040"/>
    <m/>
    <s v=""/>
    <m/>
    <m/>
    <m/>
    <s v="3100"/>
  </r>
  <r>
    <x v="655"/>
    <s v="3100"/>
    <s v="Gerencia de Operaciones"/>
    <m/>
    <m/>
    <m/>
    <m/>
    <m/>
    <m/>
    <x v="14"/>
    <s v="servicios"/>
    <s v="Moderada"/>
    <s v="Comisión de Servicios a Nivel Nacional"/>
    <s v="NO"/>
    <x v="2"/>
    <m/>
    <m/>
    <m/>
    <s v="SI"/>
    <x v="1"/>
    <m/>
    <x v="1"/>
    <m/>
    <s v="Raquel Elizabeth Vargas Rios"/>
    <s v="992 673 708"/>
    <s v="SI"/>
    <m/>
    <m/>
    <x v="3"/>
    <m/>
    <m/>
    <x v="8"/>
    <s v="VIATICOS REPUBLICA"/>
    <m/>
    <m/>
    <m/>
    <n v="1260"/>
    <m/>
    <n v="1260"/>
    <m/>
    <n v="1020"/>
    <m/>
    <n v="1260"/>
    <m/>
    <m/>
    <x v="479"/>
    <m/>
    <m/>
    <m/>
    <n v="4800"/>
    <m/>
    <s v=""/>
    <m/>
    <m/>
    <m/>
    <s v="3100"/>
  </r>
  <r>
    <x v="656"/>
    <s v="3100"/>
    <s v="Gerencia de Operaciones"/>
    <m/>
    <m/>
    <m/>
    <m/>
    <m/>
    <m/>
    <x v="14"/>
    <s v="servicios"/>
    <s v="Moderada"/>
    <s v="Comisión de Servicios a Nivel Nacional"/>
    <s v="NO"/>
    <x v="2"/>
    <m/>
    <m/>
    <m/>
    <s v="SI"/>
    <x v="1"/>
    <m/>
    <x v="1"/>
    <m/>
    <s v="Raquel Elizabeth Vargas Rios"/>
    <s v="992 673 708"/>
    <s v="SI"/>
    <m/>
    <m/>
    <x v="3"/>
    <m/>
    <m/>
    <x v="7"/>
    <s v="REPUBLICA "/>
    <m/>
    <m/>
    <m/>
    <n v="2310"/>
    <m/>
    <n v="1660"/>
    <n v="0"/>
    <n v="0"/>
    <m/>
    <m/>
    <m/>
    <m/>
    <x v="521"/>
    <m/>
    <m/>
    <m/>
    <n v="3970"/>
    <m/>
    <s v=""/>
    <m/>
    <m/>
    <m/>
    <s v="3100"/>
  </r>
  <r>
    <x v="657"/>
    <s v="3100"/>
    <s v="Gerencia de Operaciones"/>
    <m/>
    <m/>
    <m/>
    <m/>
    <m/>
    <m/>
    <x v="14"/>
    <s v="servicios"/>
    <s v="Moderada"/>
    <s v="Comisión de Servicios a Nivel Nacional"/>
    <s v="NO"/>
    <x v="2"/>
    <m/>
    <m/>
    <m/>
    <s v="SI"/>
    <x v="1"/>
    <m/>
    <x v="1"/>
    <m/>
    <s v="Raquel Elizabeth Vargas Rios"/>
    <s v="992 673 708"/>
    <s v="SI"/>
    <m/>
    <m/>
    <x v="3"/>
    <m/>
    <m/>
    <x v="8"/>
    <s v="VIATICOS REPUBLICA"/>
    <m/>
    <m/>
    <n v="960"/>
    <m/>
    <m/>
    <n v="960"/>
    <m/>
    <n v="960"/>
    <m/>
    <m/>
    <n v="960"/>
    <m/>
    <x v="370"/>
    <m/>
    <m/>
    <m/>
    <n v="3840"/>
    <m/>
    <s v=""/>
    <m/>
    <m/>
    <m/>
    <s v="3100"/>
  </r>
  <r>
    <x v="658"/>
    <s v="3100"/>
    <s v="Gerencia de Operaciones"/>
    <m/>
    <m/>
    <m/>
    <m/>
    <m/>
    <m/>
    <x v="14"/>
    <s v="servicios"/>
    <s v="Moderada"/>
    <s v="Comisión de Servicios a Nivel Nacional"/>
    <s v="NO"/>
    <x v="2"/>
    <m/>
    <m/>
    <m/>
    <s v="SI"/>
    <x v="1"/>
    <m/>
    <x v="1"/>
    <m/>
    <s v="Raquel Elizabeth Vargas Rios"/>
    <s v="992 673 708"/>
    <s v="SI"/>
    <m/>
    <m/>
    <x v="3"/>
    <m/>
    <m/>
    <x v="7"/>
    <s v="REPUBLICA "/>
    <m/>
    <m/>
    <m/>
    <n v="880"/>
    <n v="880"/>
    <n v="1760"/>
    <m/>
    <m/>
    <m/>
    <m/>
    <m/>
    <m/>
    <x v="17"/>
    <m/>
    <m/>
    <m/>
    <n v="3520"/>
    <m/>
    <s v=""/>
    <m/>
    <m/>
    <m/>
    <s v="3100"/>
  </r>
  <r>
    <x v="659"/>
    <s v="3100"/>
    <s v="Gerencia de Operaciones"/>
    <m/>
    <m/>
    <m/>
    <m/>
    <m/>
    <m/>
    <x v="14"/>
    <s v="servicios"/>
    <s v="Moderada"/>
    <s v="Comisión de Servicios a Nivel Nacional"/>
    <s v="NO"/>
    <x v="2"/>
    <m/>
    <m/>
    <m/>
    <s v="SI"/>
    <x v="1"/>
    <m/>
    <x v="1"/>
    <m/>
    <s v="Raquel Elizabeth Vargas Rios"/>
    <s v="992 673 708"/>
    <s v="SI"/>
    <m/>
    <m/>
    <x v="3"/>
    <m/>
    <m/>
    <x v="7"/>
    <s v="REPUBLICA "/>
    <m/>
    <m/>
    <n v="880"/>
    <m/>
    <m/>
    <n v="880"/>
    <m/>
    <n v="880"/>
    <m/>
    <m/>
    <n v="880"/>
    <m/>
    <x v="17"/>
    <m/>
    <m/>
    <m/>
    <n v="3520"/>
    <m/>
    <s v=""/>
    <m/>
    <m/>
    <m/>
    <s v="3100"/>
  </r>
  <r>
    <x v="660"/>
    <s v="3100"/>
    <s v="Gerencia de Operaciones"/>
    <m/>
    <m/>
    <m/>
    <m/>
    <m/>
    <m/>
    <x v="462"/>
    <s v="servicios"/>
    <s v="Moderada"/>
    <s v="Gastos Notariales"/>
    <s v="NO"/>
    <x v="2"/>
    <m/>
    <m/>
    <m/>
    <s v="SI"/>
    <x v="1"/>
    <m/>
    <x v="1"/>
    <m/>
    <s v="Raquel Elizabeth Vargas Rios"/>
    <s v="992 673 708"/>
    <s v="SI"/>
    <m/>
    <m/>
    <x v="3"/>
    <m/>
    <m/>
    <x v="49"/>
    <s v="PROTESTO . LEGALIZACION Y REGISTRO"/>
    <n v="315"/>
    <n v="225"/>
    <n v="270"/>
    <n v="225"/>
    <n v="270"/>
    <n v="225"/>
    <n v="270"/>
    <n v="360"/>
    <n v="270"/>
    <n v="225"/>
    <n v="270"/>
    <n v="225"/>
    <x v="413"/>
    <m/>
    <m/>
    <m/>
    <n v="3150"/>
    <m/>
    <s v=""/>
    <m/>
    <m/>
    <m/>
    <s v="3100"/>
  </r>
  <r>
    <x v="661"/>
    <s v="3100"/>
    <s v="Gerencia de Operaciones"/>
    <m/>
    <m/>
    <m/>
    <m/>
    <m/>
    <m/>
    <x v="14"/>
    <s v="servicios"/>
    <s v="Moderada"/>
    <s v="Comisión de Servicios a Nivel Nacional"/>
    <s v="NO"/>
    <x v="2"/>
    <m/>
    <m/>
    <m/>
    <s v="SI"/>
    <x v="1"/>
    <m/>
    <x v="1"/>
    <m/>
    <s v="Raquel Elizabeth Vargas Rios"/>
    <s v="992 673 708"/>
    <s v="SI"/>
    <m/>
    <m/>
    <x v="3"/>
    <m/>
    <m/>
    <x v="9"/>
    <s v="MOVILIDAD SERVICIO LOCAL"/>
    <n v="420"/>
    <n v="420"/>
    <n v="420"/>
    <n v="420"/>
    <n v="420"/>
    <n v="420"/>
    <m/>
    <m/>
    <m/>
    <m/>
    <m/>
    <m/>
    <x v="18"/>
    <m/>
    <m/>
    <m/>
    <n v="2520"/>
    <m/>
    <s v=""/>
    <m/>
    <m/>
    <m/>
    <s v="3100"/>
  </r>
  <r>
    <x v="662"/>
    <s v="3100"/>
    <s v="Gerencia de Operaciones"/>
    <m/>
    <m/>
    <m/>
    <m/>
    <m/>
    <m/>
    <x v="14"/>
    <s v="servicios"/>
    <s v="Moderada"/>
    <s v="Comisión de Servicios a Nivel Nacional"/>
    <s v="NO"/>
    <x v="2"/>
    <m/>
    <m/>
    <m/>
    <s v="SI"/>
    <x v="1"/>
    <m/>
    <x v="1"/>
    <m/>
    <s v="Raquel Elizabeth Vargas Rios"/>
    <s v="992 673 708"/>
    <s v="SI"/>
    <m/>
    <m/>
    <x v="3"/>
    <m/>
    <m/>
    <x v="8"/>
    <s v="VIATICOS REPUBLICA"/>
    <m/>
    <m/>
    <m/>
    <n v="630"/>
    <n v="1260"/>
    <n v="630"/>
    <m/>
    <m/>
    <m/>
    <m/>
    <m/>
    <m/>
    <x v="18"/>
    <m/>
    <m/>
    <m/>
    <n v="2520"/>
    <m/>
    <s v=""/>
    <m/>
    <m/>
    <m/>
    <s v="3100"/>
  </r>
  <r>
    <x v="663"/>
    <s v="3100"/>
    <s v="Gerencia de Operaciones"/>
    <m/>
    <m/>
    <m/>
    <m/>
    <m/>
    <m/>
    <x v="14"/>
    <s v="servicios"/>
    <s v="Moderada"/>
    <s v="Comisión de Servicios a Nivel Nacional"/>
    <s v="NO"/>
    <x v="2"/>
    <m/>
    <m/>
    <m/>
    <s v="SI"/>
    <x v="1"/>
    <m/>
    <x v="1"/>
    <m/>
    <s v="Raquel Elizabeth Vargas Rios"/>
    <s v="992 673 708"/>
    <s v="SI"/>
    <m/>
    <m/>
    <x v="3"/>
    <m/>
    <m/>
    <x v="8"/>
    <s v="VIATICOS REPUBLICA"/>
    <m/>
    <m/>
    <n v="1260"/>
    <m/>
    <n v="1260"/>
    <m/>
    <n v="0"/>
    <m/>
    <n v="0"/>
    <m/>
    <m/>
    <m/>
    <x v="18"/>
    <m/>
    <m/>
    <m/>
    <n v="2520"/>
    <m/>
    <s v=""/>
    <m/>
    <m/>
    <m/>
    <s v="3100"/>
  </r>
  <r>
    <x v="664"/>
    <s v="3100"/>
    <s v="Gerencia de Operaciones"/>
    <m/>
    <m/>
    <m/>
    <m/>
    <m/>
    <m/>
    <x v="14"/>
    <s v="servicios"/>
    <s v="Moderada"/>
    <s v="Comisión de Servicios a Nivel Nacional"/>
    <s v="NO"/>
    <x v="2"/>
    <m/>
    <m/>
    <m/>
    <s v="SI"/>
    <x v="1"/>
    <m/>
    <x v="1"/>
    <m/>
    <s v="Raquel Elizabeth Vargas Rios"/>
    <s v="992 673 708"/>
    <s v="SI"/>
    <m/>
    <m/>
    <x v="3"/>
    <m/>
    <m/>
    <x v="9"/>
    <s v="MOVILIDAD SERVICIO LOCAL"/>
    <m/>
    <m/>
    <m/>
    <n v="240"/>
    <n v="480"/>
    <n v="360"/>
    <m/>
    <m/>
    <m/>
    <m/>
    <m/>
    <m/>
    <x v="475"/>
    <m/>
    <m/>
    <m/>
    <n v="1080"/>
    <m/>
    <s v=""/>
    <m/>
    <m/>
    <m/>
    <s v="3100"/>
  </r>
  <r>
    <x v="665"/>
    <s v="3100"/>
    <s v="Gerencia de Operaciones"/>
    <m/>
    <m/>
    <m/>
    <m/>
    <m/>
    <m/>
    <x v="14"/>
    <s v="servicios"/>
    <s v="Moderada"/>
    <s v="Comisión de Servicios a Nivel Nacional"/>
    <s v="NO"/>
    <x v="2"/>
    <m/>
    <m/>
    <m/>
    <s v="SI"/>
    <x v="1"/>
    <m/>
    <x v="1"/>
    <m/>
    <s v="Raquel Elizabeth Vargas Rios"/>
    <s v="992 673 708"/>
    <s v="SI"/>
    <m/>
    <m/>
    <x v="3"/>
    <m/>
    <m/>
    <x v="9"/>
    <s v="MOVILIDAD SERVICIO LOCAL"/>
    <m/>
    <m/>
    <n v="360"/>
    <m/>
    <n v="360"/>
    <m/>
    <n v="0"/>
    <m/>
    <n v="0"/>
    <m/>
    <m/>
    <m/>
    <x v="9"/>
    <m/>
    <m/>
    <m/>
    <n v="720"/>
    <m/>
    <s v=""/>
    <m/>
    <m/>
    <m/>
    <s v="3100"/>
  </r>
  <r>
    <x v="666"/>
    <s v="3100"/>
    <s v="Gerencia de Operaciones"/>
    <m/>
    <m/>
    <m/>
    <m/>
    <m/>
    <m/>
    <x v="14"/>
    <s v="servicios"/>
    <s v="Moderada"/>
    <s v="Comisión de Servicios a Nivel Nacional"/>
    <s v="NO"/>
    <x v="2"/>
    <m/>
    <m/>
    <m/>
    <s v="SI"/>
    <x v="1"/>
    <m/>
    <x v="1"/>
    <m/>
    <s v="Raquel Elizabeth Vargas Rios"/>
    <s v="992 673 708"/>
    <s v="SI"/>
    <m/>
    <m/>
    <x v="3"/>
    <m/>
    <m/>
    <x v="9"/>
    <s v="MOVILIDAD SERVICIO LOCAL"/>
    <m/>
    <m/>
    <m/>
    <n v="360"/>
    <m/>
    <n v="360"/>
    <m/>
    <n v="0"/>
    <m/>
    <n v="0"/>
    <m/>
    <m/>
    <x v="9"/>
    <m/>
    <m/>
    <m/>
    <n v="720"/>
    <m/>
    <s v=""/>
    <m/>
    <m/>
    <m/>
    <s v="3100"/>
  </r>
  <r>
    <x v="667"/>
    <s v="3100"/>
    <s v="Gerencia de Operaciones"/>
    <m/>
    <m/>
    <m/>
    <m/>
    <m/>
    <m/>
    <x v="14"/>
    <s v="servicios"/>
    <s v="Moderada"/>
    <s v="Comisión de Servicios a Nivel Nacional"/>
    <s v="NO"/>
    <x v="2"/>
    <m/>
    <m/>
    <m/>
    <s v="SI"/>
    <x v="1"/>
    <m/>
    <x v="1"/>
    <m/>
    <s v="Raquel Elizabeth Vargas Rios"/>
    <s v="992 673 708"/>
    <s v="SI"/>
    <m/>
    <m/>
    <x v="3"/>
    <m/>
    <m/>
    <x v="9"/>
    <s v="MOVILIDAD SERVICIO LOCAL"/>
    <m/>
    <m/>
    <m/>
    <n v="240"/>
    <n v="120"/>
    <n v="240"/>
    <m/>
    <m/>
    <m/>
    <m/>
    <m/>
    <m/>
    <x v="409"/>
    <m/>
    <m/>
    <m/>
    <n v="600"/>
    <m/>
    <s v=""/>
    <m/>
    <m/>
    <m/>
    <s v="3100"/>
  </r>
  <r>
    <x v="668"/>
    <s v="3100"/>
    <s v="Gerencia de Operaciones"/>
    <m/>
    <m/>
    <m/>
    <m/>
    <m/>
    <m/>
    <x v="14"/>
    <s v="servicios"/>
    <s v="Moderada"/>
    <s v="Comisión de Servicios a Nivel Nacional"/>
    <s v="NO"/>
    <x v="2"/>
    <m/>
    <m/>
    <m/>
    <s v="SI"/>
    <x v="1"/>
    <m/>
    <x v="1"/>
    <m/>
    <s v="Raquel Elizabeth Vargas Rios"/>
    <s v="992 673 708"/>
    <s v="SI"/>
    <m/>
    <m/>
    <x v="3"/>
    <m/>
    <m/>
    <x v="9"/>
    <s v="MOVILIDAD SERVICIO LOCAL"/>
    <m/>
    <m/>
    <n v="120"/>
    <m/>
    <m/>
    <n v="120"/>
    <m/>
    <n v="120"/>
    <m/>
    <m/>
    <n v="120"/>
    <m/>
    <x v="462"/>
    <m/>
    <m/>
    <m/>
    <n v="480"/>
    <m/>
    <s v=""/>
    <m/>
    <m/>
    <m/>
    <s v="3100"/>
  </r>
  <r>
    <x v="669"/>
    <s v="3220"/>
    <s v="Gerencia de Operaciones"/>
    <s v="Internacional"/>
    <s v=""/>
    <s v="3220"/>
    <s v="Gerencia de Operaciones"/>
    <s v="Internacional"/>
    <s v=""/>
    <x v="463"/>
    <s v="servicios"/>
    <s v="Alta"/>
    <s v="COTIZACIONES"/>
    <s v="NO"/>
    <x v="2"/>
    <s v="OEI 8: Optimizar la eficiencia de los procesos"/>
    <s v="Subcontratación"/>
    <s v="Significativa"/>
    <s v="SI"/>
    <x v="3"/>
    <s v="1"/>
    <x v="14"/>
    <d v="2023-12-31T00:00:00"/>
    <s v="Raquel Elizabeth Vargas Rios"/>
    <s v="992 673 708"/>
    <s v="SI"/>
    <s v="Asignado"/>
    <s v=""/>
    <x v="1"/>
    <s v=""/>
    <m/>
    <x v="86"/>
    <s v="COTIZACIONES"/>
    <m/>
    <m/>
    <m/>
    <m/>
    <m/>
    <m/>
    <n v="4800"/>
    <m/>
    <m/>
    <m/>
    <m/>
    <m/>
    <x v="479"/>
    <m/>
    <m/>
    <m/>
    <n v="4800"/>
    <m/>
    <s v=""/>
    <s v="NO"/>
    <s v=""/>
    <m/>
    <s v="3100"/>
  </r>
  <r>
    <x v="670"/>
    <s v="3111"/>
    <s v="Gerencia de Operaciones"/>
    <s v="Captaciones y Pagaduría"/>
    <s v="Apertura de Cuentas"/>
    <s v="3111"/>
    <s v="Gerencia de Operaciones"/>
    <s v="Captaciones y Pagaduría"/>
    <s v="Apertura de Cuentas"/>
    <x v="464"/>
    <s v="servicios"/>
    <s v="Alta"/>
    <s v="GASTOS DE IMPRENTA"/>
    <s v="NO"/>
    <x v="2"/>
    <s v="OEI 8: Optimizar la eficiencia de los procesos"/>
    <s v="Contratación"/>
    <s v="No Significativa"/>
    <s v="SI"/>
    <x v="0"/>
    <s v="36"/>
    <x v="14"/>
    <d v="2025-12-31T00:00:00"/>
    <s v="Raquel Elizabeth Vargas Rios"/>
    <s v="992 673 708"/>
    <s v="SI"/>
    <s v="No Asignado"/>
    <s v=""/>
    <x v="2"/>
    <s v=""/>
    <m/>
    <x v="57"/>
    <s v="GASTOS DE IMPRENTA"/>
    <n v="89000"/>
    <n v="89000"/>
    <n v="89000"/>
    <n v="89000"/>
    <n v="89000"/>
    <n v="89000"/>
    <n v="89000"/>
    <n v="89000"/>
    <n v="89000"/>
    <n v="89000"/>
    <n v="89000"/>
    <n v="89000"/>
    <x v="522"/>
    <n v="1416000"/>
    <n v="1416000"/>
    <m/>
    <n v="3900000"/>
    <m/>
    <s v=""/>
    <s v="NO"/>
    <s v=""/>
    <m/>
    <s v="3100"/>
  </r>
  <r>
    <x v="671"/>
    <s v="3116"/>
    <s v="Gerencia de Operaciones"/>
    <s v="Captaciones y Pagaduría"/>
    <s v="Sistema de Pagos"/>
    <s v="3116"/>
    <s v="Gerencia de Operaciones"/>
    <s v="Captaciones y Pagaduría"/>
    <s v="Sistema de Pagos"/>
    <x v="465"/>
    <s v="servicios"/>
    <s v="Alta"/>
    <s v="OTROS SERVICIOS"/>
    <s v="NO"/>
    <x v="2"/>
    <s v="OEI 8: Optimizar la eficiencia de los procesos"/>
    <s v="Contratación"/>
    <s v="Significativa"/>
    <s v="SI"/>
    <x v="0"/>
    <s v="12"/>
    <x v="14"/>
    <d v="2023-12-31T00:00:00"/>
    <s v="Raquel Elizabeth Vargas Rios"/>
    <s v="992 673 708"/>
    <s v="SI"/>
    <s v="No Asignado"/>
    <s v=""/>
    <x v="2"/>
    <s v=""/>
    <m/>
    <x v="50"/>
    <s v="OTROS SERVICIOS"/>
    <n v="45000"/>
    <n v="45000"/>
    <n v="45000"/>
    <n v="45000"/>
    <n v="45000"/>
    <n v="45000"/>
    <n v="45000"/>
    <n v="45000"/>
    <n v="45000"/>
    <n v="45000"/>
    <n v="45000"/>
    <n v="45000"/>
    <x v="523"/>
    <m/>
    <m/>
    <m/>
    <n v="540000"/>
    <m/>
    <s v=""/>
    <s v="NO"/>
    <s v=""/>
    <m/>
    <s v="3100"/>
  </r>
  <r>
    <x v="672"/>
    <s v="3116"/>
    <s v="Gerencia de Operaciones"/>
    <s v="Captaciones y Pagaduría"/>
    <s v="Sistema de Pagos"/>
    <s v="3116"/>
    <s v="Gerencia de Operaciones"/>
    <s v="Captaciones y Pagaduría"/>
    <s v="Sistema de Pagos"/>
    <x v="466"/>
    <s v="servicios"/>
    <s v="Alta"/>
    <s v="OTROS SERVICIOS"/>
    <s v="NO"/>
    <x v="2"/>
    <s v="OEI 8: Optimizar la eficiencia de los procesos"/>
    <s v="Contratación"/>
    <s v="Significativa"/>
    <s v="SI"/>
    <x v="0"/>
    <s v="indefinido"/>
    <x v="14"/>
    <d v="2023-12-31T00:00:00"/>
    <s v="Raquel Elizabeth Vargas Rios"/>
    <s v="992 673 708"/>
    <s v="SI"/>
    <s v="No Asignado"/>
    <s v=""/>
    <x v="1"/>
    <s v=""/>
    <m/>
    <x v="50"/>
    <s v="OTROS SERVICIOS"/>
    <n v="1000"/>
    <n v="1000"/>
    <n v="1000"/>
    <n v="1000"/>
    <n v="1000"/>
    <n v="1000"/>
    <n v="1000"/>
    <n v="1000"/>
    <n v="1000"/>
    <n v="1000"/>
    <n v="1000"/>
    <n v="1000"/>
    <x v="496"/>
    <m/>
    <m/>
    <m/>
    <n v="12000"/>
    <m/>
    <s v=""/>
    <s v="NO"/>
    <s v=""/>
    <m/>
    <s v="3100"/>
  </r>
  <r>
    <x v="673"/>
    <s v="3116"/>
    <s v="Gerencia de Operaciones"/>
    <s v="Captaciones y Pagaduría"/>
    <s v="Sistema de Pagos"/>
    <s v="3116"/>
    <s v="Gerencia de Operaciones"/>
    <s v="Captaciones y Pagaduría"/>
    <s v="Sistema de Pagos"/>
    <x v="467"/>
    <s v="servicios"/>
    <s v="Alta"/>
    <s v="OTROS SERVICIOS"/>
    <s v="NO"/>
    <x v="2"/>
    <s v="OEI 8: Optimizar la eficiencia de los procesos"/>
    <s v="Contratación"/>
    <s v="Significativa"/>
    <s v="SI"/>
    <x v="0"/>
    <s v="12"/>
    <x v="14"/>
    <d v="2023-12-31T00:00:00"/>
    <s v="Raquel Elizabeth Vargas Rios"/>
    <s v="992 673 708"/>
    <s v="SI"/>
    <s v="No Asignado"/>
    <s v=""/>
    <x v="1"/>
    <s v=""/>
    <m/>
    <x v="50"/>
    <s v="OTROS SERVICIOS"/>
    <n v="20000"/>
    <n v="20000"/>
    <n v="20000"/>
    <n v="20000"/>
    <n v="20000"/>
    <n v="20000"/>
    <n v="20000"/>
    <n v="20000"/>
    <n v="20000"/>
    <n v="20000"/>
    <n v="20000"/>
    <n v="20000"/>
    <x v="524"/>
    <m/>
    <m/>
    <m/>
    <n v="240000"/>
    <m/>
    <s v=""/>
    <s v="NO"/>
    <s v=""/>
    <m/>
    <s v="3100"/>
  </r>
  <r>
    <x v="674"/>
    <s v="3111"/>
    <s v="Gerencia de Operaciones"/>
    <s v="Captaciones y Pagaduría"/>
    <s v="Apertura de Cuentas"/>
    <s v="3111"/>
    <s v="Gerencia de Operaciones"/>
    <s v="Captaciones y Pagaduría"/>
    <s v="Apertura de Cuentas"/>
    <x v="468"/>
    <s v="servicios"/>
    <s v="Alta"/>
    <s v="OTROS SERVICIOS"/>
    <s v="NO"/>
    <x v="2"/>
    <s v="OEI 8: Optimizar la eficiencia de los procesos"/>
    <s v="Contratación"/>
    <s v="Significativa"/>
    <s v="SI"/>
    <x v="0"/>
    <s v="12"/>
    <x v="14"/>
    <d v="2023-12-31T00:00:00"/>
    <s v="Raquel Elizabeth Vargas Rios"/>
    <s v="992 673 708"/>
    <s v="SI"/>
    <s v="No Asignado"/>
    <s v=""/>
    <x v="2"/>
    <s v=""/>
    <m/>
    <x v="50"/>
    <s v="OTROS SERVICIOS"/>
    <n v="16000"/>
    <n v="16000"/>
    <n v="16000"/>
    <n v="16000"/>
    <n v="16000"/>
    <n v="16000"/>
    <n v="16000"/>
    <n v="16000"/>
    <n v="16000"/>
    <n v="16000"/>
    <n v="16000"/>
    <n v="16000"/>
    <x v="525"/>
    <m/>
    <m/>
    <m/>
    <n v="192000"/>
    <m/>
    <s v=""/>
    <s v="NO"/>
    <s v=""/>
    <m/>
    <s v="3100"/>
  </r>
  <r>
    <x v="675"/>
    <s v="3191"/>
    <s v="Gerencia de Operaciones"/>
    <s v="Captaciones y Pagaduría"/>
    <s v="Administración de Cuentas y Pagaduría"/>
    <s v="3191"/>
    <s v="Gerencia de Operaciones"/>
    <s v="Captaciones y Pagaduría"/>
    <s v="Administración de Cuentas y Pagaduría"/>
    <x v="469"/>
    <s v="servicios"/>
    <s v="Alta"/>
    <s v="OTROS SERVICIOS"/>
    <s v="NO"/>
    <x v="2"/>
    <s v="OEI 8: Optimizar la eficiencia de los procesos"/>
    <s v="Contratación"/>
    <s v="Significativa"/>
    <s v="SI"/>
    <x v="0"/>
    <s v="12"/>
    <x v="14"/>
    <d v="2023-12-31T00:00:00"/>
    <s v="Raquel Elizabeth Vargas Rios"/>
    <s v="992 673 708"/>
    <s v="SI"/>
    <s v="No Asignado"/>
    <s v=""/>
    <x v="2"/>
    <s v=""/>
    <m/>
    <x v="50"/>
    <s v="OTROS SERVICIOS"/>
    <n v="36000"/>
    <n v="36000"/>
    <n v="36000"/>
    <n v="36000"/>
    <n v="36000"/>
    <n v="36000"/>
    <n v="36000"/>
    <n v="36000"/>
    <n v="36000"/>
    <n v="36000"/>
    <n v="36000"/>
    <n v="36000"/>
    <x v="526"/>
    <m/>
    <m/>
    <m/>
    <n v="432000"/>
    <m/>
    <s v=""/>
    <s v="NO"/>
    <s v=""/>
    <m/>
    <s v="3100"/>
  </r>
  <r>
    <x v="676"/>
    <s v="3131"/>
    <s v="Gerencia de Operaciones"/>
    <s v="Caja y Valores"/>
    <s v="Caja y Valores en Custodia"/>
    <s v="3131"/>
    <s v="Gerencia de Operaciones"/>
    <s v="Caja y Valores"/>
    <s v="Caja y Valores en Custodia"/>
    <x v="470"/>
    <s v="servicios"/>
    <s v="Alta"/>
    <s v="OTROS SERVICIOS"/>
    <s v="NO"/>
    <x v="2"/>
    <s v="OEI 8: Optimizar la eficiencia de los procesos"/>
    <s v="Subcontratación"/>
    <s v="Significativa"/>
    <s v="SI"/>
    <x v="0"/>
    <s v="12"/>
    <x v="14"/>
    <d v="2023-12-31T00:00:00"/>
    <s v="Raquel Elizabeth Vargas Rios"/>
    <s v="992 673 708"/>
    <s v="SI"/>
    <s v="Asignado"/>
    <s v=""/>
    <x v="0"/>
    <s v=""/>
    <m/>
    <x v="50"/>
    <s v="OTROS SERVICIOS"/>
    <n v="32000"/>
    <n v="32000"/>
    <n v="32000"/>
    <n v="32000"/>
    <n v="32000"/>
    <n v="32000"/>
    <n v="32000"/>
    <n v="32000"/>
    <n v="32000"/>
    <n v="32000"/>
    <n v="32000"/>
    <n v="32000"/>
    <x v="527"/>
    <m/>
    <m/>
    <m/>
    <n v="384000"/>
    <m/>
    <s v=""/>
    <s v="NO"/>
    <s v=""/>
    <m/>
    <s v="3100"/>
  </r>
  <r>
    <x v="677"/>
    <s v="3135"/>
    <s v="Gerencia de Operaciones"/>
    <s v="Caja y Valores"/>
    <s v="Programación y Distribución de Fondos"/>
    <s v="3135"/>
    <s v="Gerencia de Operaciones"/>
    <s v="Caja y Valores"/>
    <s v="Programación y Distribución de Fondos"/>
    <x v="471"/>
    <s v="servicios"/>
    <s v="Alta"/>
    <s v="OTROS SERVICIOS"/>
    <s v="NO"/>
    <x v="2"/>
    <s v="OEI 8: Optimizar la eficiencia de los procesos"/>
    <s v="Subcontratación"/>
    <s v="Significativa"/>
    <s v="SI"/>
    <x v="0"/>
    <s v="12"/>
    <x v="14"/>
    <d v="2023-12-31T00:00:00"/>
    <s v="Raquel Elizabeth Vargas Rios"/>
    <s v="992 673 708"/>
    <s v="SI"/>
    <s v="Asignado"/>
    <s v=""/>
    <x v="0"/>
    <s v=""/>
    <m/>
    <x v="50"/>
    <s v="OTROS SERVICIOS"/>
    <n v="4000"/>
    <n v="4000"/>
    <n v="4000"/>
    <n v="4000"/>
    <n v="4000"/>
    <n v="4000"/>
    <n v="4000"/>
    <n v="4000"/>
    <n v="4000"/>
    <n v="4000"/>
    <n v="4000"/>
    <n v="4000"/>
    <x v="528"/>
    <m/>
    <m/>
    <m/>
    <n v="48000"/>
    <m/>
    <s v=""/>
    <s v="NO"/>
    <s v=""/>
    <m/>
    <s v="3100"/>
  </r>
  <r>
    <x v="678"/>
    <s v="3216"/>
    <s v="Gerencia de Operaciones"/>
    <s v="Caja y Valores"/>
    <s v="Soporte Mesa de Dinero"/>
    <s v="3216"/>
    <s v="Gerencia de Operaciones"/>
    <s v="Caja y Valores"/>
    <s v="Soporte Mesa de Dinero"/>
    <x v="472"/>
    <s v="servicios"/>
    <s v="Alta"/>
    <s v="OTROS SERVICIOS"/>
    <s v="NO"/>
    <x v="2"/>
    <s v="OEI 8: Optimizar la eficiencia de los procesos"/>
    <s v="Subcontratación"/>
    <s v="Significativa"/>
    <s v="SI"/>
    <x v="0"/>
    <s v="12"/>
    <x v="14"/>
    <d v="2023-12-31T00:00:00"/>
    <s v="Raquel Elizabeth Vargas Rios"/>
    <s v="992 673 708"/>
    <s v="SI"/>
    <s v="Asignado"/>
    <s v=""/>
    <x v="0"/>
    <s v=""/>
    <m/>
    <x v="50"/>
    <s v="OTROS SERVICIOS"/>
    <n v="8000"/>
    <n v="8000"/>
    <n v="8000"/>
    <n v="8000"/>
    <n v="8000"/>
    <n v="8000"/>
    <n v="8000"/>
    <n v="8000"/>
    <n v="8000"/>
    <n v="8000"/>
    <n v="8000"/>
    <n v="8000"/>
    <x v="388"/>
    <m/>
    <m/>
    <m/>
    <n v="96000"/>
    <m/>
    <s v=""/>
    <s v="NO"/>
    <s v=""/>
    <m/>
    <s v="3100"/>
  </r>
  <r>
    <x v="679"/>
    <s v="3220"/>
    <s v="Gerencia de Operaciones"/>
    <s v="Internacional"/>
    <s v=""/>
    <s v="3220"/>
    <s v="Gerencia de Operaciones"/>
    <s v="Internacional"/>
    <s v=""/>
    <x v="473"/>
    <s v="servicios"/>
    <s v="Muy Alta"/>
    <s v="OTROS SERVICIOS"/>
    <s v="NO"/>
    <x v="2"/>
    <s v="OEI 8: Optimizar la eficiencia de los procesos"/>
    <s v="Contratación"/>
    <s v="Significativa"/>
    <s v="SI"/>
    <x v="0"/>
    <s v="12"/>
    <x v="14"/>
    <d v="2023-12-31T00:00:00"/>
    <s v="Raquel Elizabeth Vargas Rios"/>
    <s v="992 673 708"/>
    <s v="SI"/>
    <s v="No Asignado"/>
    <s v=""/>
    <x v="0"/>
    <s v=""/>
    <m/>
    <x v="50"/>
    <s v="OTROS SERVICIOS"/>
    <n v="8000"/>
    <n v="8000"/>
    <n v="8000"/>
    <n v="8000"/>
    <n v="8000"/>
    <n v="8000"/>
    <n v="8000"/>
    <n v="8000"/>
    <n v="8000"/>
    <n v="8000"/>
    <n v="8000"/>
    <n v="8000"/>
    <x v="388"/>
    <m/>
    <m/>
    <m/>
    <n v="96000"/>
    <m/>
    <s v=""/>
    <s v="NO"/>
    <s v=""/>
    <m/>
    <s v="3100"/>
  </r>
  <r>
    <x v="680"/>
    <s v="3243"/>
    <s v="Gerencia de Operaciones"/>
    <s v="Servicios Bancarios y Recaudación"/>
    <s v="Recaudación y Corresponsalía"/>
    <s v="3243"/>
    <s v="Gerencia de Operaciones"/>
    <s v="Servicios Bancarios y Recaudación"/>
    <s v="Recaudación y Corresponsalía"/>
    <x v="474"/>
    <s v="servicios"/>
    <s v="Alta"/>
    <s v="OTROS SERVICIOS"/>
    <s v="NO"/>
    <x v="2"/>
    <s v="OEI 8: Optimizar la eficiencia de los procesos"/>
    <s v="Contratación"/>
    <s v="No Significativa"/>
    <s v="SI"/>
    <x v="0"/>
    <s v="12"/>
    <x v="14"/>
    <d v="2023-12-31T00:00:00"/>
    <s v="Raquel Elizabeth Vargas Rios"/>
    <s v="992 673 708"/>
    <s v="SI"/>
    <s v="No Asignado"/>
    <s v=""/>
    <x v="0"/>
    <s v=""/>
    <m/>
    <x v="50"/>
    <s v="OTROS SERVICIOS"/>
    <n v="4000"/>
    <n v="4000"/>
    <n v="4000"/>
    <n v="4000"/>
    <n v="4000"/>
    <n v="4000"/>
    <n v="4000"/>
    <n v="4000"/>
    <n v="4000"/>
    <n v="4000"/>
    <n v="4000"/>
    <n v="4000"/>
    <x v="528"/>
    <m/>
    <m/>
    <m/>
    <n v="48000"/>
    <m/>
    <s v=""/>
    <s v="NO"/>
    <s v=""/>
    <m/>
    <s v="3100"/>
  </r>
  <r>
    <x v="681"/>
    <s v="3243"/>
    <s v="Gerencia de Operaciones"/>
    <s v="Servicios Bancarios y Recaudación"/>
    <s v="Recaudación y Corresponsalía"/>
    <s v="3243"/>
    <s v="Gerencia de Operaciones"/>
    <s v="Servicios Bancarios y Recaudación"/>
    <s v="Recaudación y Corresponsalía"/>
    <x v="475"/>
    <s v="servicios"/>
    <s v="Alta"/>
    <s v="OTROS SERVICIOS"/>
    <s v="NO"/>
    <x v="2"/>
    <s v="OEI 8: Optimizar la eficiencia de los procesos"/>
    <s v="Contratación"/>
    <s v="No Significativa"/>
    <s v="SI"/>
    <x v="0"/>
    <s v="12"/>
    <x v="14"/>
    <d v="2023-12-31T00:00:00"/>
    <s v="Raquel Elizabeth Vargas Rios"/>
    <s v="992 673 708"/>
    <s v="SI"/>
    <s v="No Asignado"/>
    <s v=""/>
    <x v="0"/>
    <s v=""/>
    <m/>
    <x v="50"/>
    <s v="OTROS SERVICIOS"/>
    <n v="3000"/>
    <n v="3000"/>
    <n v="3000"/>
    <n v="3000"/>
    <n v="3000"/>
    <n v="3000"/>
    <n v="3000"/>
    <n v="3000"/>
    <n v="3000"/>
    <n v="3000"/>
    <n v="3000"/>
    <n v="3000"/>
    <x v="83"/>
    <m/>
    <m/>
    <m/>
    <n v="36000"/>
    <m/>
    <s v=""/>
    <s v="NO"/>
    <s v=""/>
    <m/>
    <s v="3100"/>
  </r>
  <r>
    <x v="682"/>
    <s v="3215"/>
    <s v="Gerencia de Operaciones"/>
    <s v="Servicios Bancarios y Recaudación"/>
    <s v="Administración de Créditos y Garantías"/>
    <s v="3215"/>
    <s v="Gerencia de Operaciones"/>
    <s v="Servicios Bancarios y Recaudación"/>
    <s v="Administración de Créditos y Garantías"/>
    <x v="476"/>
    <s v="servicios"/>
    <s v="Alta"/>
    <s v="OTROS SERVICIOS"/>
    <s v="NO"/>
    <x v="2"/>
    <s v="OEI 8: Optimizar la eficiencia de los procesos"/>
    <s v="Contratación"/>
    <s v="No Significativa"/>
    <s v="SI"/>
    <x v="0"/>
    <s v="12"/>
    <x v="14"/>
    <d v="2023-12-31T00:00:00"/>
    <s v="Raquel Elizabeth Vargas Rios"/>
    <s v="992 673 708"/>
    <s v="SI"/>
    <s v="Asignado"/>
    <s v=""/>
    <x v="0"/>
    <s v=""/>
    <m/>
    <x v="50"/>
    <s v="OTROS SERVICIOS"/>
    <m/>
    <m/>
    <n v="12000"/>
    <m/>
    <m/>
    <n v="12000"/>
    <m/>
    <m/>
    <n v="12000"/>
    <m/>
    <m/>
    <n v="12000"/>
    <x v="528"/>
    <m/>
    <m/>
    <m/>
    <n v="48000"/>
    <m/>
    <s v=""/>
    <s v="NO"/>
    <s v=""/>
    <m/>
    <s v="3100"/>
  </r>
  <r>
    <x v="683"/>
    <s v="3212"/>
    <s v="Gerencia de Operaciones"/>
    <s v="Servicios Bancarios y Recaudación"/>
    <s v="Depósitos Judiciales y Administrativos"/>
    <s v="3212"/>
    <s v="Gerencia de Operaciones"/>
    <s v="Servicios Bancarios y Recaudación"/>
    <s v="Depósitos Judiciales y Administrativos"/>
    <x v="477"/>
    <s v="servicios"/>
    <s v="Alta"/>
    <s v="OTROS SERVICIOS"/>
    <s v="NO"/>
    <x v="2"/>
    <s v="OEI 8: Optimizar la eficiencia de los procesos"/>
    <s v="Contratación"/>
    <s v="No Significativa"/>
    <s v="SI"/>
    <x v="0"/>
    <s v="12"/>
    <x v="14"/>
    <d v="2023-12-31T00:00:00"/>
    <s v="Raquel Elizabeth Vargas Rios"/>
    <s v="992 673 708"/>
    <s v="SI"/>
    <s v="No Asignado"/>
    <s v=""/>
    <x v="0"/>
    <s v=""/>
    <m/>
    <x v="50"/>
    <s v="OTROS SERVICIOS"/>
    <n v="4000"/>
    <n v="4000"/>
    <n v="4000"/>
    <n v="4000"/>
    <n v="4000"/>
    <n v="4000"/>
    <n v="4000"/>
    <n v="4000"/>
    <n v="4000"/>
    <n v="4000"/>
    <n v="4000"/>
    <n v="4000"/>
    <x v="528"/>
    <m/>
    <m/>
    <m/>
    <n v="48000"/>
    <m/>
    <s v=""/>
    <s v="NO"/>
    <s v=""/>
    <m/>
    <s v="3100"/>
  </r>
  <r>
    <x v="684"/>
    <s v="3212"/>
    <s v="Gerencia de Operaciones"/>
    <s v="Servicios Bancarios y Recaudación"/>
    <s v="Depósitos Judiciales y Administrativos"/>
    <s v="3212"/>
    <s v="Gerencia de Operaciones"/>
    <s v="Servicios Bancarios y Recaudación"/>
    <s v="Depósitos Judiciales y Administrativos"/>
    <x v="478"/>
    <s v="servicios"/>
    <s v="Alta"/>
    <s v="OTROS SERVICIOS"/>
    <s v="NO"/>
    <x v="2"/>
    <s v="OEI 8: Optimizar la eficiencia de los procesos"/>
    <s v="Contratación"/>
    <s v="No Significativa"/>
    <s v="SI"/>
    <x v="0"/>
    <s v="12"/>
    <x v="14"/>
    <d v="2023-12-31T00:00:00"/>
    <s v="Raquel Elizabeth Vargas Rios"/>
    <s v="992 673 708"/>
    <s v="SI"/>
    <s v="No Asignado"/>
    <s v=""/>
    <x v="0"/>
    <s v=""/>
    <m/>
    <x v="50"/>
    <s v="OTROS SERVICIOS"/>
    <n v="4000"/>
    <n v="4000"/>
    <n v="4000"/>
    <n v="4000"/>
    <n v="4000"/>
    <n v="4000"/>
    <n v="4000"/>
    <n v="4000"/>
    <n v="4000"/>
    <n v="4000"/>
    <n v="4000"/>
    <n v="4000"/>
    <x v="528"/>
    <m/>
    <m/>
    <m/>
    <n v="48000"/>
    <m/>
    <s v=""/>
    <s v="NO"/>
    <s v=""/>
    <m/>
    <s v="3100"/>
  </r>
  <r>
    <x v="685"/>
    <s v="3212"/>
    <s v="Gerencia de Operaciones"/>
    <s v="Servicios Bancarios y Recaudación"/>
    <s v="Depósitos Judiciales y Administrativos"/>
    <s v="3212"/>
    <s v="Gerencia de Operaciones"/>
    <s v="Servicios Bancarios y Recaudación"/>
    <s v="Depósitos Judiciales y Administrativos"/>
    <x v="479"/>
    <s v="servicios"/>
    <s v="Alta"/>
    <s v="OTROS SERVICIOS"/>
    <s v="NO"/>
    <x v="2"/>
    <s v="OEI 8: Optimizar la eficiencia de los procesos"/>
    <s v="Contratación"/>
    <s v="No Significativa"/>
    <s v="SI"/>
    <x v="0"/>
    <s v="12"/>
    <x v="14"/>
    <d v="2023-12-31T00:00:00"/>
    <s v="Raquel Elizabeth Vargas Rios"/>
    <s v="992 673 708"/>
    <s v="SI"/>
    <s v="No Asignado"/>
    <s v=""/>
    <x v="0"/>
    <s v=""/>
    <m/>
    <x v="50"/>
    <s v="OTROS SERVICIOS"/>
    <n v="4000"/>
    <n v="4000"/>
    <n v="4000"/>
    <n v="4000"/>
    <n v="4000"/>
    <n v="4000"/>
    <n v="4000"/>
    <n v="4000"/>
    <n v="4000"/>
    <n v="4000"/>
    <n v="4000"/>
    <n v="4000"/>
    <x v="528"/>
    <m/>
    <m/>
    <m/>
    <n v="48000"/>
    <m/>
    <s v=""/>
    <s v="NO"/>
    <s v=""/>
    <m/>
    <s v="3100"/>
  </r>
  <r>
    <x v="686"/>
    <s v="3212"/>
    <s v="Gerencia de Operaciones"/>
    <s v="Servicios Bancarios y Recaudación"/>
    <s v="Depósitos Judiciales y Administrativos"/>
    <s v="3212"/>
    <s v="Gerencia de Operaciones"/>
    <s v="Servicios Bancarios y Recaudación"/>
    <s v="Depósitos Judiciales y Administrativos"/>
    <x v="480"/>
    <s v="servicios"/>
    <s v="Alta"/>
    <s v="OTROS SERVICIOS"/>
    <s v="NO"/>
    <x v="2"/>
    <s v="OEI 8: Optimizar la eficiencia de los procesos"/>
    <s v="Contratación"/>
    <s v="No Significativa"/>
    <s v="SI"/>
    <x v="0"/>
    <s v="12"/>
    <x v="14"/>
    <d v="2023-12-31T00:00:00"/>
    <s v="Raquel Elizabeth Vargas Rios"/>
    <s v="992 673 708"/>
    <s v="SI"/>
    <s v="No Asignado"/>
    <s v=""/>
    <x v="0"/>
    <s v=""/>
    <m/>
    <x v="50"/>
    <s v="OTROS SERVICIOS"/>
    <n v="4000"/>
    <n v="4000"/>
    <n v="4000"/>
    <n v="4000"/>
    <n v="4000"/>
    <n v="4000"/>
    <n v="4000"/>
    <n v="4000"/>
    <n v="4000"/>
    <n v="4000"/>
    <n v="4000"/>
    <n v="4000"/>
    <x v="528"/>
    <m/>
    <m/>
    <m/>
    <n v="48000"/>
    <m/>
    <s v=""/>
    <s v="NO"/>
    <s v=""/>
    <m/>
    <s v="3100"/>
  </r>
  <r>
    <x v="687"/>
    <s v="3212"/>
    <s v="Gerencia de Operaciones"/>
    <s v="Servicios Bancarios y Recaudación"/>
    <s v="Depósitos Judiciales y Administrativos"/>
    <s v="3212"/>
    <s v="Gerencia de Operaciones"/>
    <s v="Servicios Bancarios y Recaudación"/>
    <s v="Depósitos Judiciales y Administrativos"/>
    <x v="481"/>
    <s v="servicios"/>
    <s v="Alta"/>
    <s v="OTROS SERVICIOS"/>
    <s v="NO"/>
    <x v="2"/>
    <s v="OEI 8: Optimizar la eficiencia de los procesos"/>
    <s v="Contratación"/>
    <s v="No Significativa"/>
    <s v="SI"/>
    <x v="0"/>
    <s v="12"/>
    <x v="14"/>
    <d v="2023-12-31T00:00:00"/>
    <s v="Raquel Elizabeth Vargas Rios"/>
    <s v="992 673 708"/>
    <s v="SI"/>
    <s v="No Asignado"/>
    <s v=""/>
    <x v="0"/>
    <s v=""/>
    <m/>
    <x v="50"/>
    <s v="OTROS SERVICIOS"/>
    <n v="4000"/>
    <n v="4000"/>
    <n v="4000"/>
    <n v="4000"/>
    <n v="4000"/>
    <n v="4000"/>
    <n v="4000"/>
    <n v="4000"/>
    <n v="4000"/>
    <n v="4000"/>
    <n v="4000"/>
    <n v="4000"/>
    <x v="528"/>
    <m/>
    <m/>
    <m/>
    <n v="48000"/>
    <m/>
    <s v=""/>
    <s v="NO"/>
    <s v=""/>
    <m/>
    <s v="3100"/>
  </r>
  <r>
    <x v="688"/>
    <s v="3212"/>
    <s v="Gerencia de Operaciones"/>
    <s v="Servicios Bancarios y Recaudación"/>
    <s v="Depósitos Judiciales y Administrativos"/>
    <s v="3212"/>
    <s v="Gerencia de Operaciones"/>
    <s v="Servicios Bancarios y Recaudación"/>
    <s v="Depósitos Judiciales y Administrativos"/>
    <x v="482"/>
    <s v="servicios"/>
    <s v="Alta"/>
    <s v="OTROS SERVICIOS"/>
    <s v="NO"/>
    <x v="2"/>
    <s v="OEI 8: Optimizar la eficiencia de los procesos"/>
    <s v="Contratación"/>
    <s v="No Significativa"/>
    <s v="SI"/>
    <x v="0"/>
    <s v="12"/>
    <x v="14"/>
    <d v="2023-12-31T00:00:00"/>
    <s v="Raquel Elizabeth Vargas Rios"/>
    <s v="992 673 708"/>
    <s v="SI"/>
    <s v="No Asignado"/>
    <s v=""/>
    <x v="0"/>
    <s v=""/>
    <m/>
    <x v="50"/>
    <s v="OTROS SERVICIOS"/>
    <n v="4000"/>
    <n v="4000"/>
    <n v="4000"/>
    <n v="4000"/>
    <n v="4000"/>
    <n v="4000"/>
    <n v="4000"/>
    <n v="4000"/>
    <n v="4000"/>
    <n v="4000"/>
    <n v="4000"/>
    <n v="4000"/>
    <x v="528"/>
    <m/>
    <m/>
    <m/>
    <n v="48000"/>
    <m/>
    <s v=""/>
    <s v="NO"/>
    <s v=""/>
    <m/>
    <s v="3100"/>
  </r>
  <r>
    <x v="689"/>
    <s v="3241"/>
    <s v="Gerencia de Operaciones"/>
    <s v="Servicios Bancarios y Recaudación"/>
    <s v="Soporte de Servicios Financieros"/>
    <s v="3241"/>
    <s v="Gerencia de Operaciones"/>
    <s v="Servicios Bancarios y Recaudación"/>
    <s v="Soporte de Servicios Financieros"/>
    <x v="483"/>
    <s v="servicios"/>
    <s v="Alta"/>
    <s v="Ratificación partidas de defunción"/>
    <s v="NO"/>
    <x v="2"/>
    <s v="OEI 8: Optimizar la eficiencia de los procesos"/>
    <s v="Contratación"/>
    <s v="No Significativa"/>
    <s v="SI"/>
    <x v="0"/>
    <s v="12"/>
    <x v="14"/>
    <d v="2023-12-31T00:00:00"/>
    <s v="Raquel Elizabeth Vargas Rios"/>
    <s v="992 673 708"/>
    <s v="SI"/>
    <s v="Asignado"/>
    <s v=""/>
    <x v="1"/>
    <s v=""/>
    <m/>
    <x v="109"/>
    <s v="GASTOS RATIFICACION PARTIDA DE DEFUNCION-RENIEC"/>
    <n v="2230"/>
    <n v="2230"/>
    <n v="2230"/>
    <n v="2230"/>
    <n v="2230"/>
    <n v="2230"/>
    <n v="2230"/>
    <n v="2230"/>
    <n v="2230"/>
    <n v="2230"/>
    <n v="2230"/>
    <n v="2541"/>
    <x v="529"/>
    <m/>
    <m/>
    <m/>
    <n v="27071"/>
    <m/>
    <s v=""/>
    <s v="NO"/>
    <s v=""/>
    <m/>
    <s v="3100"/>
  </r>
  <r>
    <x v="690"/>
    <s v="3241"/>
    <s v="Gerencia de Operaciones"/>
    <s v="Servicios Bancarios y Recaudación"/>
    <s v="Soporte de Servicios Financieros"/>
    <s v="3241"/>
    <s v="Gerencia de Operaciones"/>
    <s v="Servicios Bancarios y Recaudación"/>
    <s v="Soporte de Servicios Financieros"/>
    <x v="484"/>
    <s v="servicios"/>
    <s v="Alta"/>
    <s v="Contratación Locador de Servicio"/>
    <s v="NO"/>
    <x v="2"/>
    <s v="OEI 8: Optimizar la eficiencia de los procesos"/>
    <s v="Contratación"/>
    <s v="No Significativa"/>
    <s v="SI"/>
    <x v="0"/>
    <s v="12"/>
    <x v="14"/>
    <d v="2023-12-31T00:00:00"/>
    <s v="Raquel Elizabeth Vargas Rios"/>
    <s v="992 673 708"/>
    <s v="SI"/>
    <s v="Asignado"/>
    <s v=""/>
    <x v="1"/>
    <s v=""/>
    <m/>
    <x v="79"/>
    <s v="OTROS SERVICIOS - LOCADORES DE SERVICIOS (SNP)"/>
    <n v="1500"/>
    <n v="1500"/>
    <n v="1500"/>
    <n v="1500"/>
    <n v="1500"/>
    <n v="1500"/>
    <n v="1500"/>
    <n v="1500"/>
    <n v="1500"/>
    <n v="1500"/>
    <n v="1500"/>
    <n v="1500"/>
    <x v="224"/>
    <m/>
    <m/>
    <m/>
    <n v="18000"/>
    <m/>
    <s v=""/>
    <s v="NO"/>
    <s v=""/>
    <m/>
    <s v="3100"/>
  </r>
  <r>
    <x v="691"/>
    <s v="3241"/>
    <s v="Gerencia de Operaciones"/>
    <s v="Servicios Bancarios y Recaudación"/>
    <s v="Soporte de Servicios Financieros"/>
    <s v="3241"/>
    <s v="Gerencia de Operaciones"/>
    <s v="Servicios Bancarios y Recaudación"/>
    <s v="Soporte de Servicios Financieros"/>
    <x v="349"/>
    <s v="servicios"/>
    <s v="Alta"/>
    <s v="Contratación de Locadores de Servicio"/>
    <s v="NO"/>
    <x v="2"/>
    <s v="OEI 8: Optimizar la eficiencia de los procesos"/>
    <s v="Contratación"/>
    <s v="No Significativa"/>
    <s v="SI"/>
    <x v="0"/>
    <s v="12"/>
    <x v="58"/>
    <d v="2023-12-31T00:00:00"/>
    <s v="Raquel Elizabeth Vargas Rios"/>
    <s v="992 673 708"/>
    <s v="SI"/>
    <s v="Asignado"/>
    <s v=""/>
    <x v="1"/>
    <s v=""/>
    <m/>
    <x v="79"/>
    <s v="OTROS SERVICIOS - LOCADORES DE SERVICIOS (SNP)"/>
    <n v="1500"/>
    <n v="1500"/>
    <n v="1500"/>
    <n v="1500"/>
    <n v="1500"/>
    <n v="1500"/>
    <n v="1500"/>
    <n v="1500"/>
    <n v="1500"/>
    <n v="1500"/>
    <n v="1500"/>
    <n v="1500"/>
    <x v="224"/>
    <m/>
    <m/>
    <m/>
    <n v="18000"/>
    <m/>
    <s v=""/>
    <s v="NO"/>
    <s v=""/>
    <m/>
    <s v="3100"/>
  </r>
  <r>
    <x v="692"/>
    <s v="3241"/>
    <s v="Gerencia de Operaciones"/>
    <s v="Servicios Bancarios y Recaudación"/>
    <s v="Soporte de Servicios Financieros"/>
    <s v="3241"/>
    <s v="Gerencia de Operaciones"/>
    <s v="Servicios Bancarios y Recaudación"/>
    <s v="Soporte de Servicios Financieros"/>
    <x v="349"/>
    <s v="servicios"/>
    <s v="Alta"/>
    <s v="Contratacíón de Locadores de Servicio"/>
    <s v="NO"/>
    <x v="2"/>
    <s v="OEI 8: Optimizar la eficiencia de los procesos"/>
    <s v="Contratación"/>
    <s v="No Significativa"/>
    <s v="SI"/>
    <x v="0"/>
    <s v="12"/>
    <x v="14"/>
    <d v="2023-12-31T00:00:00"/>
    <s v="Raquel Elizabeth Vargas Rios"/>
    <s v="992 673 708"/>
    <s v="SI"/>
    <s v="Asignado"/>
    <s v=""/>
    <x v="1"/>
    <s v=""/>
    <m/>
    <x v="79"/>
    <s v="OTROS SERVICIOS - LOCADORES DE SERVICIOS (SNP)"/>
    <n v="1500"/>
    <n v="1500"/>
    <n v="1500"/>
    <n v="1500"/>
    <n v="1500"/>
    <n v="1500"/>
    <n v="1500"/>
    <n v="1500"/>
    <n v="1500"/>
    <n v="1500"/>
    <n v="1500"/>
    <n v="1500"/>
    <x v="224"/>
    <m/>
    <m/>
    <m/>
    <n v="18000"/>
    <m/>
    <s v=""/>
    <s v="NO"/>
    <s v=""/>
    <m/>
    <s v="3100"/>
  </r>
  <r>
    <x v="693"/>
    <s v="3243"/>
    <s v="Gerencia de Operaciones"/>
    <s v="Servicios Bancarios y Recaudación"/>
    <s v="Recaudación y Corresponsalía"/>
    <s v="3243"/>
    <s v="Gerencia de Operaciones"/>
    <s v="Servicios Bancarios y Recaudación"/>
    <s v="Recaudación y Corresponsalía"/>
    <x v="349"/>
    <s v="servicios"/>
    <s v="Alta"/>
    <s v="Contratación de Locadores de Servicio"/>
    <s v="NO"/>
    <x v="2"/>
    <s v="OEI 8: Optimizar la eficiencia de los procesos"/>
    <s v="Contratación"/>
    <s v="No Significativa"/>
    <s v="SI"/>
    <x v="0"/>
    <s v="12"/>
    <x v="14"/>
    <d v="2023-12-31T00:00:00"/>
    <s v="Raquel Elizabeth Vargas Rios"/>
    <s v="992 673 708"/>
    <s v="SI"/>
    <s v="Asignado"/>
    <s v=""/>
    <x v="1"/>
    <s v=""/>
    <m/>
    <x v="79"/>
    <s v="OTROS SERVICIOS - LOCADORES DE SERVICIOS (SNP)"/>
    <n v="4000"/>
    <n v="4000"/>
    <n v="4000"/>
    <n v="4000"/>
    <n v="4000"/>
    <n v="4000"/>
    <n v="4000"/>
    <n v="4000"/>
    <n v="4000"/>
    <n v="4000"/>
    <n v="4000"/>
    <n v="4000"/>
    <x v="528"/>
    <m/>
    <m/>
    <m/>
    <n v="48000"/>
    <m/>
    <s v=""/>
    <s v="NO"/>
    <s v="Sujeto a reformulación mensual acorde a la aprobación final del ppto 2023 y costos de los servicios ."/>
    <m/>
    <s v="3100"/>
  </r>
  <r>
    <x v="694"/>
    <s v="3243"/>
    <s v="Gerencia de Operaciones"/>
    <s v="Servicios Bancarios y Recaudación"/>
    <s v="Recaudación y Corresponsalía"/>
    <s v="3243"/>
    <s v="Gerencia de Operaciones"/>
    <s v="Servicios Bancarios y Recaudación"/>
    <s v="Recaudación y Corresponsalía"/>
    <x v="349"/>
    <s v="servicios"/>
    <s v="Alta"/>
    <s v="Contratación de Locadores de Servicio"/>
    <s v="NO"/>
    <x v="2"/>
    <s v="OEI 8: Optimizar la eficiencia de los procesos"/>
    <s v="Contratación"/>
    <s v="No Significativa"/>
    <s v="SI"/>
    <x v="0"/>
    <s v="12"/>
    <x v="14"/>
    <d v="2023-12-31T00:00:00"/>
    <s v="Raquel Elizabeth Vargas Rios"/>
    <s v="992 673 708"/>
    <s v="SI"/>
    <s v="Asignado"/>
    <s v=""/>
    <x v="1"/>
    <s v=""/>
    <m/>
    <x v="79"/>
    <s v="OTROS SERVICIOS - LOCADORES DE SERVICIOS (SNP)"/>
    <n v="3000"/>
    <n v="3000"/>
    <n v="3000"/>
    <n v="3000"/>
    <n v="3000"/>
    <n v="3000"/>
    <n v="3000"/>
    <n v="3000"/>
    <n v="3000"/>
    <n v="3000"/>
    <n v="3000"/>
    <n v="3000"/>
    <x v="83"/>
    <m/>
    <m/>
    <m/>
    <n v="36000"/>
    <m/>
    <s v=""/>
    <s v="NO"/>
    <s v="Sujeto a reformulación mensual acorde a la aprobación final del ppto 2023 y costos de los servicios ."/>
    <m/>
    <s v="3100"/>
  </r>
  <r>
    <x v="695"/>
    <s v="3243"/>
    <s v="Gerencia de Operaciones"/>
    <s v="Servicios Bancarios y Recaudación"/>
    <s v="Recaudación y Corresponsalía"/>
    <s v="3243"/>
    <s v="Gerencia de Operaciones"/>
    <s v="Servicios Bancarios y Recaudación"/>
    <s v="Recaudación y Corresponsalía"/>
    <x v="349"/>
    <s v="servicios"/>
    <s v="Alta"/>
    <s v="Contratación Locadores de Servicio"/>
    <s v="NO"/>
    <x v="2"/>
    <s v="OEI 8: Optimizar la eficiencia de los procesos"/>
    <s v="Contratación"/>
    <s v="No Significativa"/>
    <s v="SI"/>
    <x v="0"/>
    <s v="12"/>
    <x v="14"/>
    <d v="2023-12-31T00:00:00"/>
    <s v="Raquel Elizabeth Vargas Rios"/>
    <s v="992 673 708"/>
    <s v="SI"/>
    <s v="Asignado"/>
    <s v=""/>
    <x v="1"/>
    <s v=""/>
    <m/>
    <x v="79"/>
    <s v="OTROS SERVICIOS - LOCADORES DE SERVICIOS (SNP)"/>
    <n v="3000"/>
    <n v="3000"/>
    <n v="3000"/>
    <n v="3000"/>
    <n v="3000"/>
    <n v="3000"/>
    <n v="3000"/>
    <n v="3000"/>
    <n v="3000"/>
    <n v="3000"/>
    <n v="3000"/>
    <n v="3000"/>
    <x v="83"/>
    <m/>
    <m/>
    <m/>
    <n v="36000"/>
    <m/>
    <s v=""/>
    <s v="NO"/>
    <s v="Sujeto a reformulación mensual acorde a la aprobación final del ppto 2023 y costos de los servicios ."/>
    <m/>
    <s v="3100"/>
  </r>
  <r>
    <x v="696"/>
    <s v="3243"/>
    <s v="Gerencia de Operaciones"/>
    <s v="Servicios Bancarios y Recaudación"/>
    <s v="Recaudación y Corresponsalía"/>
    <s v="3243"/>
    <s v="Gerencia de Operaciones"/>
    <s v="Servicios Bancarios y Recaudación"/>
    <s v="Recaudación y Corresponsalía"/>
    <x v="349"/>
    <s v="servicios"/>
    <s v="Alta"/>
    <s v=""/>
    <s v="NO"/>
    <x v="2"/>
    <s v="OEI 8: Optimizar la eficiencia de los procesos"/>
    <s v="Contratación"/>
    <s v="No Significativa"/>
    <s v="SI"/>
    <x v="0"/>
    <s v="12"/>
    <x v="14"/>
    <d v="2023-12-31T00:00:00"/>
    <s v="Raquel Elizabeth Vargas Rios"/>
    <s v="992 673 708"/>
    <s v="SI"/>
    <s v="Asignado"/>
    <s v=""/>
    <x v="1"/>
    <s v=""/>
    <m/>
    <x v="79"/>
    <s v="OTROS SERVICIOS - LOCADORES DE SERVICIOS (SNP)"/>
    <n v="3000"/>
    <n v="3000"/>
    <n v="3000"/>
    <n v="3000"/>
    <n v="3000"/>
    <n v="3000"/>
    <n v="3000"/>
    <n v="3000"/>
    <n v="3000"/>
    <n v="3000"/>
    <n v="3000"/>
    <n v="3000"/>
    <x v="83"/>
    <m/>
    <m/>
    <m/>
    <n v="36000"/>
    <m/>
    <s v=""/>
    <s v="NO"/>
    <s v="Sujeto a reformulación mensual acorde a la aprobación final del ppto 2023 y costos de los servicios ."/>
    <m/>
    <s v="3100"/>
  </r>
  <r>
    <x v="697"/>
    <s v="3243"/>
    <s v="Gerencia de Operaciones"/>
    <s v="Servicios Bancarios y Recaudación"/>
    <s v="Recaudación y Corresponsalía"/>
    <s v="3243"/>
    <s v="Gerencia de Operaciones"/>
    <s v="Servicios Bancarios y Recaudación"/>
    <s v="Recaudación y Corresponsalía"/>
    <x v="349"/>
    <s v="servicios"/>
    <s v="Alta"/>
    <s v="Conytratación de Locadores de Servicio"/>
    <s v="NO"/>
    <x v="2"/>
    <s v="OEI 8: Optimizar la eficiencia de los procesos"/>
    <s v="Contratación"/>
    <s v="No Significativa"/>
    <s v="SI"/>
    <x v="0"/>
    <s v="12"/>
    <x v="14"/>
    <d v="2023-12-31T00:00:00"/>
    <s v="Raquel Elizabeth Vargas Rios"/>
    <s v="992 673 708"/>
    <s v="SI"/>
    <s v="Asignado"/>
    <s v=""/>
    <x v="1"/>
    <s v=""/>
    <m/>
    <x v="79"/>
    <s v="OTROS SERVICIOS - LOCADORES DE SERVICIOS (SNP)"/>
    <n v="3000"/>
    <n v="3000"/>
    <n v="3000"/>
    <n v="3000"/>
    <n v="3000"/>
    <n v="3000"/>
    <n v="3000"/>
    <n v="3000"/>
    <n v="3000"/>
    <n v="3000"/>
    <n v="3000"/>
    <n v="3000"/>
    <x v="83"/>
    <m/>
    <m/>
    <m/>
    <n v="36000"/>
    <m/>
    <s v=""/>
    <s v="NO"/>
    <s v="Sujeto a reformulación mensual acorde a la aprobación final del ppto 2023 y costos de los servicios ."/>
    <m/>
    <s v="3100"/>
  </r>
  <r>
    <x v="698"/>
    <s v="3116"/>
    <s v="Gerencia de Operaciones"/>
    <s v="Captaciones y Pagaduría"/>
    <s v="Sistema de Pagos"/>
    <s v="3116"/>
    <s v="Gerencia de Operaciones"/>
    <s v="Captaciones y Pagaduría"/>
    <s v="Sistema de Pagos"/>
    <x v="485"/>
    <s v="servicios"/>
    <s v="Alta"/>
    <s v="Cámara de Compensación Electrónica"/>
    <s v="NO"/>
    <x v="2"/>
    <s v="OEI 8: Optimizar la eficiencia de los procesos"/>
    <s v="Contratación"/>
    <s v="Significativa"/>
    <s v="SI"/>
    <x v="0"/>
    <s v="12"/>
    <x v="14"/>
    <d v="2023-12-31T00:00:00"/>
    <s v="Raquel Elizabeth Vargas Rios"/>
    <s v="992 673 708"/>
    <s v="SI"/>
    <s v="No Asignado"/>
    <s v=""/>
    <x v="1"/>
    <s v=""/>
    <m/>
    <x v="110"/>
    <s v="SERVICIO DE COMPENSACION ELECTRONICA"/>
    <n v="15300"/>
    <n v="15300"/>
    <n v="15300"/>
    <n v="15300"/>
    <n v="15300"/>
    <n v="15300"/>
    <n v="15300"/>
    <n v="15300"/>
    <n v="15300"/>
    <n v="15300"/>
    <n v="15300"/>
    <n v="15621"/>
    <x v="530"/>
    <m/>
    <m/>
    <m/>
    <n v="183921"/>
    <m/>
    <s v=""/>
    <s v="NO"/>
    <s v=""/>
    <m/>
    <s v="3100"/>
  </r>
  <r>
    <x v="699"/>
    <s v="3220"/>
    <s v="Gerencia de Operaciones"/>
    <s v="Internacional"/>
    <s v=""/>
    <s v="3220"/>
    <s v="Gerencia de Operaciones"/>
    <s v="Internacional"/>
    <s v=""/>
    <x v="486"/>
    <s v="servicios"/>
    <s v="Alta"/>
    <s v="Red de teleproceso SWIFT"/>
    <s v="NO"/>
    <x v="2"/>
    <s v="OEI 8: Optimizar la eficiencia de los procesos"/>
    <s v="Contratación"/>
    <s v="Significativa"/>
    <s v="SI"/>
    <x v="0"/>
    <s v="12"/>
    <x v="14"/>
    <d v="2023-12-31T00:00:00"/>
    <s v="Raquel Elizabeth Vargas Rios"/>
    <s v="992 673 708"/>
    <s v="SI"/>
    <s v="No Asignado"/>
    <s v=""/>
    <x v="1"/>
    <s v=""/>
    <m/>
    <x v="111"/>
    <s v="SWIFT"/>
    <n v="6400"/>
    <n v="6400"/>
    <n v="87920"/>
    <n v="6400"/>
    <n v="6400"/>
    <n v="6400"/>
    <n v="6400"/>
    <n v="6400"/>
    <n v="6400"/>
    <n v="46400"/>
    <n v="6400"/>
    <n v="6400"/>
    <x v="531"/>
    <m/>
    <m/>
    <m/>
    <n v="198320"/>
    <m/>
    <s v=""/>
    <s v="NO"/>
    <s v=""/>
    <m/>
    <s v="3100"/>
  </r>
  <r>
    <x v="700"/>
    <s v="3100"/>
    <s v="Gerencia de Operaciones"/>
    <s v=""/>
    <s v=""/>
    <s v="3100"/>
    <s v="Gerencia de Operaciones"/>
    <s v=""/>
    <s v=""/>
    <x v="487"/>
    <s v="servicios"/>
    <s v="Alta"/>
    <s v="Otros Servicios"/>
    <s v="NO"/>
    <x v="2"/>
    <s v="OEI 8: Optimizar la eficiencia de los procesos"/>
    <s v="Contratación"/>
    <s v="No Significativa"/>
    <s v="NO"/>
    <x v="0"/>
    <s v="12"/>
    <x v="14"/>
    <d v="2023-12-31T00:00:00"/>
    <s v="Raquel Elizabeth Vargas Rios"/>
    <s v="992 673 708"/>
    <s v="SI"/>
    <s v="No Asignado"/>
    <s v=""/>
    <x v="0"/>
    <s v=""/>
    <m/>
    <x v="50"/>
    <s v="OTROS SERVICIOS"/>
    <n v="30000"/>
    <n v="30000"/>
    <n v="30000"/>
    <n v="30000"/>
    <n v="30000"/>
    <n v="30000"/>
    <n v="30000"/>
    <n v="30000"/>
    <n v="30000"/>
    <n v="30000"/>
    <n v="30000"/>
    <n v="30000"/>
    <x v="90"/>
    <m/>
    <m/>
    <m/>
    <n v="360000"/>
    <m/>
    <s v=""/>
    <s v="NO"/>
    <s v=""/>
    <m/>
    <s v="3100"/>
  </r>
  <r>
    <x v="701"/>
    <s v="3100"/>
    <s v="Gerencia de Operaciones"/>
    <s v=""/>
    <s v=""/>
    <s v="2574"/>
    <s v="Gerencia de Tecnologías de Información"/>
    <s v="Producción"/>
    <s v="Soporte de la Infraestructura Tecnológica"/>
    <x v="488"/>
    <s v="servicios"/>
    <s v="Muy Alta"/>
    <s v="Otros Servicios"/>
    <s v="NO"/>
    <x v="0"/>
    <s v="OEI 8: Optimizar la eficiencia de los procesos"/>
    <s v="Contratación"/>
    <s v="No Significativa"/>
    <s v="NO"/>
    <x v="0"/>
    <n v="36"/>
    <x v="12"/>
    <d v="2026-02-01T00:00:00"/>
    <s v="Raquel Elizabeth Vargas Rios"/>
    <s v="992 673 708"/>
    <s v="SI"/>
    <s v="No Asignado"/>
    <s v=""/>
    <x v="0"/>
    <s v=""/>
    <m/>
    <x v="50"/>
    <s v="OTROS SERVICIOS"/>
    <m/>
    <m/>
    <m/>
    <m/>
    <n v="9600"/>
    <m/>
    <m/>
    <m/>
    <m/>
    <m/>
    <m/>
    <m/>
    <x v="532"/>
    <m/>
    <m/>
    <m/>
    <n v="9600"/>
    <m/>
    <s v=""/>
    <s v="NO"/>
    <s v="Convocatoria: Diciembre 2022"/>
    <m/>
    <s v="3100"/>
  </r>
  <r>
    <x v="702"/>
    <s v="3100"/>
    <s v="Gerencia de Operaciones"/>
    <s v=""/>
    <s v=""/>
    <s v="2574"/>
    <s v="Gerencia de Tecnologías de Información"/>
    <s v="Producción"/>
    <s v="Soporte de la Infraestructura Tecnológica"/>
    <x v="489"/>
    <s v="servicios"/>
    <s v="Muy Alta"/>
    <s v="Gastos de Software"/>
    <s v="NO"/>
    <x v="0"/>
    <s v="OEI 8: Optimizar la eficiencia de los procesos"/>
    <s v="Contratación"/>
    <s v="No Significativa"/>
    <s v="NO"/>
    <x v="0"/>
    <n v="36"/>
    <x v="12"/>
    <d v="2026-02-01T00:00:00"/>
    <s v="Raquel Elizabeth Vargas Rios"/>
    <s v="992 673 708"/>
    <s v="SI"/>
    <s v="No Asignado"/>
    <s v=""/>
    <x v="0"/>
    <s v=""/>
    <m/>
    <x v="75"/>
    <s v="GASTOS DE SOFTWARE"/>
    <m/>
    <n v="371204"/>
    <m/>
    <m/>
    <m/>
    <m/>
    <m/>
    <m/>
    <m/>
    <m/>
    <m/>
    <m/>
    <x v="533"/>
    <n v="371204"/>
    <n v="371204"/>
    <m/>
    <n v="1113612"/>
    <m/>
    <s v=""/>
    <s v="NO"/>
    <s v="Mes de Convocatoria: Diciembre 2022"/>
    <m/>
    <s v="3100"/>
  </r>
  <r>
    <x v="703"/>
    <s v="3100"/>
    <s v="Gerencia de Operaciones"/>
    <s v=""/>
    <s v=""/>
    <s v="2574"/>
    <s v="Gerencia de Tecnologías de Información"/>
    <s v="Producción"/>
    <s v="Soporte de la Infraestructura Tecnológica"/>
    <x v="490"/>
    <s v="servicios"/>
    <s v="Muy Alta"/>
    <s v="Gastos de Software"/>
    <s v="NO"/>
    <x v="0"/>
    <s v="OEI 8: Optimizar la eficiencia de los procesos"/>
    <s v="Contratación"/>
    <s v="No Significativa"/>
    <s v="NO"/>
    <x v="0"/>
    <n v="36"/>
    <x v="12"/>
    <d v="2026-02-01T00:00:00"/>
    <s v="Raquel Elizabeth Vargas Rios"/>
    <s v="992 673 708"/>
    <s v="SI"/>
    <s v="No Asignado"/>
    <s v=""/>
    <x v="0"/>
    <s v=""/>
    <m/>
    <x v="75"/>
    <s v="GASTOS DE SOFTWARE"/>
    <m/>
    <m/>
    <m/>
    <n v="77952"/>
    <m/>
    <n v="77952"/>
    <m/>
    <m/>
    <m/>
    <m/>
    <m/>
    <n v="103936"/>
    <x v="534"/>
    <m/>
    <m/>
    <m/>
    <n v="259840"/>
    <m/>
    <s v=""/>
    <s v="NO"/>
    <s v="Convocatoria: Diciembre 2022"/>
    <m/>
    <s v="3100"/>
  </r>
  <r>
    <x v="704"/>
    <s v="3100"/>
    <s v="Gerencia de Operaciones"/>
    <s v=""/>
    <s v=""/>
    <s v="2574"/>
    <s v="Gerencia de Tecnologías de Información"/>
    <s v="Producción"/>
    <s v="Soporte de la Infraestructura Tecnológica"/>
    <x v="491"/>
    <s v="servicios"/>
    <s v="Muy Alta"/>
    <s v="Capacitación"/>
    <s v="NO"/>
    <x v="0"/>
    <s v="OEI 8: Optimizar la eficiencia de los procesos"/>
    <s v="Contratación"/>
    <s v="No Significativa"/>
    <s v="NO"/>
    <x v="0"/>
    <n v="36"/>
    <x v="12"/>
    <d v="2026-02-01T00:00:00"/>
    <s v="Raquel Elizabeth Vargas Rios"/>
    <s v="992 673 708"/>
    <s v="SI"/>
    <s v="No Asignado"/>
    <s v=""/>
    <x v="0"/>
    <s v=""/>
    <m/>
    <x v="95"/>
    <s v="CAPACITACIÓN PERSONAS JURIDICAS"/>
    <m/>
    <m/>
    <m/>
    <n v="12000"/>
    <m/>
    <m/>
    <m/>
    <m/>
    <m/>
    <m/>
    <m/>
    <m/>
    <x v="496"/>
    <m/>
    <m/>
    <m/>
    <n v="12000"/>
    <m/>
    <s v=""/>
    <s v="NO"/>
    <s v="Convocatoria: Diciembre 2022"/>
    <m/>
    <s v="7500"/>
  </r>
  <r>
    <x v="705"/>
    <s v="3100"/>
    <s v="Gerencia de Operaciones"/>
    <s v=""/>
    <s v=""/>
    <s v="2574"/>
    <s v="Gerencia de Tecnologías de Información"/>
    <s v="Producción"/>
    <s v="Soporte de la Infraestructura Tecnológica"/>
    <x v="492"/>
    <s v="servicios"/>
    <s v="Muy Alta"/>
    <s v="Mantenimiento Software"/>
    <s v="NO"/>
    <x v="0"/>
    <s v="OEI 8: Optimizar la eficiencia de los procesos"/>
    <s v="Contratación"/>
    <s v="No Significativa"/>
    <s v="NO"/>
    <x v="0"/>
    <n v="36"/>
    <x v="12"/>
    <d v="2026-02-01T00:00:00"/>
    <s v="Raquel Elizabeth Vargas Rios"/>
    <s v="992 673 708"/>
    <s v="SI"/>
    <s v="No Asignado"/>
    <s v=""/>
    <x v="0"/>
    <s v=""/>
    <m/>
    <x v="90"/>
    <s v="MANTENIMIENTO Y SOPORTE DE SOFTWARE"/>
    <m/>
    <m/>
    <m/>
    <n v="80000"/>
    <m/>
    <m/>
    <m/>
    <m/>
    <m/>
    <m/>
    <m/>
    <m/>
    <x v="535"/>
    <m/>
    <m/>
    <m/>
    <n v="80000"/>
    <m/>
    <s v=""/>
    <s v="NO"/>
    <s v="Convocatoria:Diciembre 2022"/>
    <m/>
    <s v="8300"/>
  </r>
  <r>
    <x v="706"/>
    <s v="3216"/>
    <s v="Gerencia de Operaciones"/>
    <s v="Caja y Valores"/>
    <s v="Soporte Mesa de Dinero"/>
    <s v="8300"/>
    <s v="Gerencia de Tecnologías de Información"/>
    <s v=""/>
    <s v=""/>
    <x v="493"/>
    <s v="servicios"/>
    <s v="Alta"/>
    <s v="Mantenimiento y Soporte de Software"/>
    <s v="NO"/>
    <x v="0"/>
    <s v="OEI 8: Optimizar la eficiencia de los procesos"/>
    <s v="Contratación"/>
    <s v="Significativa"/>
    <s v="SI"/>
    <x v="0"/>
    <s v="36"/>
    <x v="12"/>
    <d v="2026-03-01T00:00:00"/>
    <s v="Raquel Elizabeth Vargas Rios"/>
    <s v="992 673 708"/>
    <s v="SI"/>
    <s v="No Asignado"/>
    <s v=""/>
    <x v="1"/>
    <s v=""/>
    <m/>
    <x v="90"/>
    <s v="MANTENIMIENTO Y SOPORTE DE SOFTWARE"/>
    <m/>
    <m/>
    <n v="15000"/>
    <n v="15000"/>
    <n v="15000"/>
    <n v="15000"/>
    <n v="15000"/>
    <n v="15000"/>
    <n v="15000"/>
    <n v="15000"/>
    <n v="15000"/>
    <n v="15000"/>
    <x v="31"/>
    <n v="180000"/>
    <n v="180000"/>
    <n v="30000"/>
    <n v="540000"/>
    <m/>
    <s v=""/>
    <s v="NO"/>
    <s v="Reqerimiento considerado en el presupuesto de Informática 2023"/>
    <m/>
    <s v="8300"/>
  </r>
  <r>
    <x v="707"/>
    <s v="3111"/>
    <s v="Gerencia de Operaciones"/>
    <s v="Captaciones y Pagaduría"/>
    <s v="Apertura de Cuentas"/>
    <s v="3111"/>
    <s v="Gerencia de Operaciones"/>
    <s v="Captaciones y Pagaduría"/>
    <s v="Apertura de Cuentas"/>
    <x v="494"/>
    <s v="Bienes"/>
    <s v="Alta"/>
    <s v="MAQ. IMPRESORAS, PC Y OTROS ACCESORIOS"/>
    <s v="NO"/>
    <x v="2"/>
    <s v="OEI 8: Optimizar la eficiencia de los procesos"/>
    <s v="Contratación"/>
    <s v="No Significativa"/>
    <s v="NO"/>
    <x v="10"/>
    <s v="mes de Octubre"/>
    <x v="56"/>
    <d v="2023-10-31T00:00:00"/>
    <s v="Raquel Elizabeth Vargas Rios"/>
    <s v="992 673 708"/>
    <s v="SI"/>
    <s v=""/>
    <s v=""/>
    <x v="0"/>
    <s v=""/>
    <m/>
    <x v="2"/>
    <s v="MAQ. IMPRESORAS, PC Y OTROS ACCESORIOS"/>
    <m/>
    <m/>
    <m/>
    <m/>
    <m/>
    <m/>
    <m/>
    <m/>
    <m/>
    <n v="9000"/>
    <m/>
    <m/>
    <x v="453"/>
    <m/>
    <m/>
    <m/>
    <n v="9000"/>
    <m/>
    <s v=""/>
    <s v="NO"/>
    <s v=""/>
    <m/>
    <s v="3100"/>
  </r>
  <r>
    <x v="708"/>
    <s v="3131"/>
    <s v="Gerencia de Operaciones"/>
    <s v="Caja y Valores"/>
    <s v="Caja y Valores en Custodia"/>
    <s v="3252"/>
    <s v="Gerencia Banca Digital"/>
    <s v="Canales Alternos"/>
    <s v="Canales Virtuales"/>
    <x v="495"/>
    <s v="Bienes"/>
    <s v="Muy Alta"/>
    <s v="NUEVA TARJETA MULTIRED NO PERSONALIZADA"/>
    <s v="SI"/>
    <x v="0"/>
    <s v="OEI 8: Optimizar la eficiencia de los procesos"/>
    <s v="Contratación"/>
    <s v="Significativa"/>
    <s v="SI"/>
    <x v="5"/>
    <s v="12"/>
    <x v="24"/>
    <d v="2024-08-01T00:00:00"/>
    <s v="Raquel Elizabeth Vargas Rios"/>
    <s v="992 673 708"/>
    <s v="SI"/>
    <s v="No Asignado"/>
    <s v=""/>
    <x v="0"/>
    <s v=""/>
    <m/>
    <x v="112"/>
    <s v="NUEVA TARJETA MULTIRED NO PERSONALIZADA"/>
    <n v="3000000"/>
    <n v="3000000"/>
    <n v="3000000"/>
    <n v="3000000"/>
    <n v="3000000"/>
    <n v="3000000"/>
    <n v="3000000"/>
    <n v="3000000"/>
    <n v="3000000"/>
    <n v="3000000"/>
    <n v="3000000"/>
    <n v="3000000"/>
    <x v="536"/>
    <m/>
    <m/>
    <m/>
    <n v="36000000"/>
    <m/>
    <s v=""/>
    <s v="NO"/>
    <s v=""/>
    <m/>
    <s v="3100"/>
  </r>
  <r>
    <x v="709"/>
    <s v="6215"/>
    <s v="Gerencia de Finanzas y Tesorería"/>
    <s v="Contabilidad"/>
    <s v="Centralización y Procesamiento Contable"/>
    <s v="6215"/>
    <s v="Gerencia de Finanzas y Tesorería"/>
    <s v="Contabilidad"/>
    <s v="Centralización y Procesamiento Contable"/>
    <x v="14"/>
    <s v="servicios"/>
    <s v="Moderada"/>
    <s v="Mejorar el registro contable de la  Red de Agencias"/>
    <s v="NO"/>
    <x v="2"/>
    <s v="OEI 8: Optimizar la eficiencia de los procesos"/>
    <s v="Contratación"/>
    <s v="No Significativa"/>
    <s v="SI"/>
    <x v="6"/>
    <s v="12"/>
    <x v="14"/>
    <d v="2023-12-31T00:00:00"/>
    <s v="Leonardo Raul Miranda Candelario"/>
    <s v="948 122 836"/>
    <s v="SI"/>
    <s v="Asignado"/>
    <s v=""/>
    <x v="1"/>
    <s v=""/>
    <m/>
    <x v="9"/>
    <s v="MOVILIDAD SERVICIO LOCAL"/>
    <m/>
    <n v="550"/>
    <n v="500"/>
    <m/>
    <m/>
    <m/>
    <n v="170"/>
    <m/>
    <m/>
    <m/>
    <m/>
    <m/>
    <x v="537"/>
    <m/>
    <m/>
    <m/>
    <n v="1220"/>
    <n v="4"/>
    <n v="305"/>
    <s v="NO"/>
    <s v="Para realizar visitas de trabajo a la Red de Agencias."/>
    <m/>
    <s v="7400"/>
  </r>
  <r>
    <x v="710"/>
    <s v="2501"/>
    <s v="Gerencia de Finanzas y Tesorería"/>
    <s v="Contabilidad"/>
    <s v="Tributación"/>
    <s v="2501"/>
    <s v="Gerencia de Finanzas y Tesorería"/>
    <s v="Contabilidad"/>
    <s v="Tributación"/>
    <x v="496"/>
    <s v="servicios"/>
    <s v="Alta"/>
    <s v="Asesoría en temas tributarios del Banco de la Nación"/>
    <s v="NO"/>
    <x v="0"/>
    <s v="OEI 7: Optimizar la eficiencia financiera"/>
    <s v="Contratación"/>
    <s v="Significativa"/>
    <s v="SI"/>
    <x v="5"/>
    <s v="12"/>
    <x v="12"/>
    <d v="2024-03-01T00:00:00"/>
    <s v="Leonardo Raul Miranda Candelario"/>
    <s v="948 122 836"/>
    <s v="SI"/>
    <s v="Asignado"/>
    <s v=""/>
    <x v="2"/>
    <s v=""/>
    <m/>
    <x v="113"/>
    <s v="ASESORIA TRIBUTARIA"/>
    <n v="11000"/>
    <n v="11000"/>
    <n v="11000"/>
    <n v="11000"/>
    <n v="11000"/>
    <n v="11000"/>
    <n v="11000"/>
    <n v="11000"/>
    <n v="11000"/>
    <n v="11000"/>
    <n v="11000"/>
    <n v="11000"/>
    <x v="538"/>
    <n v="132000"/>
    <m/>
    <m/>
    <n v="132000"/>
    <m/>
    <s v=""/>
    <s v="SI"/>
    <s v="Temas tributarios aplicado a las nuevas normas (Directivas)."/>
    <m/>
    <s v="7400"/>
  </r>
  <r>
    <x v="711"/>
    <s v="2501"/>
    <s v="Gerencia de Finanzas y Tesorería"/>
    <s v="Contabilidad"/>
    <s v="Tributación"/>
    <s v="2501"/>
    <s v="Gerencia de Finanzas y Tesorería"/>
    <s v="Contabilidad"/>
    <s v="Tributación"/>
    <x v="497"/>
    <s v="servicios"/>
    <s v="Moderada"/>
    <s v="Soporte y mantenimiento de emisión de facturación electrónica"/>
    <s v="NO"/>
    <x v="2"/>
    <s v="OEI 7: Optimizar la eficiencia financiera"/>
    <s v="Contratación"/>
    <s v="Significativa"/>
    <s v="SI"/>
    <x v="0"/>
    <s v="12"/>
    <x v="14"/>
    <d v="2023-12-31T00:00:00"/>
    <s v="Leonardo Raul Miranda Candelario"/>
    <s v="948 122 836"/>
    <s v="SI"/>
    <s v="Asignado"/>
    <s v=""/>
    <x v="1"/>
    <s v=""/>
    <m/>
    <x v="50"/>
    <s v="OTROS SERVICIOS"/>
    <n v="15000"/>
    <n v="15000"/>
    <n v="15000"/>
    <n v="15000"/>
    <n v="15000"/>
    <n v="15000"/>
    <n v="15000"/>
    <n v="15000"/>
    <n v="15000"/>
    <n v="15000"/>
    <n v="15000"/>
    <n v="15000"/>
    <x v="356"/>
    <m/>
    <m/>
    <m/>
    <n v="180000"/>
    <n v="1"/>
    <n v="180000"/>
    <s v="SI"/>
    <s v="Soporte y mantenimiento de emisión de facturación electrónica de los Ingresos que percibe el BN."/>
    <m/>
    <s v="7400"/>
  </r>
  <r>
    <x v="712"/>
    <s v="6215"/>
    <s v="Gerencia de Finanzas y Tesorería"/>
    <s v="Contabilidad"/>
    <s v="Centralización y Procesamiento Contable"/>
    <s v="6215"/>
    <s v="Gerencia de Finanzas y Tesorería"/>
    <s v="Contabilidad"/>
    <s v="Centralización y Procesamiento Contable"/>
    <x v="498"/>
    <s v="servicios"/>
    <s v="Moderada"/>
    <s v="Servicio de mantenimiento simplificación de asientos módulo CG."/>
    <s v="NO"/>
    <x v="2"/>
    <s v="OEI 8: Optimizar la eficiencia de los procesos"/>
    <s v="Contratación"/>
    <s v="No Significativa"/>
    <s v="NO"/>
    <x v="4"/>
    <s v="4"/>
    <x v="4"/>
    <d v="2023-12-31T00:00:00"/>
    <s v="Leonardo Raul Miranda Candelario"/>
    <s v="948 122 836"/>
    <s v="SI"/>
    <s v="Asignado"/>
    <s v=""/>
    <x v="1"/>
    <s v=""/>
    <m/>
    <x v="50"/>
    <s v="OTROS SERVICIOS"/>
    <m/>
    <m/>
    <m/>
    <n v="20000"/>
    <m/>
    <n v="20000"/>
    <m/>
    <n v="20000"/>
    <m/>
    <n v="20000"/>
    <m/>
    <n v="20000"/>
    <x v="332"/>
    <m/>
    <m/>
    <m/>
    <n v="100000"/>
    <n v="1"/>
    <n v="100000"/>
    <s v="SI"/>
    <s v="Servicio de mantenimiento simplificación de asientos módulo CG."/>
    <m/>
    <s v="7400"/>
  </r>
  <r>
    <x v="713"/>
    <s v="6215"/>
    <s v="Gerencia de Finanzas y Tesorería"/>
    <s v="Contabilidad"/>
    <s v="Centralización y Procesamiento Contable"/>
    <s v="6215"/>
    <s v="Gerencia de Finanzas y Tesorería"/>
    <s v="Contabilidad"/>
    <s v="Centralización y Procesamiento Contable"/>
    <x v="499"/>
    <s v="servicios"/>
    <s v="Moderada"/>
    <s v="Servicios de empaste de documentos contables"/>
    <s v="NO"/>
    <x v="2"/>
    <s v="OEI 8: Optimizar la eficiencia de los procesos"/>
    <s v="Contratación"/>
    <s v="No Significativa"/>
    <s v="NO"/>
    <x v="5"/>
    <s v="1"/>
    <x v="12"/>
    <d v="2023-03-31T00:00:00"/>
    <s v="Leonardo Raul Miranda Candelario"/>
    <s v="948 122 836"/>
    <s v="SI"/>
    <s v="Asignado"/>
    <s v=""/>
    <x v="1"/>
    <s v=""/>
    <m/>
    <x v="50"/>
    <s v="OTROS SERVICIOS"/>
    <m/>
    <n v="7000"/>
    <n v="7000"/>
    <n v="7000"/>
    <n v="7000"/>
    <n v="7000"/>
    <m/>
    <m/>
    <m/>
    <m/>
    <m/>
    <m/>
    <x v="20"/>
    <m/>
    <m/>
    <m/>
    <n v="35000"/>
    <n v="1"/>
    <n v="35000"/>
    <s v="NO"/>
    <s v="Servicios de empaste de documentos contables"/>
    <m/>
    <s v="7400"/>
  </r>
  <r>
    <x v="714"/>
    <s v="6214"/>
    <s v="Gerencia de Finanzas y Tesorería"/>
    <s v="Contabilidad"/>
    <s v="Estados Financieros e Informes Contables"/>
    <s v="6214"/>
    <s v="Gerencia de Finanzas y Tesorería"/>
    <s v="Contabilidad"/>
    <s v="Estados Financieros e Informes Contables"/>
    <x v="500"/>
    <s v="servicios"/>
    <s v="Moderada"/>
    <s v="Servicios para atención de requerimientos ante nuevas disposiciones regulatorias y/o control por parte del BCRP, Contaduría, SBS, FONAFE."/>
    <s v="NO"/>
    <x v="2"/>
    <s v="OEI 8: Optimizar la eficiencia de los procesos"/>
    <s v="Contratación"/>
    <s v="No Significativa"/>
    <s v="NO"/>
    <x v="2"/>
    <s v="8"/>
    <x v="59"/>
    <d v="2023-12-31T00:00:00"/>
    <s v="Leonardo Raul Miranda Candelario"/>
    <s v="948 122 836"/>
    <s v="SI"/>
    <s v="Asignado"/>
    <s v=""/>
    <x v="1"/>
    <s v=""/>
    <m/>
    <x v="50"/>
    <s v="OTROS SERVICIOS"/>
    <m/>
    <n v="3000"/>
    <n v="6000"/>
    <m/>
    <n v="3000"/>
    <n v="6000"/>
    <m/>
    <n v="3000"/>
    <n v="6000"/>
    <m/>
    <n v="3000"/>
    <n v="3000"/>
    <x v="242"/>
    <m/>
    <m/>
    <m/>
    <n v="33000"/>
    <n v="1"/>
    <n v="33000"/>
    <s v="NO"/>
    <s v="Servicios para atención de requerimientos ante nuevas disposiciones regulatorias y/o control por parte del BCRP, Contaduría, SBS, FONAFE."/>
    <m/>
    <s v="7400"/>
  </r>
  <r>
    <x v="715"/>
    <s v="2501"/>
    <s v="Gerencia de Finanzas y Tesorería"/>
    <s v="Contabilidad"/>
    <s v="Tributación"/>
    <s v="2501"/>
    <s v="Gerencia de Finanzas y Tesorería"/>
    <s v="Contabilidad"/>
    <s v="Tributación"/>
    <x v="501"/>
    <s v="servicios"/>
    <s v="Moderada"/>
    <s v="Servicio de la Adecuación de la Información del RCD para la elaboración de la  Declaración  Jurada Anual del Impuesto a la Renta  2021"/>
    <s v="NO"/>
    <x v="2"/>
    <s v="OEI 8: Optimizar la eficiencia de los procesos"/>
    <s v="Contratación"/>
    <s v="No Significativa"/>
    <s v="SI"/>
    <x v="0"/>
    <s v="12"/>
    <x v="14"/>
    <d v="2023-12-31T00:00:00"/>
    <s v="Leonardo Raul Miranda Candelario"/>
    <s v="948 122 836"/>
    <s v="SI"/>
    <s v="Asignado"/>
    <s v=""/>
    <x v="1"/>
    <s v=""/>
    <m/>
    <x v="50"/>
    <s v="OTROS SERVICIOS"/>
    <m/>
    <m/>
    <n v="3500"/>
    <m/>
    <m/>
    <m/>
    <m/>
    <m/>
    <m/>
    <m/>
    <m/>
    <m/>
    <x v="539"/>
    <m/>
    <m/>
    <m/>
    <n v="3500"/>
    <m/>
    <s v=""/>
    <s v="SI"/>
    <s v="Servicio de la Adecuación de la Información del RCD para la elaboración de la  Declaración  Jurada Anual del Impuesto a la Renta  2021"/>
    <m/>
    <s v="7400"/>
  </r>
  <r>
    <x v="716"/>
    <s v="6210"/>
    <s v="Gerencia de Finanzas y Tesorería"/>
    <s v="Contabilidad"/>
    <s v=""/>
    <s v="6210"/>
    <s v="Gerencia de Finanzas y Tesorería"/>
    <s v="Contabilidad"/>
    <s v=""/>
    <x v="502"/>
    <s v="servicios"/>
    <s v="Moderada"/>
    <s v="Servicio de Traducción de documentos contables (Informes, Manuales u otros)."/>
    <s v="NO"/>
    <x v="2"/>
    <s v="OEI 8: Optimizar la eficiencia de los procesos"/>
    <s v="Contratación"/>
    <s v="No Significativa"/>
    <s v="SI"/>
    <x v="4"/>
    <s v="1"/>
    <x v="4"/>
    <d v="2023-04-30T00:00:00"/>
    <s v="Leonardo Raul Miranda Candelario"/>
    <s v="948 122 836"/>
    <s v="SI"/>
    <s v="Asignado"/>
    <s v=""/>
    <x v="1"/>
    <s v=""/>
    <m/>
    <x v="50"/>
    <s v="OTROS SERVICIOS"/>
    <m/>
    <m/>
    <m/>
    <n v="17000"/>
    <m/>
    <m/>
    <m/>
    <m/>
    <m/>
    <m/>
    <m/>
    <m/>
    <x v="345"/>
    <m/>
    <m/>
    <m/>
    <n v="17000"/>
    <m/>
    <s v=""/>
    <s v="SI"/>
    <s v="Servicio de Traducción de documentos contables (Informes, Manuales u otros)."/>
    <m/>
    <s v="7400"/>
  </r>
  <r>
    <x v="717"/>
    <s v="6213"/>
    <s v="Gerencia de Finanzas y Tesorería"/>
    <s v="Contabilidad"/>
    <s v="Pagos"/>
    <s v="6213"/>
    <s v="Gerencia de Finanzas y Tesorería"/>
    <s v="Contabilidad"/>
    <s v="Pagos"/>
    <x v="503"/>
    <s v="servicios"/>
    <s v="Moderada"/>
    <s v="Servicio de diagnóstico, mantenimiento, mejoras, soporte y capacitación en el módulo CP del Oracle E-Business Suite R12"/>
    <s v="NO"/>
    <x v="2"/>
    <s v="OEI 8: Optimizar la eficiencia de los procesos"/>
    <s v="Contratación"/>
    <s v="No Significativa"/>
    <s v="SI"/>
    <x v="8"/>
    <s v="4"/>
    <x v="3"/>
    <d v="2023-12-31T00:00:00"/>
    <s v="Leonardo Raul Miranda Candelario"/>
    <s v="948 122 836"/>
    <s v="SI"/>
    <s v="Asignado"/>
    <s v=""/>
    <x v="1"/>
    <s v=""/>
    <m/>
    <x v="50"/>
    <s v="OTROS SERVICIOS"/>
    <m/>
    <m/>
    <m/>
    <m/>
    <m/>
    <n v="30000"/>
    <m/>
    <n v="30000"/>
    <m/>
    <n v="30000"/>
    <m/>
    <n v="30000"/>
    <x v="135"/>
    <m/>
    <m/>
    <m/>
    <n v="120000"/>
    <m/>
    <s v=""/>
    <s v="SI"/>
    <s v="Servicio de diagnóstico, mantenimiento, mejoras, soporte y capacitación en el módulo CP del Oracle E-Business Suite R12"/>
    <m/>
    <s v="7400"/>
  </r>
  <r>
    <x v="718"/>
    <s v="2501"/>
    <s v="Gerencia de Finanzas y Tesorería"/>
    <s v="Contabilidad"/>
    <s v="Tributación"/>
    <s v="2501"/>
    <s v="Gerencia de Finanzas y Tesorería"/>
    <s v="Contabilidad"/>
    <s v="Tributación"/>
    <x v="504"/>
    <s v="servicios"/>
    <s v="Moderada"/>
    <s v="Servicio de evaluación y reajuste en prueba de concepto para incrementar la facturación electrónica en el BN"/>
    <s v="NO"/>
    <x v="2"/>
    <s v="OEI 8: Optimizar la eficiencia de los procesos"/>
    <s v="Contratación"/>
    <s v="No Significativa"/>
    <s v="NO"/>
    <x v="5"/>
    <s v="1"/>
    <x v="12"/>
    <d v="2023-03-31T00:00:00"/>
    <s v="Leonardo Raul Miranda Candelario"/>
    <s v="948 122 836"/>
    <s v="SI"/>
    <s v="Asignado"/>
    <s v=""/>
    <x v="1"/>
    <s v=""/>
    <m/>
    <x v="50"/>
    <s v="OTROS SERVICIOS"/>
    <m/>
    <m/>
    <n v="31000"/>
    <m/>
    <m/>
    <m/>
    <m/>
    <m/>
    <m/>
    <m/>
    <m/>
    <m/>
    <x v="540"/>
    <m/>
    <m/>
    <m/>
    <n v="31000"/>
    <m/>
    <s v=""/>
    <s v="SI"/>
    <s v="Servicio de evaluación y reajuste en prueba de concepto para incrementar la facturación electrónica en el BN"/>
    <m/>
    <s v="7400"/>
  </r>
  <r>
    <x v="719"/>
    <s v="3420"/>
    <s v="Gerencia de Finanzas y Tesorería"/>
    <s v="Mesa de Dinero"/>
    <s v=""/>
    <s v="3420"/>
    <s v="Gerencia de Finanzas y Tesorería"/>
    <s v="Mesa de Dinero"/>
    <s v=""/>
    <x v="505"/>
    <s v="servicios"/>
    <s v="Moderada"/>
    <s v="Suministro de información financiera entre datos técnicos S.A. - DATATEC y BN._x0009_"/>
    <s v="NO"/>
    <x v="2"/>
    <s v="OEI 8: Optimizar la eficiencia de los procesos"/>
    <s v="Contratación"/>
    <s v="No Significativa"/>
    <s v="SI"/>
    <x v="0"/>
    <s v="12"/>
    <x v="14"/>
    <d v="2023-12-31T00:00:00"/>
    <s v="Leonardo Raul Miranda Candelario"/>
    <s v="948 122 836"/>
    <s v="SI"/>
    <s v="Asignado"/>
    <s v=""/>
    <x v="1"/>
    <s v=""/>
    <m/>
    <x v="50"/>
    <s v="OTROS SERVICIOS"/>
    <n v="18000"/>
    <n v="18000"/>
    <n v="18000"/>
    <n v="18000"/>
    <n v="18000"/>
    <n v="18000"/>
    <n v="19000"/>
    <n v="19000"/>
    <n v="19000"/>
    <n v="19000"/>
    <n v="19000"/>
    <n v="19000"/>
    <x v="541"/>
    <m/>
    <m/>
    <m/>
    <n v="222000"/>
    <m/>
    <s v=""/>
    <s v="SI"/>
    <s v="Suministro de información financiera entre datos técnicos S.A. - DATATEC y BN._x0009_"/>
    <m/>
    <s v="7400"/>
  </r>
  <r>
    <x v="720"/>
    <s v="3411"/>
    <s v="Gerencia de Finanzas y Tesorería"/>
    <s v="Presupuesto"/>
    <s v="Formulación y Asignación del Presupuesto"/>
    <s v="3411"/>
    <s v="Gerencia de Finanzas y Tesorería"/>
    <s v="Presupuesto"/>
    <s v="Formulación y Asignación del Presupuesto"/>
    <x v="506"/>
    <s v="servicios"/>
    <s v="Moderada"/>
    <s v="Apoyo en la Formulación y Asignación Presupuesto 2023"/>
    <s v="NO"/>
    <x v="2"/>
    <s v="OEI 8: Optimizar la eficiencia de los procesos"/>
    <s v="Contratación"/>
    <s v="No Significativa"/>
    <s v="SI"/>
    <x v="0"/>
    <s v="6"/>
    <x v="14"/>
    <d v="2023-06-30T00:00:00"/>
    <s v="Leonardo Raul Miranda Candelario"/>
    <s v="948 122 836"/>
    <s v="SI"/>
    <s v="Asignado"/>
    <s v=""/>
    <x v="1"/>
    <s v=""/>
    <m/>
    <x v="50"/>
    <s v="OTROS SERVICIOS"/>
    <n v="3500"/>
    <n v="3500"/>
    <n v="3500"/>
    <n v="3500"/>
    <n v="3500"/>
    <n v="3500"/>
    <m/>
    <m/>
    <m/>
    <m/>
    <m/>
    <m/>
    <x v="447"/>
    <m/>
    <m/>
    <m/>
    <n v="21000"/>
    <m/>
    <s v=""/>
    <s v="SI"/>
    <s v="Apoyo en la Formulación y Asignación Presupuesto 2023"/>
    <m/>
    <s v="7400"/>
  </r>
  <r>
    <x v="721"/>
    <s v="3411"/>
    <s v="Gerencia de Finanzas y Tesorería"/>
    <s v="Presupuesto"/>
    <s v="Formulación y Asignación del Presupuesto"/>
    <s v="3411"/>
    <s v="Gerencia de Finanzas y Tesorería"/>
    <s v="Presupuesto"/>
    <s v="Formulación y Asignación del Presupuesto"/>
    <x v="507"/>
    <s v="servicios"/>
    <s v="Moderada"/>
    <s v="Mejoras en el módiulo de presupuesto"/>
    <s v="NO"/>
    <x v="2"/>
    <s v="OEI 8: Optimizar la eficiencia de los procesos"/>
    <s v="Contratación"/>
    <s v="No Significativa"/>
    <s v="SI"/>
    <x v="3"/>
    <s v="6"/>
    <x v="47"/>
    <d v="2023-12-31T00:00:00"/>
    <s v="Leonardo Raul Miranda Candelario"/>
    <s v="948 122 836"/>
    <s v="SI"/>
    <s v="Asignado"/>
    <s v=""/>
    <x v="1"/>
    <s v=""/>
    <m/>
    <x v="50"/>
    <s v="OTROS SERVICIOS"/>
    <m/>
    <m/>
    <m/>
    <m/>
    <m/>
    <m/>
    <n v="16666"/>
    <n v="16666"/>
    <n v="16666"/>
    <n v="16666"/>
    <n v="16666"/>
    <n v="16670"/>
    <x v="332"/>
    <m/>
    <m/>
    <m/>
    <n v="100000"/>
    <m/>
    <s v=""/>
    <s v="SI"/>
    <s v="Mejoras en el módiulo de presupuesto"/>
    <m/>
    <s v="7400"/>
  </r>
  <r>
    <x v="722"/>
    <s v="6215"/>
    <s v="Gerencia de Finanzas y Tesorería"/>
    <s v="Contabilidad"/>
    <s v="Centralización y Procesamiento Contable"/>
    <s v="6215"/>
    <s v="Gerencia de Finanzas y Tesorería"/>
    <s v="Contabilidad"/>
    <s v="Centralización y Procesamiento Contable"/>
    <x v="349"/>
    <s v="servicios"/>
    <s v="Moderada"/>
    <s v="Contratación de Locadores de Servicio"/>
    <s v="NO"/>
    <x v="2"/>
    <s v="OEI 8: Optimizar la eficiencia de los procesos"/>
    <s v="Contratación"/>
    <s v="No Significativa"/>
    <s v="SI"/>
    <x v="0"/>
    <s v="6"/>
    <x v="14"/>
    <d v="2023-06-30T00:00:00"/>
    <s v="Leonardo Raul Miranda Candelario"/>
    <s v="948 122 836"/>
    <s v="SI"/>
    <s v="Asignado"/>
    <s v=""/>
    <x v="1"/>
    <s v=""/>
    <m/>
    <x v="79"/>
    <s v="OTROS SERVICIOS - LOCADORES DE SERVICIOS (SNP)"/>
    <n v="6000"/>
    <n v="6000"/>
    <n v="6000"/>
    <n v="6000"/>
    <n v="6000"/>
    <n v="6000"/>
    <m/>
    <m/>
    <m/>
    <m/>
    <m/>
    <m/>
    <x v="83"/>
    <m/>
    <m/>
    <m/>
    <n v="36000"/>
    <m/>
    <s v=""/>
    <s v="NO"/>
    <s v="Contratación de Locadores de Servicio"/>
    <m/>
    <s v="7400"/>
  </r>
  <r>
    <x v="723"/>
    <s v="6201"/>
    <s v="Gerencia de Finanzas y Tesorería"/>
    <s v=""/>
    <s v="Control Financiero"/>
    <s v="6201"/>
    <s v="Gerencia de Finanzas y Tesorería"/>
    <s v=""/>
    <s v="Control Financiero"/>
    <x v="349"/>
    <s v="servicios"/>
    <s v="Moderada"/>
    <s v="Contratación de Locadores de Servicio"/>
    <s v="NO"/>
    <x v="2"/>
    <s v="OEI 8: Optimizar la eficiencia de los procesos"/>
    <s v="Contratación"/>
    <s v="No Significativa"/>
    <s v="SI"/>
    <x v="0"/>
    <s v="4"/>
    <x v="14"/>
    <d v="2023-04-30T00:00:00"/>
    <s v="Leonardo Raul Miranda Candelario"/>
    <s v="948 122 836"/>
    <s v="SI"/>
    <s v="Asignado"/>
    <s v=""/>
    <x v="1"/>
    <s v=""/>
    <m/>
    <x v="79"/>
    <s v="OTROS SERVICIOS - LOCADORES DE SERVICIOS (SNP)"/>
    <n v="3500"/>
    <n v="3500"/>
    <n v="3500"/>
    <n v="3500"/>
    <m/>
    <m/>
    <m/>
    <m/>
    <m/>
    <m/>
    <m/>
    <m/>
    <x v="542"/>
    <m/>
    <m/>
    <m/>
    <n v="14000"/>
    <m/>
    <s v=""/>
    <s v="NO"/>
    <s v="Contratación de Locadores de Servicio"/>
    <m/>
    <s v="7400"/>
  </r>
  <r>
    <x v="724"/>
    <s v="3420"/>
    <s v="Gerencia de Finanzas y Tesorería"/>
    <s v="Mesa de Dinero"/>
    <s v=""/>
    <s v="3420"/>
    <s v="Gerencia de Finanzas y Tesorería"/>
    <s v="Mesa de Dinero"/>
    <s v=""/>
    <x v="508"/>
    <s v="servicios"/>
    <s v="Moderada"/>
    <s v="Suscripción Online Compliance (listas de sanciones)."/>
    <s v="NO"/>
    <x v="2"/>
    <s v="OEI 8: Optimizar la eficiencia de los procesos"/>
    <s v="Contratación"/>
    <s v="No Significativa"/>
    <s v="SI"/>
    <x v="9"/>
    <s v="1"/>
    <x v="24"/>
    <d v="2023-05-31T00:00:00"/>
    <s v="Leonardo Raul Miranda Candelario"/>
    <s v="948 122 836"/>
    <s v="SI"/>
    <s v="Asignado"/>
    <s v=""/>
    <x v="1"/>
    <s v=""/>
    <m/>
    <x v="88"/>
    <s v="DIVERSOS"/>
    <m/>
    <m/>
    <m/>
    <m/>
    <n v="220036"/>
    <m/>
    <m/>
    <m/>
    <m/>
    <m/>
    <m/>
    <m/>
    <x v="543"/>
    <m/>
    <m/>
    <m/>
    <n v="220036"/>
    <m/>
    <s v=""/>
    <s v="SI"/>
    <s v="Suscripción Online Compliance (listas de sanciones)."/>
    <m/>
    <s v="7400"/>
  </r>
  <r>
    <x v="725"/>
    <s v="3420"/>
    <s v="Gerencia de Finanzas y Tesorería"/>
    <s v="Mesa de Dinero"/>
    <s v=""/>
    <s v="3420"/>
    <s v="Gerencia de Finanzas y Tesorería"/>
    <s v="Mesa de Dinero"/>
    <s v=""/>
    <x v="509"/>
    <s v="servicios"/>
    <s v="Moderada"/>
    <s v="Agente de proceso en conformidad con la Ley Patriótica de Estados Unidos de Norteamérica."/>
    <s v="NO"/>
    <x v="2"/>
    <s v="OEI 8: Optimizar la eficiencia de los procesos"/>
    <s v="Contratación"/>
    <s v="No Significativa"/>
    <s v="SI"/>
    <x v="9"/>
    <s v="1"/>
    <x v="24"/>
    <d v="2023-05-31T00:00:00"/>
    <s v="Leonardo Raul Miranda Candelario"/>
    <s v="948 122 836"/>
    <s v="SI"/>
    <s v="Asignado"/>
    <s v=""/>
    <x v="1"/>
    <s v=""/>
    <m/>
    <x v="88"/>
    <s v="DIVERSOS"/>
    <m/>
    <m/>
    <m/>
    <m/>
    <n v="1560"/>
    <m/>
    <m/>
    <m/>
    <m/>
    <m/>
    <m/>
    <m/>
    <x v="544"/>
    <m/>
    <m/>
    <m/>
    <n v="1560"/>
    <m/>
    <s v=""/>
    <s v="SI"/>
    <s v="Agente de proceso en conformidad con la Ley Patriótica de Estados Unidos de Norteamérica."/>
    <m/>
    <s v="7400"/>
  </r>
  <r>
    <x v="726"/>
    <s v="3420"/>
    <s v="Gerencia de Finanzas y Tesorería"/>
    <s v="Mesa de Dinero"/>
    <s v=""/>
    <s v="3420"/>
    <s v="Gerencia de Finanzas y Tesorería"/>
    <s v="Mesa de Dinero"/>
    <s v=""/>
    <x v="510"/>
    <s v="servicios"/>
    <s v="Moderada"/>
    <s v="Suscripción Due Dilligence , renovación anual directorio Bankers (Debida Diligencia) y UBO (ultimo beneficario final) "/>
    <s v="NO"/>
    <x v="2"/>
    <s v="OEI 8: Optimizar la eficiencia de los procesos"/>
    <s v="Contratación"/>
    <s v="No Significativa"/>
    <s v="SI"/>
    <x v="8"/>
    <s v="1"/>
    <x v="3"/>
    <d v="2023-06-30T00:00:00"/>
    <s v="Leonardo Raul Miranda Candelario"/>
    <s v="948 122 836"/>
    <s v="SI"/>
    <s v="Asignado"/>
    <s v=""/>
    <x v="1"/>
    <s v=""/>
    <m/>
    <x v="88"/>
    <s v="DIVERSOS"/>
    <m/>
    <m/>
    <m/>
    <m/>
    <m/>
    <n v="242257"/>
    <m/>
    <m/>
    <m/>
    <m/>
    <m/>
    <m/>
    <x v="545"/>
    <m/>
    <m/>
    <m/>
    <n v="242257"/>
    <m/>
    <s v=""/>
    <s v="SI"/>
    <s v="Suscripción Due Dilligence , renovación anual directorio Bankers (Debida Diligencia) y UBO (ultimo beneficario final) "/>
    <m/>
    <s v="7400"/>
  </r>
  <r>
    <x v="727"/>
    <s v="3420"/>
    <s v="Gerencia de Finanzas y Tesorería"/>
    <s v="Mesa de Dinero"/>
    <s v=""/>
    <s v="3420"/>
    <s v="Gerencia de Finanzas y Tesorería"/>
    <s v="Mesa de Dinero"/>
    <s v=""/>
    <x v="511"/>
    <s v="servicios"/>
    <s v="Moderada"/>
    <s v="The Global Banking Resources (directorio bancario detallado)."/>
    <s v="NO"/>
    <x v="2"/>
    <s v="OEI 8: Optimizar la eficiencia de los procesos"/>
    <s v="Contratación"/>
    <s v="No Significativa"/>
    <s v="SI"/>
    <x v="3"/>
    <s v="1"/>
    <x v="47"/>
    <d v="2023-07-31T00:00:00"/>
    <s v="Leonardo Raul Miranda Candelario"/>
    <s v="948 122 836"/>
    <s v="SI"/>
    <s v="Asignado"/>
    <s v=""/>
    <x v="1"/>
    <s v=""/>
    <m/>
    <x v="88"/>
    <s v="DIVERSOS"/>
    <m/>
    <m/>
    <m/>
    <m/>
    <m/>
    <m/>
    <n v="14343"/>
    <m/>
    <m/>
    <m/>
    <m/>
    <m/>
    <x v="546"/>
    <m/>
    <m/>
    <m/>
    <n v="14343"/>
    <m/>
    <s v=""/>
    <s v="SI"/>
    <s v="The Global Banking Resources (directorio bancario detallado)."/>
    <m/>
    <s v="7400"/>
  </r>
  <r>
    <x v="728"/>
    <s v="3420"/>
    <s v="Gerencia de Finanzas y Tesorería"/>
    <s v="Mesa de Dinero"/>
    <s v=""/>
    <s v="3420"/>
    <s v="Gerencia de Finanzas y Tesorería"/>
    <s v="Mesa de Dinero"/>
    <s v=""/>
    <x v="512"/>
    <s v="servicios"/>
    <s v="Moderada"/>
    <s v="Suministro de información financiera entre Bloomberg Finance LP y el BN (IR a cargo de Bloomberg) 6 usuarios. Pago Trimestral por adelantado."/>
    <s v="NO"/>
    <x v="2"/>
    <s v="OEI 7: Optimizar la eficiencia financiera"/>
    <s v="Contratación"/>
    <s v="No Significativa"/>
    <s v="SI"/>
    <x v="0"/>
    <s v="4"/>
    <x v="14"/>
    <d v="2023-10-31T00:00:00"/>
    <s v="Leonardo Raul Miranda Candelario"/>
    <s v="948 122 836"/>
    <s v="SI"/>
    <s v="Asignado"/>
    <s v=""/>
    <x v="1"/>
    <s v=""/>
    <m/>
    <x v="114"/>
    <s v="BLOOMBERG"/>
    <n v="110880"/>
    <m/>
    <m/>
    <n v="110880"/>
    <m/>
    <m/>
    <n v="110880"/>
    <m/>
    <m/>
    <n v="110880"/>
    <m/>
    <m/>
    <x v="547"/>
    <m/>
    <m/>
    <m/>
    <n v="443520"/>
    <m/>
    <s v=""/>
    <s v="SI"/>
    <s v="Suministro de información financiera entre Bloomberg Finance LP y el BN (IR a cargo de Bloomberg) 6 usuarios. Pago Trimestral por adelantado."/>
    <m/>
    <s v="7400"/>
  </r>
  <r>
    <x v="729"/>
    <s v="3420"/>
    <s v="Gerencia de Finanzas y Tesorería"/>
    <s v="Mesa de Dinero"/>
    <s v=""/>
    <s v="3420"/>
    <s v="Gerencia de Finanzas y Tesorería"/>
    <s v="Mesa de Dinero"/>
    <s v=""/>
    <x v="513"/>
    <s v="servicios"/>
    <s v="Moderada"/>
    <s v="Terminal Bloomberg Anywhere"/>
    <s v="NO"/>
    <x v="2"/>
    <s v="OEI 7: Optimizar la eficiencia financiera"/>
    <s v="Contratación"/>
    <s v="No Significativa"/>
    <s v="SI"/>
    <x v="0"/>
    <s v="3"/>
    <x v="14"/>
    <d v="2023-10-31T00:00:00"/>
    <s v="Leonardo Raul Miranda Candelario"/>
    <s v="948 122 836"/>
    <s v="SI"/>
    <s v="Asignado"/>
    <s v=""/>
    <x v="1"/>
    <s v=""/>
    <m/>
    <x v="114"/>
    <s v="BLOOMBERG"/>
    <n v="24240"/>
    <m/>
    <m/>
    <n v="24240"/>
    <m/>
    <m/>
    <n v="16160"/>
    <m/>
    <m/>
    <m/>
    <m/>
    <m/>
    <x v="548"/>
    <m/>
    <m/>
    <m/>
    <n v="64640"/>
    <m/>
    <s v=""/>
    <s v="SI"/>
    <s v="Terminal Bloomberg Anywhere"/>
    <m/>
    <s v="7400"/>
  </r>
  <r>
    <x v="730"/>
    <s v="3420"/>
    <s v="Gerencia de Finanzas y Tesorería"/>
    <s v="Mesa de Dinero"/>
    <s v=""/>
    <s v="3420"/>
    <s v="Gerencia de Finanzas y Tesorería"/>
    <s v="Mesa de Dinero"/>
    <s v=""/>
    <x v="514"/>
    <s v="servicios"/>
    <s v="Moderada"/>
    <s v="Suministro y transferencia de información financiera entre Refinitiv Limited (antes Reuters) y BN "/>
    <s v="NO"/>
    <x v="2"/>
    <s v="OEI 7: Optimizar la eficiencia financiera"/>
    <s v="Contratación"/>
    <s v="No Significativa"/>
    <s v="SI"/>
    <x v="0"/>
    <s v="4"/>
    <x v="14"/>
    <d v="2023-10-31T00:00:00"/>
    <s v="Leonardo Raul Miranda Candelario"/>
    <s v="948 122 836"/>
    <s v="SI"/>
    <s v="Asignado"/>
    <s v=""/>
    <x v="1"/>
    <s v=""/>
    <m/>
    <x v="115"/>
    <s v="REUTERS"/>
    <n v="81576"/>
    <m/>
    <m/>
    <n v="81576"/>
    <m/>
    <m/>
    <n v="81576"/>
    <m/>
    <m/>
    <n v="81576"/>
    <m/>
    <m/>
    <x v="549"/>
    <m/>
    <m/>
    <m/>
    <n v="326304"/>
    <m/>
    <s v=""/>
    <s v="SI"/>
    <s v="Suministro y transferencia de información financiera entre Refinitiv Limited (antes Reuters) y BN "/>
    <m/>
    <s v="7400"/>
  </r>
  <r>
    <x v="731"/>
    <s v="7400"/>
    <s v="Gerencia de Finanzas y Tesorería"/>
    <s v=""/>
    <m/>
    <s v="6214"/>
    <s v="Gerencia de Finanzas y Tesorería"/>
    <s v="Contabilidad"/>
    <s v="Estados Financieros e Informes Contables"/>
    <x v="515"/>
    <s v="servicios"/>
    <s v="Alta"/>
    <s v="Impuesto a la Renta"/>
    <s v="SI"/>
    <x v="2"/>
    <s v="OEI 7: Optimizar la eficiencia financiera"/>
    <m/>
    <m/>
    <s v="SI"/>
    <x v="0"/>
    <n v="12"/>
    <x v="14"/>
    <d v="2023-12-31T00:00:00"/>
    <s v="Leonardo Raul Miranda Candelario"/>
    <s v="949 122 836"/>
    <s v="SI"/>
    <s v="Asignado"/>
    <m/>
    <x v="1"/>
    <m/>
    <m/>
    <x v="116"/>
    <s v="IMPUESTO A LA RENTA"/>
    <m/>
    <m/>
    <m/>
    <n v="175982496"/>
    <m/>
    <m/>
    <m/>
    <m/>
    <m/>
    <m/>
    <m/>
    <m/>
    <x v="550"/>
    <m/>
    <m/>
    <m/>
    <n v="175982496"/>
    <m/>
    <s v=""/>
    <s v="NO"/>
    <s v="X"/>
    <s v="x"/>
    <s v="7400"/>
  </r>
  <r>
    <x v="732"/>
    <s v="6210"/>
    <s v="Gerencia de Finanzas y Tesorería"/>
    <s v="Contabilidad "/>
    <m/>
    <s v="6214"/>
    <s v="Gerencia de Finanzas y Tesorería"/>
    <s v="Contabilidad"/>
    <s v="Estados Financieros e Informes Contables"/>
    <x v="516"/>
    <s v="servicios"/>
    <s v="Alta"/>
    <s v="Impuesto General a las Ventas IGV"/>
    <s v="SI"/>
    <x v="2"/>
    <s v="OEI 7: Optimizar la eficiencia financiera"/>
    <m/>
    <m/>
    <s v="SI"/>
    <x v="0"/>
    <n v="12"/>
    <x v="14"/>
    <d v="2023-12-31T00:00:00"/>
    <s v="Leonardo Raul Miranda Candelario"/>
    <s v="950 122 836"/>
    <s v="SI"/>
    <s v="Asignado"/>
    <m/>
    <x v="1"/>
    <m/>
    <m/>
    <x v="117"/>
    <s v="IMPUESTO "/>
    <n v="5920367"/>
    <n v="13448096"/>
    <n v="10968825"/>
    <n v="12132836"/>
    <n v="14268636"/>
    <n v="7861236"/>
    <n v="7676258"/>
    <n v="7142308"/>
    <n v="6608358"/>
    <n v="7142308"/>
    <n v="7142308"/>
    <n v="6732020"/>
    <x v="551"/>
    <m/>
    <m/>
    <m/>
    <n v="107043556"/>
    <m/>
    <s v=""/>
    <s v="NO"/>
    <s v="X"/>
    <s v="x"/>
    <s v="7400"/>
  </r>
  <r>
    <x v="733"/>
    <s v="6210"/>
    <s v="Gerencia de Finanzas y Tesorería"/>
    <s v="Contabilidad "/>
    <m/>
    <s v="6214"/>
    <s v="Gerencia de Finanzas y Tesorería"/>
    <s v="Contabilidad"/>
    <s v="Estados Financieros e Informes Contables"/>
    <x v="517"/>
    <s v="servicios"/>
    <s v="Moderada"/>
    <s v="Prov. para Litigios y Demandas Pendientes"/>
    <s v="SI"/>
    <x v="2"/>
    <s v="OEI 7: Optimizar la eficiencia financiera"/>
    <m/>
    <m/>
    <s v="SI"/>
    <x v="0"/>
    <n v="12"/>
    <x v="14"/>
    <d v="2023-12-31T00:00:00"/>
    <s v="Leonardo Raul Miranda Candelario"/>
    <s v="951 122 836"/>
    <s v="SI"/>
    <s v="Asignado"/>
    <m/>
    <x v="1"/>
    <m/>
    <m/>
    <x v="118"/>
    <s v="PROVISION PARA LITIGIOS Y DEMANDAS"/>
    <n v="2263420"/>
    <n v="2347110"/>
    <n v="21419636"/>
    <n v="2609492"/>
    <n v="3367603"/>
    <n v="11934538"/>
    <n v="9278870"/>
    <n v="2344581"/>
    <n v="12530545"/>
    <n v="2469962"/>
    <n v="10293529"/>
    <n v="8361397"/>
    <x v="552"/>
    <m/>
    <m/>
    <m/>
    <n v="89220683"/>
    <m/>
    <s v=""/>
    <s v="NO"/>
    <s v="X"/>
    <s v="x"/>
    <s v="7400"/>
  </r>
  <r>
    <x v="734"/>
    <s v="6210"/>
    <s v="Gerencia de Finanzas y Tesorería"/>
    <s v="Contabilidad "/>
    <m/>
    <s v="6214"/>
    <s v="Gerencia de Finanzas y Tesorería"/>
    <s v="Contabilidad"/>
    <s v="Estados Financieros e Informes Contables"/>
    <x v="518"/>
    <s v="servicios"/>
    <s v="Moderada"/>
    <s v="Prov. para Créditos de Consumo Específica - Otros "/>
    <s v="SI"/>
    <x v="2"/>
    <s v="OEI 7: Optimizar la eficiencia financiera"/>
    <m/>
    <m/>
    <s v="SI"/>
    <x v="0"/>
    <n v="12"/>
    <x v="14"/>
    <d v="2023-12-31T00:00:00"/>
    <s v="Leonardo Raul Miranda Candelario"/>
    <s v="952 122 836"/>
    <s v="SI"/>
    <s v="Asignado"/>
    <m/>
    <x v="1"/>
    <m/>
    <m/>
    <x v="119"/>
    <s v="OTROS"/>
    <n v="1825828"/>
    <n v="1137293"/>
    <n v="1065873"/>
    <n v="1214245"/>
    <n v="4359677"/>
    <n v="4851484"/>
    <n v="4409084"/>
    <n v="5070446"/>
    <n v="5831013"/>
    <n v="6412314"/>
    <n v="7374162"/>
    <n v="8111578"/>
    <x v="553"/>
    <m/>
    <m/>
    <m/>
    <n v="51662997"/>
    <m/>
    <s v=""/>
    <s v="NO"/>
    <s v="X"/>
    <s v="x"/>
    <s v="7400"/>
  </r>
  <r>
    <x v="735"/>
    <s v="6210"/>
    <s v="Gerencia de Finanzas y Tesorería"/>
    <s v="Contabilidad "/>
    <m/>
    <s v="6214"/>
    <s v="Gerencia de Finanzas y Tesorería"/>
    <s v="Contabilidad"/>
    <s v="Estados Financieros e Informes Contables"/>
    <x v="519"/>
    <s v="servicios"/>
    <s v="Moderada"/>
    <s v="Impuesto a la Renta No Domiciliados"/>
    <s v="SI"/>
    <x v="2"/>
    <s v="OEI 7: Optimizar la eficiencia financiera"/>
    <m/>
    <m/>
    <s v="SI"/>
    <x v="0"/>
    <n v="12"/>
    <x v="14"/>
    <d v="2023-12-31T00:00:00"/>
    <s v="Leonardo Raul Miranda Candelario"/>
    <s v="953 122 836"/>
    <s v="SI"/>
    <s v="Asignado"/>
    <m/>
    <x v="1"/>
    <m/>
    <m/>
    <x v="120"/>
    <s v="IMPUESTO A LA RENTA NO DOMICILIADO"/>
    <n v="690588"/>
    <n v="3950000"/>
    <n v="890588"/>
    <n v="3290588"/>
    <n v="1290588"/>
    <n v="890588"/>
    <n v="3290588"/>
    <n v="1290588"/>
    <n v="890588"/>
    <n v="3290588"/>
    <n v="1140588"/>
    <n v="1290588"/>
    <x v="554"/>
    <m/>
    <m/>
    <m/>
    <n v="22196468"/>
    <m/>
    <s v=""/>
    <s v="NO"/>
    <s v="X"/>
    <s v="x"/>
    <s v="7400"/>
  </r>
  <r>
    <x v="736"/>
    <s v="6210"/>
    <s v="Gerencia de Finanzas y Tesorería"/>
    <s v="Contabilidad "/>
    <m/>
    <s v="6214"/>
    <s v="Gerencia de Finanzas y Tesorería"/>
    <s v="Contabilidad"/>
    <s v="Estados Financieros e Informes Contables"/>
    <x v="520"/>
    <s v="servicios"/>
    <s v="Moderada"/>
    <s v="Amortización de Gastos Amortizables - Software Adquiridos"/>
    <s v="SI"/>
    <x v="2"/>
    <s v="OEI 7: Optimizar la eficiencia financiera"/>
    <m/>
    <m/>
    <s v="SI"/>
    <x v="0"/>
    <n v="12"/>
    <x v="14"/>
    <d v="2023-12-31T00:00:00"/>
    <s v="Leonardo Raul Miranda Candelario"/>
    <s v="954 122 836"/>
    <s v="SI"/>
    <s v="Asignado"/>
    <m/>
    <x v="1"/>
    <m/>
    <m/>
    <x v="121"/>
    <s v="SOFTWARE ADQUIRIDOS"/>
    <n v="1699113"/>
    <n v="1652842"/>
    <n v="1635989"/>
    <n v="1635989"/>
    <n v="1635989"/>
    <n v="1635989"/>
    <n v="1635989"/>
    <n v="1635989"/>
    <n v="1635989"/>
    <n v="1635989"/>
    <n v="1635989"/>
    <n v="2719136"/>
    <x v="555"/>
    <m/>
    <m/>
    <m/>
    <n v="20794992"/>
    <m/>
    <s v=""/>
    <s v="NO"/>
    <s v="X"/>
    <s v="x"/>
    <s v="7400"/>
  </r>
  <r>
    <x v="737"/>
    <s v="6210"/>
    <s v="Gerencia de Finanzas y Tesorería"/>
    <s v="Contabilidad "/>
    <m/>
    <s v="6214"/>
    <s v="Gerencia de Finanzas y Tesorería"/>
    <s v="Contabilidad"/>
    <s v="Estados Financieros e Informes Contables"/>
    <x v="521"/>
    <s v="servicios"/>
    <s v="Moderada"/>
    <s v="Prov. para Créditos de Consumo Genérica - Fijo "/>
    <s v="SI"/>
    <x v="2"/>
    <s v="OEI 7: Optimizar la eficiencia financiera"/>
    <m/>
    <m/>
    <s v="SI"/>
    <x v="0"/>
    <n v="12"/>
    <x v="14"/>
    <d v="2023-12-31T00:00:00"/>
    <s v="Leonardo Raul Miranda Candelario"/>
    <s v="955 122 836"/>
    <s v="SI"/>
    <s v="Asignado"/>
    <m/>
    <x v="1"/>
    <m/>
    <m/>
    <x v="122"/>
    <s v="FIJO"/>
    <n v="883916"/>
    <n v="2140141"/>
    <n v="1433826"/>
    <n v="1603298"/>
    <n v="1971692"/>
    <n v="1234490"/>
    <n v="1054901"/>
    <n v="1213136"/>
    <n v="1395106"/>
    <n v="1534617"/>
    <n v="1764809"/>
    <n v="1941290"/>
    <x v="556"/>
    <m/>
    <m/>
    <m/>
    <n v="18171222"/>
    <m/>
    <s v=""/>
    <s v="NO"/>
    <s v="X"/>
    <s v="x"/>
    <s v="7400"/>
  </r>
  <r>
    <x v="738"/>
    <s v="6210"/>
    <s v="Gerencia de Finanzas y Tesorería"/>
    <s v="Contabilidad "/>
    <m/>
    <s v="6214"/>
    <s v="Gerencia de Finanzas y Tesorería"/>
    <s v="Contabilidad"/>
    <s v="Estados Financieros e Informes Contables"/>
    <x v="522"/>
    <s v="servicios"/>
    <s v="Moderada"/>
    <s v="Prov. para Créditos de Consumo Genérica - Sobreendeudamiento "/>
    <s v="SI"/>
    <x v="2"/>
    <s v="OEI 7: Optimizar la eficiencia financiera"/>
    <m/>
    <m/>
    <s v="SI"/>
    <x v="0"/>
    <n v="12"/>
    <x v="14"/>
    <d v="2023-12-31T00:00:00"/>
    <s v="Leonardo Raul Miranda Candelario"/>
    <s v="956 122 836"/>
    <s v="SI"/>
    <s v="Asignado"/>
    <m/>
    <x v="1"/>
    <m/>
    <m/>
    <x v="123"/>
    <s v="SOBREENDEUDAMIENTO-CONSUMO"/>
    <n v="883916"/>
    <n v="2140141"/>
    <n v="1433826"/>
    <n v="1603298"/>
    <n v="1971692"/>
    <n v="1234490"/>
    <n v="1054901"/>
    <n v="1213136"/>
    <n v="1395106"/>
    <n v="1534617"/>
    <n v="1764809"/>
    <n v="1941290"/>
    <x v="556"/>
    <m/>
    <m/>
    <m/>
    <n v="18171222"/>
    <m/>
    <s v=""/>
    <s v="NO"/>
    <s v="X"/>
    <s v="x"/>
    <s v="7400"/>
  </r>
  <r>
    <x v="739"/>
    <s v="6210"/>
    <s v="Gerencia de Finanzas y Tesorería"/>
    <s v="Contabilidad "/>
    <m/>
    <s v="6214"/>
    <s v="Gerencia de Finanzas y Tesorería"/>
    <s v="Contabilidad"/>
    <s v="Estados Financieros e Informes Contables"/>
    <x v="523"/>
    <s v="servicios"/>
    <s v="Moderada"/>
    <s v="Prov. para Créditos de Consumo Cartera Reprogramada "/>
    <s v="SI"/>
    <x v="2"/>
    <s v="OEI 7: Optimizar la eficiencia financiera"/>
    <m/>
    <m/>
    <s v="SI"/>
    <x v="0"/>
    <n v="12"/>
    <x v="14"/>
    <d v="2023-12-31T00:00:00"/>
    <s v="Leonardo Raul Miranda Candelario"/>
    <s v="957 122 836"/>
    <s v="SI"/>
    <s v="Asignado"/>
    <m/>
    <x v="1"/>
    <m/>
    <m/>
    <x v="124"/>
    <s v="SOBREENDEUDAMIENTO-CONSUMO"/>
    <n v="525000"/>
    <n v="630000"/>
    <n v="735000"/>
    <n v="695000"/>
    <n v="890000"/>
    <n v="975000"/>
    <n v="724000"/>
    <n v="935000"/>
    <n v="1019000"/>
    <n v="535000"/>
    <n v="674000"/>
    <n v="591000"/>
    <x v="557"/>
    <m/>
    <m/>
    <m/>
    <n v="8928000"/>
    <m/>
    <s v=""/>
    <s v="NO"/>
    <s v="X"/>
    <s v="x"/>
    <s v="7400"/>
  </r>
  <r>
    <x v="740"/>
    <s v="6210"/>
    <s v="Gerencia de Finanzas y Tesorería"/>
    <s v="Contabilidad "/>
    <m/>
    <s v="6214"/>
    <s v="Gerencia de Finanzas y Tesorería"/>
    <s v="Contabilidad"/>
    <s v="Estados Financieros e Informes Contables"/>
    <x v="524"/>
    <s v="servicios"/>
    <s v="Moderada"/>
    <s v="Superintendencia de Banca y Seguros"/>
    <s v="SI"/>
    <x v="2"/>
    <s v="OEI 7: Optimizar la eficiencia financiera"/>
    <m/>
    <m/>
    <s v="SI"/>
    <x v="0"/>
    <n v="12"/>
    <x v="14"/>
    <d v="2023-12-31T00:00:00"/>
    <s v="Leonardo Raul Miranda Candelario"/>
    <s v="958 122 836"/>
    <s v="SI"/>
    <s v="Asignado"/>
    <m/>
    <x v="1"/>
    <m/>
    <m/>
    <x v="125"/>
    <s v="SUPERINTENDENCIA DE BANCA Y SEGUROS"/>
    <n v="0"/>
    <n v="0"/>
    <n v="1133021"/>
    <n v="0"/>
    <n v="0"/>
    <n v="1133021"/>
    <n v="0"/>
    <n v="0"/>
    <n v="1133021"/>
    <n v="0"/>
    <n v="0"/>
    <n v="1133021"/>
    <x v="558"/>
    <m/>
    <m/>
    <m/>
    <n v="4532084"/>
    <m/>
    <s v=""/>
    <s v="NO"/>
    <s v="X"/>
    <s v="x"/>
    <s v="7400"/>
  </r>
  <r>
    <x v="741"/>
    <s v="6210"/>
    <s v="Gerencia de Finanzas y Tesorería"/>
    <s v="Contabilidad "/>
    <m/>
    <s v="6214"/>
    <s v="Gerencia de Finanzas y Tesorería"/>
    <s v="Contabilidad"/>
    <s v="Estados Financieros e Informes Contables"/>
    <x v="525"/>
    <s v="servicios"/>
    <s v="Moderada"/>
    <s v="Arbitrios"/>
    <s v="SI"/>
    <x v="2"/>
    <s v="OEI 7: Optimizar la eficiencia financiera"/>
    <m/>
    <m/>
    <s v="SI"/>
    <x v="0"/>
    <n v="12"/>
    <x v="14"/>
    <d v="2023-12-31T00:00:00"/>
    <s v="Leonardo Raul Miranda Candelario"/>
    <s v="959 122 836"/>
    <s v="SI"/>
    <s v="Asignado"/>
    <m/>
    <x v="1"/>
    <m/>
    <m/>
    <x v="126"/>
    <s v="ARBITRIOS"/>
    <n v="537525"/>
    <n v="649388"/>
    <n v="93509"/>
    <n v="93509"/>
    <n v="93509"/>
    <n v="93509"/>
    <n v="93509"/>
    <n v="93509"/>
    <n v="93509"/>
    <n v="200176"/>
    <n v="200176"/>
    <n v="200176"/>
    <x v="559"/>
    <m/>
    <m/>
    <m/>
    <n v="2442004"/>
    <m/>
    <s v=""/>
    <s v="NO"/>
    <s v="X"/>
    <s v="x"/>
    <s v="7400"/>
  </r>
  <r>
    <x v="742"/>
    <s v="6210"/>
    <s v="Gerencia de Finanzas y Tesorería"/>
    <s v="Contabilidad "/>
    <m/>
    <s v="6214"/>
    <s v="Gerencia de Finanzas y Tesorería"/>
    <s v="Contabilidad"/>
    <s v="Estados Financieros e Informes Contables"/>
    <x v="526"/>
    <s v="servicios"/>
    <s v="Moderada"/>
    <s v="Impuesto Valor del Patrimonio Predial"/>
    <s v="SI"/>
    <x v="2"/>
    <s v="OEI 7: Optimizar la eficiencia financiera"/>
    <m/>
    <m/>
    <s v="SI"/>
    <x v="0"/>
    <n v="12"/>
    <x v="14"/>
    <d v="2023-12-31T00:00:00"/>
    <s v="Leonardo Raul Miranda Candelario"/>
    <s v="960 122 836"/>
    <s v="SI"/>
    <s v="Asignado"/>
    <m/>
    <x v="1"/>
    <m/>
    <m/>
    <x v="127"/>
    <s v="IMPUESTO VALOR DEL PATRIMONIO PREDIAL"/>
    <n v="1146596"/>
    <n v="845344"/>
    <n v="43606"/>
    <n v="43606"/>
    <n v="43606"/>
    <n v="43606"/>
    <n v="43606"/>
    <n v="43606"/>
    <n v="43606"/>
    <n v="43606"/>
    <n v="43606"/>
    <n v="43610"/>
    <x v="560"/>
    <m/>
    <m/>
    <m/>
    <n v="2428004"/>
    <m/>
    <s v=""/>
    <s v="NO"/>
    <s v="X"/>
    <s v="x"/>
    <s v="7400"/>
  </r>
  <r>
    <x v="743"/>
    <s v="6210"/>
    <s v="Gerencia de Finanzas y Tesorería"/>
    <s v="Contabilidad "/>
    <m/>
    <s v="6214"/>
    <s v="Gerencia de Finanzas y Tesorería"/>
    <s v="Contabilidad"/>
    <s v="Estados Financieros e Informes Contables"/>
    <x v="527"/>
    <s v="servicios"/>
    <s v="Moderada"/>
    <s v="Prov.para Créditos Hipotecarios para Vivienda - Específicos - Otros"/>
    <s v="SI"/>
    <x v="2"/>
    <s v="OEI 7: Optimizar la eficiencia financiera"/>
    <m/>
    <m/>
    <s v="SI"/>
    <x v="0"/>
    <n v="12"/>
    <x v="14"/>
    <d v="2023-12-31T00:00:00"/>
    <s v="Leonardo Raul Miranda Candelario"/>
    <s v="961 122 836"/>
    <s v="SI"/>
    <s v="Asignado"/>
    <m/>
    <x v="1"/>
    <m/>
    <m/>
    <x v="128"/>
    <s v="OTROS "/>
    <n v="57098"/>
    <n v="55267"/>
    <n v="124196"/>
    <n v="26123"/>
    <n v="28367"/>
    <n v="43290"/>
    <n v="224367"/>
    <n v="287786"/>
    <n v="310953"/>
    <n v="347668"/>
    <n v="398735"/>
    <n v="428508"/>
    <x v="561"/>
    <m/>
    <m/>
    <m/>
    <n v="2332358"/>
    <m/>
    <s v=""/>
    <s v="NO"/>
    <s v="X"/>
    <s v="x"/>
    <s v="7400"/>
  </r>
  <r>
    <x v="744"/>
    <s v="6210"/>
    <s v="Gerencia de Finanzas y Tesorería"/>
    <s v="Contabilidad "/>
    <m/>
    <s v="6214"/>
    <s v="Gerencia de Finanzas y Tesorería"/>
    <s v="Contabilidad"/>
    <s v="Estados Financieros e Informes Contables"/>
    <x v="528"/>
    <s v="servicios"/>
    <s v="Moderada"/>
    <s v="Prov.para Créditos Sector Público - Genérica Obligatoria - Componente Fijo"/>
    <s v="SI"/>
    <x v="2"/>
    <s v="OEI 7: Optimizar la eficiencia financiera"/>
    <m/>
    <m/>
    <s v="SI"/>
    <x v="0"/>
    <n v="12"/>
    <x v="14"/>
    <d v="2023-12-31T00:00:00"/>
    <s v="Leonardo Raul Miranda Candelario"/>
    <s v="962 122 836"/>
    <s v="SI"/>
    <s v="Asignado"/>
    <m/>
    <x v="1"/>
    <m/>
    <m/>
    <x v="129"/>
    <s v="COMPONENTE FIJO "/>
    <n v="0"/>
    <n v="0"/>
    <n v="988475"/>
    <n v="328624"/>
    <n v="239397"/>
    <n v="189394"/>
    <n v="143364"/>
    <n v="43013"/>
    <n v="47314"/>
    <n v="64412"/>
    <n v="79853"/>
    <n v="95838"/>
    <x v="562"/>
    <m/>
    <m/>
    <m/>
    <n v="2219684"/>
    <m/>
    <s v=""/>
    <s v="NO"/>
    <s v="X"/>
    <s v="x"/>
    <s v="7400"/>
  </r>
  <r>
    <x v="745"/>
    <s v="6210"/>
    <s v="Gerencia de Finanzas y Tesorería"/>
    <s v="Contabilidad "/>
    <m/>
    <s v="6214"/>
    <s v="Gerencia de Finanzas y Tesorería"/>
    <s v="Contabilidad"/>
    <s v="Estados Financieros e Informes Contables"/>
    <x v="529"/>
    <s v="servicios"/>
    <s v="Moderada"/>
    <s v="PROV. PARA CRÉDITOS A MICROEMPRESAS - OTROS "/>
    <s v="SI"/>
    <x v="2"/>
    <s v="OEI 7: Optimizar la eficiencia financiera"/>
    <m/>
    <m/>
    <s v="SI"/>
    <x v="0"/>
    <n v="12"/>
    <x v="14"/>
    <d v="2023-12-31T00:00:00"/>
    <s v="Leonardo Raul Miranda Candelario"/>
    <s v="963 122 836"/>
    <s v="SI"/>
    <s v="Asignado"/>
    <m/>
    <x v="1"/>
    <m/>
    <m/>
    <x v="130"/>
    <s v="OTROS"/>
    <n v="29029"/>
    <n v="30500"/>
    <n v="72120"/>
    <n v="28543"/>
    <n v="15834"/>
    <n v="63398"/>
    <n v="72907"/>
    <n v="83843"/>
    <n v="80198"/>
    <n v="898212"/>
    <n v="100600"/>
    <n v="201198"/>
    <x v="563"/>
    <m/>
    <m/>
    <m/>
    <n v="1676382"/>
    <m/>
    <s v=""/>
    <s v="NO"/>
    <s v="X"/>
    <s v="x"/>
    <s v="7400"/>
  </r>
  <r>
    <x v="746"/>
    <s v="6210"/>
    <s v="Gerencia de Finanzas y Tesorería"/>
    <s v="Contabilidad "/>
    <m/>
    <s v="6214"/>
    <s v="Gerencia de Finanzas y Tesorería"/>
    <s v="Contabilidad"/>
    <s v="Estados Financieros e Informes Contables"/>
    <x v="530"/>
    <s v="servicios"/>
    <s v="Moderada"/>
    <s v="Prov.para Créditos Hipotecarios - Genérica Obligatoria - Componente Fijo"/>
    <s v="SI"/>
    <x v="2"/>
    <s v="OEI 7: Optimizar la eficiencia financiera"/>
    <m/>
    <m/>
    <s v="SI"/>
    <x v="0"/>
    <n v="12"/>
    <x v="14"/>
    <d v="2023-12-31T00:00:00"/>
    <s v="Leonardo Raul Miranda Candelario"/>
    <s v="964 122 836"/>
    <s v="SI"/>
    <s v="Asignado"/>
    <m/>
    <x v="1"/>
    <m/>
    <m/>
    <x v="131"/>
    <s v="FIJO"/>
    <n v="40655"/>
    <n v="131401"/>
    <n v="25345"/>
    <n v="45849"/>
    <n v="96197"/>
    <n v="80243"/>
    <n v="127430"/>
    <n v="146544"/>
    <n v="168526"/>
    <n v="188749"/>
    <n v="207623"/>
    <n v="228386"/>
    <x v="564"/>
    <m/>
    <m/>
    <m/>
    <n v="1486948"/>
    <m/>
    <s v=""/>
    <s v="NO"/>
    <s v="X"/>
    <s v="x"/>
    <s v="7400"/>
  </r>
  <r>
    <x v="747"/>
    <s v="6210"/>
    <s v="Gerencia de Finanzas y Tesorería"/>
    <s v="Contabilidad "/>
    <m/>
    <s v="6214"/>
    <s v="Gerencia de Finanzas y Tesorería"/>
    <s v="Contabilidad"/>
    <s v="Estados Financieros e Informes Contables"/>
    <x v="528"/>
    <s v="servicios"/>
    <s v="Moderada"/>
    <s v="Prov.para Créditos Sector Público - Genérica Obligatoria - Componente Fijo"/>
    <s v="SI"/>
    <x v="2"/>
    <s v="OEI 7: Optimizar la eficiencia financiera"/>
    <m/>
    <m/>
    <s v="SI"/>
    <x v="0"/>
    <n v="12"/>
    <x v="14"/>
    <d v="2023-12-31T00:00:00"/>
    <s v="Leonardo Raul Miranda Candelario"/>
    <s v="965 122 836"/>
    <s v="SI"/>
    <s v="Asignado"/>
    <m/>
    <x v="1"/>
    <m/>
    <m/>
    <x v="132"/>
    <s v="COMPONENTE FIJO "/>
    <n v="0"/>
    <n v="123749"/>
    <n v="83749"/>
    <n v="625772"/>
    <n v="19346"/>
    <n v="59876"/>
    <n v="38346"/>
    <n v="23802"/>
    <n v="27182"/>
    <n v="32759"/>
    <n v="29173"/>
    <n v="54091"/>
    <x v="565"/>
    <m/>
    <m/>
    <m/>
    <n v="1117845"/>
    <m/>
    <s v=""/>
    <s v="NO"/>
    <s v="X"/>
    <s v="x"/>
    <s v="7400"/>
  </r>
  <r>
    <x v="748"/>
    <s v="6210"/>
    <s v="Gerencia de Finanzas y Tesorería"/>
    <s v="Contabilidad "/>
    <m/>
    <s v="6214"/>
    <s v="Gerencia de Finanzas y Tesorería"/>
    <s v="Contabilidad"/>
    <s v="Estados Financieros e Informes Contables"/>
    <x v="531"/>
    <s v="servicios"/>
    <s v="Moderada"/>
    <s v="Prov.para Créditos Sector Público - Específica - Otros"/>
    <s v="SI"/>
    <x v="2"/>
    <s v="OEI 7: Optimizar la eficiencia financiera"/>
    <m/>
    <m/>
    <s v="SI"/>
    <x v="0"/>
    <n v="12"/>
    <x v="14"/>
    <d v="2023-12-31T00:00:00"/>
    <s v="Leonardo Raul Miranda Candelario"/>
    <s v="966 122 836"/>
    <s v="SI"/>
    <s v="Asignado"/>
    <m/>
    <x v="1"/>
    <m/>
    <m/>
    <x v="133"/>
    <s v="OTROS "/>
    <n v="278256"/>
    <n v="126347"/>
    <n v="67982"/>
    <n v="41826"/>
    <n v="112460"/>
    <n v="29823"/>
    <n v="25342"/>
    <n v="38100"/>
    <n v="45315"/>
    <n v="53612"/>
    <n v="49974"/>
    <n v="56971"/>
    <x v="566"/>
    <m/>
    <m/>
    <m/>
    <n v="926008"/>
    <m/>
    <s v=""/>
    <s v="NO"/>
    <s v="X"/>
    <s v="x"/>
    <s v="7400"/>
  </r>
  <r>
    <x v="749"/>
    <s v="6210"/>
    <s v="Gerencia de Finanzas y Tesorería"/>
    <s v="Contabilidad "/>
    <m/>
    <s v="6214"/>
    <s v="Gerencia de Finanzas y Tesorería"/>
    <s v="Contabilidad"/>
    <s v="Estados Financieros e Informes Contables"/>
    <x v="532"/>
    <s v="servicios"/>
    <s v="Moderada"/>
    <s v="Prov.para Créditos Consumo Sobreendeudamiento"/>
    <s v="SI"/>
    <x v="2"/>
    <s v="OEI 7: Optimizar la eficiencia financiera"/>
    <m/>
    <m/>
    <s v="SI"/>
    <x v="0"/>
    <n v="12"/>
    <x v="14"/>
    <d v="2023-12-31T00:00:00"/>
    <s v="Leonardo Raul Miranda Candelario"/>
    <s v="967 122 836"/>
    <s v="SI"/>
    <s v="Asignado"/>
    <m/>
    <x v="1"/>
    <m/>
    <m/>
    <x v="134"/>
    <s v="CREDITOS DE CONSUMO"/>
    <n v="55986"/>
    <n v="86794"/>
    <n v="93793"/>
    <n v="61005"/>
    <n v="44184"/>
    <n v="68446"/>
    <n v="15131"/>
    <n v="16644"/>
    <n v="75291"/>
    <n v="82820"/>
    <n v="91102"/>
    <n v="100212"/>
    <x v="567"/>
    <m/>
    <m/>
    <m/>
    <n v="791408"/>
    <m/>
    <s v=""/>
    <s v="NO"/>
    <s v="X"/>
    <s v="x"/>
    <s v="7400"/>
  </r>
  <r>
    <x v="750"/>
    <s v="6210"/>
    <s v="Gerencia de Finanzas y Tesorería"/>
    <s v="Contabilidad "/>
    <m/>
    <s v="6214"/>
    <s v="Gerencia de Finanzas y Tesorería"/>
    <s v="Contabilidad"/>
    <s v="Estados Financieros e Informes Contables"/>
    <x v="533"/>
    <s v="servicios"/>
    <s v="Moderada"/>
    <s v="Prov.para Créditos Soberanos - Genérica Obligatoria - Componente Fijo"/>
    <s v="SI"/>
    <x v="2"/>
    <s v="OEI 7: Optimizar la eficiencia financiera"/>
    <m/>
    <m/>
    <s v="SI"/>
    <x v="0"/>
    <n v="12"/>
    <x v="14"/>
    <d v="2023-12-31T00:00:00"/>
    <s v="Leonardo Raul Miranda Candelario"/>
    <s v="968 122 836"/>
    <s v="SI"/>
    <s v="Asignado"/>
    <m/>
    <x v="1"/>
    <m/>
    <m/>
    <x v="135"/>
    <s v="COMPONENTE FIJO "/>
    <n v="0"/>
    <n v="0"/>
    <n v="0"/>
    <n v="0"/>
    <n v="0"/>
    <n v="1933"/>
    <n v="40275"/>
    <n v="46316"/>
    <n v="53264"/>
    <n v="59655"/>
    <n v="68604"/>
    <n v="75464"/>
    <x v="568"/>
    <m/>
    <m/>
    <m/>
    <n v="345511"/>
    <m/>
    <s v=""/>
    <s v="NO"/>
    <s v="X"/>
    <s v="x"/>
    <s v="7400"/>
  </r>
  <r>
    <x v="751"/>
    <s v="6210"/>
    <s v="Gerencia de Finanzas y Tesorería"/>
    <s v="Contabilidad "/>
    <m/>
    <s v="2501"/>
    <s v="Gerencia de Finanzas y Tesorería"/>
    <s v="Contabilidad"/>
    <s v="Tributación"/>
    <x v="534"/>
    <s v="servicios"/>
    <s v="Moderada"/>
    <s v="Validación de la correcta emisión de  comprobantes de pago electrónicos y otros documentos  a través del sistema de emisión electrónica – operador de servicios electrónicos (SEE -  OSE)"/>
    <s v="SI"/>
    <x v="2"/>
    <s v="OEI 7: Optimizar la eficiencia financiera"/>
    <s v="Contratación"/>
    <s v="Significativa"/>
    <s v="SI"/>
    <x v="0"/>
    <n v="12"/>
    <x v="14"/>
    <d v="2023-12-31T00:00:00"/>
    <s v="Leonardo Raul Miranda Candelario"/>
    <s v="969 122 836"/>
    <s v="SI"/>
    <s v="Asignado"/>
    <m/>
    <x v="1"/>
    <m/>
    <m/>
    <x v="50"/>
    <s v="OTROS SERVICIOS"/>
    <n v="15000"/>
    <n v="15000"/>
    <n v="15000"/>
    <n v="15000"/>
    <n v="15000"/>
    <n v="15000"/>
    <n v="15000"/>
    <n v="15000"/>
    <n v="15000"/>
    <n v="15000"/>
    <n v="15000"/>
    <n v="15000"/>
    <x v="356"/>
    <m/>
    <m/>
    <m/>
    <n v="180000"/>
    <m/>
    <s v=""/>
    <s v="NO"/>
    <s v="X"/>
    <s v="x"/>
    <s v="7400"/>
  </r>
  <r>
    <x v="752"/>
    <s v="6210"/>
    <s v="Gerencia de Finanzas y Tesorería"/>
    <s v="Contabilidad "/>
    <m/>
    <s v="6214"/>
    <s v="Gerencia de Finanzas y Tesorería"/>
    <s v="Contabilidad"/>
    <s v="Estados Financieros e Informes Contables"/>
    <x v="535"/>
    <s v="servicios"/>
    <s v="Moderada"/>
    <s v="Impuesto Transacciones Financieras"/>
    <s v="SI"/>
    <x v="2"/>
    <s v="OEI 7: Optimizar la eficiencia financiera"/>
    <m/>
    <m/>
    <s v="SI"/>
    <x v="0"/>
    <n v="12"/>
    <x v="14"/>
    <d v="2023-12-31T00:00:00"/>
    <s v="Leonardo Raul Miranda Candelario"/>
    <s v="970 122 836"/>
    <s v="SI"/>
    <s v="Asignado"/>
    <m/>
    <x v="1"/>
    <m/>
    <m/>
    <x v="136"/>
    <s v="IMPUESTO TRANSACCIONES FINANCIERAS"/>
    <n v="5190"/>
    <n v="6121"/>
    <n v="5190"/>
    <n v="6121"/>
    <n v="5190"/>
    <n v="10729"/>
    <n v="11359"/>
    <n v="10730"/>
    <n v="10730"/>
    <n v="10730"/>
    <n v="10730"/>
    <n v="10734"/>
    <x v="569"/>
    <m/>
    <m/>
    <m/>
    <n v="103554"/>
    <m/>
    <s v=""/>
    <s v="NO"/>
    <s v="X"/>
    <s v="x"/>
    <s v="7400"/>
  </r>
  <r>
    <x v="753"/>
    <s v="6210"/>
    <s v="Gerencia de Finanzas y Tesorería"/>
    <s v="Contabilidad "/>
    <m/>
    <s v="6214"/>
    <s v="Gerencia de Finanzas y Tesorería"/>
    <s v="Contabilidad"/>
    <s v="Estados Financieros e Informes Contables"/>
    <x v="536"/>
    <s v="servicios"/>
    <s v="Moderada"/>
    <s v="BVL - Contribuciones por Derecho Cotización"/>
    <s v="SI"/>
    <x v="2"/>
    <s v="OEI 7: Optimizar la eficiencia financiera"/>
    <m/>
    <m/>
    <s v="SI"/>
    <x v="0"/>
    <n v="12"/>
    <x v="14"/>
    <d v="2023-12-31T00:00:00"/>
    <s v="Leonardo Raul Miranda Candelario"/>
    <s v="971 122 836"/>
    <s v="SI"/>
    <s v="Asignado"/>
    <m/>
    <x v="1"/>
    <m/>
    <m/>
    <x v="137"/>
    <s v="CONTRIBUCION X DERECHO COTIZACION"/>
    <n v="4758"/>
    <n v="4758"/>
    <n v="4758"/>
    <n v="4758"/>
    <n v="4758"/>
    <n v="4758"/>
    <n v="4758"/>
    <n v="4758"/>
    <n v="4758"/>
    <n v="4758"/>
    <n v="4758"/>
    <n v="4754"/>
    <x v="570"/>
    <m/>
    <m/>
    <m/>
    <n v="57092"/>
    <m/>
    <s v=""/>
    <s v="NO"/>
    <s v="X"/>
    <s v="x"/>
    <s v="7400"/>
  </r>
  <r>
    <x v="754"/>
    <s v="6210"/>
    <s v="Gerencia de Finanzas y Tesorería"/>
    <s v="Contabilidad "/>
    <m/>
    <s v="6214"/>
    <s v="Gerencia de Finanzas y Tesorería"/>
    <s v="Contabilidad"/>
    <s v="Estados Financieros e Informes Contables"/>
    <x v="535"/>
    <s v="servicios"/>
    <s v="Moderada"/>
    <s v="Impuesto Transacciones Financieras"/>
    <s v="SI"/>
    <x v="2"/>
    <s v="OEI 7: Optimizar la eficiencia financiera"/>
    <m/>
    <m/>
    <s v="SI"/>
    <x v="0"/>
    <n v="12"/>
    <x v="14"/>
    <d v="2023-12-31T00:00:00"/>
    <s v="Leonardo Raul Miranda Candelario"/>
    <s v="972 122 836"/>
    <s v="SI"/>
    <s v="Asignado"/>
    <m/>
    <x v="1"/>
    <m/>
    <m/>
    <x v="136"/>
    <s v="IMPUESTO TRANSACCIONES FINANCIERAS"/>
    <n v="2163"/>
    <n v="2551"/>
    <n v="2163"/>
    <n v="2551"/>
    <n v="2163"/>
    <n v="4468"/>
    <n v="4733"/>
    <n v="4471"/>
    <n v="4471"/>
    <n v="4471"/>
    <n v="4471"/>
    <n v="4473"/>
    <x v="571"/>
    <m/>
    <m/>
    <m/>
    <n v="43149"/>
    <m/>
    <s v=""/>
    <s v="NO"/>
    <s v="X"/>
    <s v="x"/>
    <s v="7400"/>
  </r>
  <r>
    <x v="755"/>
    <s v="6210"/>
    <s v="Gerencia de Finanzas y Tesorería"/>
    <s v="Contabilidad "/>
    <m/>
    <s v="6214"/>
    <s v="Gerencia de Finanzas y Tesorería"/>
    <s v="Contabilidad"/>
    <s v="Estados Financieros e Informes Contables"/>
    <x v="537"/>
    <s v="servicios"/>
    <s v="Moderada"/>
    <s v="Prov. para Riesgo País - Fondos Disponibles"/>
    <s v="SI"/>
    <x v="2"/>
    <s v="OEI 7: Optimizar la eficiencia financiera"/>
    <m/>
    <m/>
    <s v="SI"/>
    <x v="0"/>
    <n v="12"/>
    <x v="14"/>
    <d v="2023-12-31T00:00:00"/>
    <s v="Leonardo Raul Miranda Candelario"/>
    <s v="973 122 836"/>
    <s v="SI"/>
    <s v="Asignado"/>
    <m/>
    <x v="1"/>
    <m/>
    <m/>
    <x v="138"/>
    <s v="FONDOS DISPONIBLES"/>
    <n v="19627"/>
    <n v="8376"/>
    <n v="2193"/>
    <m/>
    <n v="2321"/>
    <n v="4267"/>
    <n v="3256"/>
    <m/>
    <m/>
    <m/>
    <m/>
    <m/>
    <x v="572"/>
    <m/>
    <m/>
    <m/>
    <n v="40040"/>
    <m/>
    <s v=""/>
    <s v="NO"/>
    <s v="X"/>
    <s v="x"/>
    <s v="7400"/>
  </r>
  <r>
    <x v="756"/>
    <s v="6210"/>
    <s v="Gerencia de Finanzas y Tesorería"/>
    <s v="Contabilidad "/>
    <m/>
    <s v="6214"/>
    <s v="Gerencia de Finanzas y Tesorería"/>
    <s v="Contabilidad"/>
    <s v="Estados Financieros e Informes Contables"/>
    <x v="538"/>
    <s v="servicios"/>
    <s v="Moderada"/>
    <s v="Servicio de Soporte, Mantenimiento de la Solución 07INVOICE y Módulo personalizado  en Oracle Financial."/>
    <s v="SI"/>
    <x v="2"/>
    <s v="OEI 7: Optimizar la eficiencia financiera"/>
    <m/>
    <m/>
    <s v="SI"/>
    <x v="0"/>
    <n v="12"/>
    <x v="14"/>
    <d v="2023-12-31T00:00:00"/>
    <s v="Leonardo Raul Miranda Candelario"/>
    <s v="974 122 836"/>
    <s v="SI"/>
    <s v="Asignado"/>
    <m/>
    <x v="1"/>
    <m/>
    <m/>
    <x v="50"/>
    <s v="OTROS SERVICIOS"/>
    <n v="3000"/>
    <n v="3000"/>
    <n v="3000"/>
    <n v="3000"/>
    <n v="3000"/>
    <n v="3000"/>
    <n v="3000"/>
    <n v="3000"/>
    <n v="3000"/>
    <n v="3000"/>
    <n v="3000"/>
    <n v="3000"/>
    <x v="83"/>
    <m/>
    <m/>
    <m/>
    <n v="36000"/>
    <m/>
    <s v=""/>
    <s v="NO"/>
    <s v="X"/>
    <s v="x"/>
    <s v="7400"/>
  </r>
  <r>
    <x v="757"/>
    <s v="6210"/>
    <s v="Gerencia de Finanzas y Tesorería"/>
    <s v="Contabilidad "/>
    <m/>
    <s v="6214"/>
    <s v="Gerencia de Finanzas y Tesorería"/>
    <s v="Contabilidad"/>
    <s v="Estados Financieros e Informes Contables"/>
    <x v="539"/>
    <s v="servicios"/>
    <s v="Moderada"/>
    <s v="Prov. para Créditos Contingentes - Genérica - Componente Fijo - Créditos Entidades Sector Público"/>
    <s v="SI"/>
    <x v="2"/>
    <s v="OEI 7: Optimizar la eficiencia financiera"/>
    <m/>
    <m/>
    <s v="SI"/>
    <x v="0"/>
    <n v="12"/>
    <x v="14"/>
    <d v="2023-12-31T00:00:00"/>
    <s v="Leonardo Raul Miranda Candelario"/>
    <s v="975 122 836"/>
    <s v="SI"/>
    <s v="Asignado"/>
    <m/>
    <x v="1"/>
    <m/>
    <m/>
    <x v="139"/>
    <s v="CREDITOS A ENTIDADES SECTOR PUBLICO"/>
    <n v="0"/>
    <n v="4624"/>
    <n v="623"/>
    <n v="1286"/>
    <n v="1828"/>
    <n v="525"/>
    <n v="0"/>
    <n v="1078"/>
    <n v="1135"/>
    <n v="1198"/>
    <n v="1268"/>
    <n v="1344"/>
    <x v="573"/>
    <m/>
    <m/>
    <m/>
    <n v="14909"/>
    <m/>
    <s v=""/>
    <s v="NO"/>
    <s v="X"/>
    <s v="x"/>
    <s v="7400"/>
  </r>
  <r>
    <x v="758"/>
    <s v="6210"/>
    <s v="Gerencia de Finanzas y Tesorería"/>
    <s v="Contabilidad "/>
    <m/>
    <s v="6214"/>
    <s v="Gerencia de Finanzas y Tesorería"/>
    <s v="Contabilidad"/>
    <s v="Estados Financieros e Informes Contables"/>
    <x v="540"/>
    <s v="servicios"/>
    <s v="Moderada"/>
    <s v="Impuesto Transacciones Financieras - Activos"/>
    <s v="SI"/>
    <x v="2"/>
    <s v="OEI 7: Optimizar la eficiencia financiera"/>
    <m/>
    <m/>
    <s v="SI"/>
    <x v="0"/>
    <n v="12"/>
    <x v="14"/>
    <d v="2023-12-31T00:00:00"/>
    <s v="Leonardo Raul Miranda Candelario"/>
    <s v="976 122 836"/>
    <s v="SI"/>
    <s v="Asignado"/>
    <m/>
    <x v="1"/>
    <m/>
    <m/>
    <x v="140"/>
    <s v="IMPUESTO TRANSACCIONES FINANCIERAS - ACTIVOS"/>
    <n v="5000"/>
    <n v="0"/>
    <n v="0"/>
    <n v="0"/>
    <n v="0"/>
    <n v="5000"/>
    <n v="0"/>
    <n v="0"/>
    <n v="0"/>
    <n v="0"/>
    <n v="0"/>
    <n v="0"/>
    <x v="26"/>
    <m/>
    <m/>
    <m/>
    <n v="10000"/>
    <m/>
    <s v=""/>
    <s v="NO"/>
    <s v="X"/>
    <s v="x"/>
    <s v="7400"/>
  </r>
  <r>
    <x v="759"/>
    <s v="6210"/>
    <s v="Gerencia de Finanzas y Tesorería"/>
    <s v="Contabilidad "/>
    <m/>
    <s v="6214"/>
    <s v="Gerencia de Finanzas y Tesorería"/>
    <s v="Contabilidad"/>
    <s v="Estados Financieros e Informes Contables"/>
    <x v="541"/>
    <s v="servicios"/>
    <s v="Moderada"/>
    <s v="Prov. para Litigios y Demandas"/>
    <s v="SI"/>
    <x v="2"/>
    <s v="OEI 7: Optimizar la eficiencia financiera"/>
    <m/>
    <m/>
    <s v="SI"/>
    <x v="0"/>
    <n v="12"/>
    <x v="14"/>
    <d v="2023-12-31T00:00:00"/>
    <s v="Leonardo Raul Miranda Candelario"/>
    <s v="977 122 836"/>
    <s v="SI"/>
    <s v="Asignado"/>
    <m/>
    <x v="1"/>
    <m/>
    <m/>
    <x v="141"/>
    <s v="PROVISIONES PARA LITIGIOS Y DEMANDAS"/>
    <n v="0"/>
    <n v="0"/>
    <n v="0"/>
    <n v="0"/>
    <n v="0"/>
    <n v="5970"/>
    <n v="0"/>
    <n v="0"/>
    <n v="0"/>
    <n v="0"/>
    <n v="0"/>
    <n v="0"/>
    <x v="574"/>
    <m/>
    <m/>
    <m/>
    <n v="5970"/>
    <m/>
    <s v=""/>
    <s v="NO"/>
    <s v="X"/>
    <s v="x"/>
    <s v="7400"/>
  </r>
  <r>
    <x v="760"/>
    <s v="6210"/>
    <s v="Gerencia de Finanzas y Tesorería"/>
    <s v="Contabilidad "/>
    <m/>
    <s v="6214"/>
    <s v="Gerencia de Finanzas y Tesorería"/>
    <s v="Contabilidad"/>
    <s v="Estados Financieros e Informes Contables"/>
    <x v="14"/>
    <s v="servicios"/>
    <s v="Moderada"/>
    <s v="Comisión de Servicios a Nivel Nacional"/>
    <s v="SI"/>
    <x v="2"/>
    <s v="OEI 7: Optimizar la eficiencia financiera"/>
    <m/>
    <m/>
    <s v="SI"/>
    <x v="0"/>
    <n v="12"/>
    <x v="14"/>
    <d v="2023-12-31T00:00:00"/>
    <s v="Leonardo Raul Miranda Candelario"/>
    <s v="978 122 836"/>
    <s v="SI"/>
    <s v="Asignado"/>
    <m/>
    <x v="1"/>
    <m/>
    <m/>
    <x v="7"/>
    <s v="REPUBLICA "/>
    <m/>
    <m/>
    <n v="2310"/>
    <m/>
    <n v="1790"/>
    <m/>
    <m/>
    <m/>
    <m/>
    <m/>
    <m/>
    <m/>
    <x v="575"/>
    <m/>
    <m/>
    <m/>
    <n v="4100"/>
    <m/>
    <s v=""/>
    <s v="NO"/>
    <s v="X"/>
    <s v="x"/>
    <s v="7400"/>
  </r>
  <r>
    <x v="761"/>
    <s v="6210"/>
    <s v="Gerencia de Finanzas y Tesorería"/>
    <s v="Contabilidad "/>
    <m/>
    <s v="6214"/>
    <s v="Gerencia de Finanzas y Tesorería"/>
    <s v="Contabilidad"/>
    <s v="Estados Financieros e Informes Contables"/>
    <x v="14"/>
    <s v="servicios"/>
    <s v="Moderada"/>
    <s v="Comisión de Servicios a Nivel Nacional"/>
    <s v="SI"/>
    <x v="2"/>
    <s v="OEI 7: Optimizar la eficiencia financiera"/>
    <m/>
    <m/>
    <s v="SI"/>
    <x v="0"/>
    <n v="12"/>
    <x v="14"/>
    <d v="2023-12-31T00:00:00"/>
    <s v="Leonardo Raul Miranda Candelario"/>
    <s v="979 122 836"/>
    <s v="SI"/>
    <s v="Asignado"/>
    <m/>
    <x v="1"/>
    <m/>
    <m/>
    <x v="8"/>
    <s v="VIATICOS REPUBLICA"/>
    <m/>
    <m/>
    <n v="1260"/>
    <m/>
    <n v="1260"/>
    <m/>
    <m/>
    <m/>
    <m/>
    <m/>
    <m/>
    <m/>
    <x v="18"/>
    <m/>
    <m/>
    <m/>
    <n v="2520"/>
    <m/>
    <s v=""/>
    <s v="NO"/>
    <s v="X"/>
    <s v="x"/>
    <s v="7400"/>
  </r>
  <r>
    <x v="762"/>
    <s v="6210"/>
    <s v="Gerencia de Finanzas y Tesorería"/>
    <s v="Contabilidad "/>
    <m/>
    <s v="6214"/>
    <s v="Gerencia de Finanzas y Tesorería"/>
    <s v="Contabilidad"/>
    <s v="Estados Financieros e Informes Contables"/>
    <x v="540"/>
    <s v="servicios"/>
    <s v="Moderada"/>
    <s v="Impuesto Transacciones Financieras - Activos"/>
    <s v="SI"/>
    <x v="2"/>
    <s v="OEI 7: Optimizar la eficiencia financiera"/>
    <m/>
    <m/>
    <s v="SI"/>
    <x v="0"/>
    <n v="12"/>
    <x v="14"/>
    <d v="2023-12-31T00:00:00"/>
    <s v="Leonardo Raul Miranda Candelario"/>
    <s v="980 122 836"/>
    <s v="SI"/>
    <s v="Asignado"/>
    <m/>
    <x v="1"/>
    <m/>
    <m/>
    <x v="140"/>
    <s v="IMPUESTO TRANSACCIONES FINANCIERAS - ACTIVOS"/>
    <n v="500"/>
    <n v="0"/>
    <n v="0"/>
    <n v="0"/>
    <n v="0"/>
    <n v="500"/>
    <n v="0"/>
    <n v="0"/>
    <n v="0"/>
    <n v="0"/>
    <n v="0"/>
    <n v="0"/>
    <x v="576"/>
    <m/>
    <m/>
    <m/>
    <n v="1000"/>
    <m/>
    <s v=""/>
    <s v="NO"/>
    <s v="X"/>
    <s v="x"/>
    <s v="7400"/>
  </r>
  <r>
    <x v="763"/>
    <s v="3251"/>
    <s v="Gerencia Banca Digital"/>
    <s v="Canales Alternos"/>
    <s v="Canales Presenciales"/>
    <s v="3251"/>
    <s v="Gerencia Banca Digital"/>
    <s v="Canales Alternos"/>
    <s v="Canales Presenciales"/>
    <x v="14"/>
    <s v="servicios"/>
    <s v="Alta"/>
    <s v="Comisión de Servicios a Nivel Nacional"/>
    <s v="NO"/>
    <x v="2"/>
    <s v="OEI 10: Garantizar la estabilidad operativa"/>
    <s v="Contratación"/>
    <s v="No Significativa"/>
    <s v="SI"/>
    <x v="6"/>
    <s v="6"/>
    <x v="14"/>
    <d v="2023-06-30T00:00:00"/>
    <s v="Hector David Poma Valdivieso"/>
    <s v="997 291 949"/>
    <s v="SI"/>
    <s v="Asignado"/>
    <s v=""/>
    <x v="1"/>
    <s v=""/>
    <m/>
    <x v="9"/>
    <s v="MOVILIDAD SERVICIO LOCAL"/>
    <m/>
    <n v="480"/>
    <m/>
    <n v="480"/>
    <m/>
    <n v="480"/>
    <m/>
    <m/>
    <m/>
    <m/>
    <m/>
    <m/>
    <x v="28"/>
    <n v="1440"/>
    <n v="1440"/>
    <n v="1440"/>
    <n v="5760"/>
    <m/>
    <m/>
    <s v="NO"/>
    <s v=""/>
    <m/>
    <n v="7900"/>
  </r>
  <r>
    <x v="763"/>
    <s v="3251"/>
    <s v="Gerencia Banca Digital"/>
    <s v="Canales Alternos"/>
    <s v="Canales Presenciales"/>
    <s v="3251"/>
    <s v="Gerencia Banca Digital"/>
    <s v="Canales Alternos"/>
    <s v="Canales Presenciales"/>
    <x v="14"/>
    <s v="servicios"/>
    <s v="Alta"/>
    <s v="Comisión de Servicios a Nivel Nacional"/>
    <s v="NO"/>
    <x v="2"/>
    <s v="OEI 10: Garantizar la estabilidad operativa"/>
    <s v="Contratación"/>
    <s v="No Significativa"/>
    <s v="SI"/>
    <x v="6"/>
    <s v="6"/>
    <x v="14"/>
    <d v="2023-06-30T00:00:00"/>
    <s v="Hector David Poma Valdivieso"/>
    <s v="997 291 949"/>
    <s v="NO"/>
    <s v="Asignado"/>
    <s v=""/>
    <x v="1"/>
    <s v=""/>
    <m/>
    <x v="9"/>
    <s v="MOVILIDAD SERVICIO LOCAL"/>
    <m/>
    <m/>
    <m/>
    <m/>
    <m/>
    <m/>
    <m/>
    <n v="480"/>
    <m/>
    <n v="480"/>
    <m/>
    <n v="480"/>
    <x v="28"/>
    <n v="1440"/>
    <n v="1440"/>
    <n v="1440"/>
    <n v="5760"/>
    <m/>
    <m/>
    <s v="NO"/>
    <s v=""/>
    <m/>
    <m/>
  </r>
  <r>
    <x v="764"/>
    <s v="3251"/>
    <s v="Gerencia Banca Digital"/>
    <s v="Canales Alternos"/>
    <s v="Canales Presenciales"/>
    <s v="3251"/>
    <s v="Gerencia Banca Digital"/>
    <s v="Canales Alternos"/>
    <s v="Canales Presenciales"/>
    <x v="542"/>
    <s v="servicios"/>
    <s v="Alta"/>
    <s v="Servicio de Mantenimiento de Cajeros Automáticos DIEBOLD"/>
    <s v="NO"/>
    <x v="0"/>
    <s v="OEI 10: Garantizar la estabilidad operativa"/>
    <s v="Contratación"/>
    <s v="Significativa"/>
    <s v="SI"/>
    <x v="6"/>
    <s v="36"/>
    <x v="60"/>
    <d v="2024-09-16T00:00:00"/>
    <s v="Hector David Poma Valdivieso"/>
    <s v="997 291 949"/>
    <s v="SI"/>
    <s v="Asignado"/>
    <s v=""/>
    <x v="1"/>
    <s v="CO-027971-2021-BN"/>
    <d v="2024-09-16T00:00:00"/>
    <x v="142"/>
    <s v="REPARACION Y MANTENIMIENTO CAJEROS AUTOMÁTICOS"/>
    <n v="502877"/>
    <n v="502877"/>
    <n v="502877"/>
    <n v="502877"/>
    <n v="502877"/>
    <n v="502877"/>
    <n v="502877"/>
    <n v="502877"/>
    <n v="502877"/>
    <n v="502877"/>
    <n v="502877"/>
    <n v="502880"/>
    <x v="577"/>
    <n v="4291219"/>
    <n v="4291219"/>
    <n v="4291219"/>
    <n v="18908184"/>
    <m/>
    <m/>
    <s v="NO"/>
    <s v=""/>
    <m/>
    <n v="7900"/>
  </r>
  <r>
    <x v="765"/>
    <s v="3251"/>
    <s v="Gerencia Banca Digital"/>
    <s v="Canales Alternos"/>
    <s v="Canales Presenciales"/>
    <s v="3251"/>
    <s v="Gerencia Banca Digital"/>
    <s v="Canales Alternos"/>
    <s v="Canales Presenciales"/>
    <x v="543"/>
    <s v="servicios"/>
    <s v="Alta"/>
    <s v="Servicio de Mantenimiento de Cajeros Automáticos NCR"/>
    <s v="NO"/>
    <x v="0"/>
    <s v="OEI 10: Garantizar la estabilidad operativa"/>
    <s v="Contratación"/>
    <s v="Significativa"/>
    <s v="SI"/>
    <x v="6"/>
    <s v="36"/>
    <x v="61"/>
    <d v="2024-09-23T00:00:00"/>
    <s v="Hector David Poma Valdivieso"/>
    <s v="997 291 949"/>
    <s v="SI"/>
    <s v="Asignado"/>
    <s v=""/>
    <x v="1"/>
    <s v="CO-027975-2021-BN"/>
    <d v="2024-09-23T00:00:00"/>
    <x v="142"/>
    <s v="REPARACION Y MANTENIMIENTO CAJEROS AUTOMÁTICOS"/>
    <n v="111088"/>
    <n v="111088"/>
    <n v="111088"/>
    <n v="111088"/>
    <n v="111088"/>
    <n v="111088"/>
    <n v="111088"/>
    <n v="111088"/>
    <n v="111088"/>
    <n v="111088"/>
    <n v="111088"/>
    <n v="111089"/>
    <x v="578"/>
    <n v="970170"/>
    <n v="1333058"/>
    <n v="1333058"/>
    <n v="4969343"/>
    <m/>
    <m/>
    <s v="NO"/>
    <s v=""/>
    <m/>
    <n v="7900"/>
  </r>
  <r>
    <x v="766"/>
    <s v="3251"/>
    <s v="Gerencia Banca Digital"/>
    <s v="Canales Alternos"/>
    <s v="Canales Presenciales"/>
    <s v="3251"/>
    <s v="Gerencia Banca Digital"/>
    <s v="Canales Alternos"/>
    <s v="Canales Presenciales"/>
    <x v="544"/>
    <s v="servicios"/>
    <s v="Alta"/>
    <s v="Servicio de Mantenimiento de 150 Cajeros Automáticos LP 007-2020 "/>
    <s v="NO"/>
    <x v="0"/>
    <s v="OEI 10: Garantizar la estabilidad operativa"/>
    <s v="Contratación"/>
    <s v="Significativa"/>
    <s v="SI"/>
    <x v="6"/>
    <s v="60"/>
    <x v="62"/>
    <d v="2027-12-31T00:00:00"/>
    <s v="Hector David Poma Valdivieso"/>
    <s v="997 291 949"/>
    <s v="SI"/>
    <s v="Asignado"/>
    <s v=""/>
    <x v="1"/>
    <s v="CO-027363-2020-BN"/>
    <d v="2027-12-31T00:00:00"/>
    <x v="142"/>
    <s v="REPARACION Y MANTENIMIENTO CAJEROS AUTOMÁTICOS"/>
    <n v="53813"/>
    <n v="53813"/>
    <n v="53813"/>
    <n v="53813"/>
    <n v="53813"/>
    <n v="53813"/>
    <n v="53813"/>
    <n v="53813"/>
    <n v="53813"/>
    <n v="53813"/>
    <n v="53813"/>
    <n v="53807"/>
    <x v="579"/>
    <n v="645750"/>
    <n v="645750"/>
    <n v="645750"/>
    <n v="2583000"/>
    <m/>
    <m/>
    <s v="NO"/>
    <s v=""/>
    <m/>
    <n v="7900"/>
  </r>
  <r>
    <x v="767"/>
    <s v="3251"/>
    <s v="Gerencia Banca Digital"/>
    <s v="Canales Alternos"/>
    <s v="Canales Presenciales"/>
    <s v="3251"/>
    <s v="Gerencia Banca Digital"/>
    <s v="Canales Alternos"/>
    <s v="Canales Presenciales"/>
    <x v="545"/>
    <s v="servicios"/>
    <s v="Alta"/>
    <s v="Servicio de Mantenimiento de 150 SVGD LP 007-2020"/>
    <s v="NO"/>
    <x v="0"/>
    <s v="OEI 10: Garantizar la estabilidad operativa"/>
    <s v="Contratación"/>
    <s v="Significativa"/>
    <s v="SI"/>
    <x v="6"/>
    <s v="60"/>
    <x v="62"/>
    <d v="2027-12-31T00:00:00"/>
    <s v="Hector David Poma Valdivieso"/>
    <s v="997 291 949"/>
    <s v="SI"/>
    <s v="Asignado"/>
    <s v=""/>
    <x v="1"/>
    <s v="CO-027363-2020-BN"/>
    <d v="2027-12-31T00:00:00"/>
    <x v="142"/>
    <s v="REPARACION Y MANTENIMIENTO CAJEROS AUTOMÁTICOS"/>
    <n v="9603"/>
    <n v="9603"/>
    <n v="9603"/>
    <n v="9603"/>
    <n v="9603"/>
    <n v="9603"/>
    <n v="9603"/>
    <n v="9603"/>
    <n v="9603"/>
    <n v="9603"/>
    <n v="9603"/>
    <n v="9600"/>
    <x v="580"/>
    <n v="115233"/>
    <n v="115233"/>
    <n v="115233"/>
    <n v="460932"/>
    <m/>
    <m/>
    <s v="NO"/>
    <s v=""/>
    <m/>
    <n v="7900"/>
  </r>
  <r>
    <x v="768"/>
    <s v="3251"/>
    <s v="Gerencia Banca Digital"/>
    <s v="Canales Alternos"/>
    <s v="Canales Presenciales"/>
    <s v="3251"/>
    <s v="Gerencia Banca Digital"/>
    <s v="Canales Alternos"/>
    <s v="Canales Presenciales"/>
    <x v="546"/>
    <s v="servicios"/>
    <s v="Alta"/>
    <s v="Servicio de Mantenimiento de 195 Cajeros Automáticos LP 008-2020"/>
    <s v="NO"/>
    <x v="0"/>
    <s v="OEI 10: Garantizar la estabilidad operativa"/>
    <s v="Contratación"/>
    <s v="Significativa"/>
    <s v="SI"/>
    <x v="6"/>
    <s v="60"/>
    <x v="63"/>
    <d v="2027-12-31T00:00:00"/>
    <s v="Hector David Poma Valdivieso"/>
    <s v="997 291 949"/>
    <s v="SI"/>
    <s v="Asignado"/>
    <s v=""/>
    <x v="1"/>
    <s v="CO-027399-2020-BN"/>
    <d v="2027-12-31T00:00:00"/>
    <x v="142"/>
    <s v="REPARACION Y MANTENIMIENTO CAJEROS AUTOMÁTICOS"/>
    <n v="64971"/>
    <n v="64971"/>
    <n v="64971"/>
    <n v="64971"/>
    <n v="64971"/>
    <n v="64971"/>
    <n v="64971"/>
    <n v="64971"/>
    <n v="64971"/>
    <n v="64971"/>
    <n v="64971"/>
    <n v="64970"/>
    <x v="581"/>
    <n v="779651"/>
    <n v="779651"/>
    <n v="779651"/>
    <n v="3118604"/>
    <m/>
    <s v=""/>
    <s v="NO"/>
    <s v=""/>
    <m/>
    <n v="7900"/>
  </r>
  <r>
    <x v="769"/>
    <s v="3251"/>
    <s v="Gerencia Banca Digital"/>
    <s v="Canales Alternos"/>
    <s v="Canales Presenciales"/>
    <s v="3251"/>
    <s v="Gerencia Banca Digital"/>
    <s v="Canales Alternos"/>
    <s v="Canales Presenciales"/>
    <x v="547"/>
    <s v="servicios"/>
    <s v="Alta"/>
    <s v="Servicio de Mantenimiento de 195 SVGD- LP 008-2020"/>
    <s v="NO"/>
    <x v="0"/>
    <s v="OEI 10: Garantizar la estabilidad operativa"/>
    <s v="Contratación"/>
    <s v="Significativa"/>
    <s v="SI"/>
    <x v="6"/>
    <s v="60"/>
    <x v="63"/>
    <d v="2027-12-31T00:00:00"/>
    <s v="Hector David Poma Valdivieso"/>
    <s v="997 291 949"/>
    <s v="SI"/>
    <s v="Asignado"/>
    <s v=""/>
    <x v="1"/>
    <s v="CO-027399-2020-BN"/>
    <d v="2027-12-31T00:00:00"/>
    <x v="142"/>
    <s v="REPARACION Y MANTENIMIENTO CAJEROS AUTOMÁTICOS"/>
    <n v="7072"/>
    <n v="7072"/>
    <n v="7072"/>
    <n v="7072"/>
    <n v="7072"/>
    <n v="7072"/>
    <n v="7072"/>
    <n v="7072"/>
    <n v="7072"/>
    <n v="7072"/>
    <n v="7072"/>
    <n v="7069"/>
    <x v="582"/>
    <n v="84861"/>
    <n v="84861"/>
    <n v="84861"/>
    <n v="339444"/>
    <m/>
    <s v=""/>
    <s v="NO"/>
    <s v=""/>
    <m/>
    <n v="7900"/>
  </r>
  <r>
    <x v="770"/>
    <s v="3251"/>
    <s v="Gerencia Banca Digital"/>
    <s v="Canales Alternos"/>
    <s v="Canales Presenciales"/>
    <s v="3251"/>
    <s v="Gerencia Banca Digital"/>
    <s v="Canales Alternos"/>
    <s v="Canales Presenciales"/>
    <x v="548"/>
    <s v="servicios"/>
    <s v="Alta"/>
    <s v="Servicio de Mantenimiento de 195 SVGD- LP 008-2020"/>
    <s v="NO"/>
    <x v="0"/>
    <s v="OEI 10: Garantizar la estabilidad operativa"/>
    <s v="Contratación"/>
    <s v="Significativa"/>
    <s v="SI"/>
    <x v="6"/>
    <s v="60"/>
    <x v="47"/>
    <d v="2026-06-30T00:00:00"/>
    <s v="Hector David Poma Valdivieso"/>
    <s v="997 291 949"/>
    <s v="NO"/>
    <s v="No Asignado"/>
    <s v=""/>
    <x v="1"/>
    <s v=""/>
    <d v="2027-12-31T00:00:00"/>
    <x v="142"/>
    <s v="REPARACION Y MANTENIMIENTO CAJEROS AUTOMÁTICOS"/>
    <m/>
    <m/>
    <m/>
    <m/>
    <m/>
    <m/>
    <n v="215245"/>
    <n v="215245"/>
    <n v="215245"/>
    <n v="215245"/>
    <n v="215245"/>
    <n v="215250"/>
    <x v="583"/>
    <n v="2582950"/>
    <n v="2582950"/>
    <n v="2582950"/>
    <n v="9040325"/>
    <m/>
    <s v=""/>
    <s v="NO"/>
    <m/>
    <m/>
    <m/>
  </r>
  <r>
    <x v="771"/>
    <s v="3251"/>
    <s v="Gerencia Banca Digital"/>
    <s v="Canales Alternos"/>
    <s v="Canales Presenciales"/>
    <s v="3251"/>
    <s v="Gerencia Banca Digital"/>
    <s v="Canales Alternos"/>
    <s v="Canales Presenciales"/>
    <x v="549"/>
    <s v="servicios"/>
    <s v="Alta"/>
    <s v="Servicio de Mantenimiento de 600 SVGD - LP SN/2023"/>
    <s v="NO"/>
    <x v="0"/>
    <s v="OEI 10: Garantizar la estabilidad operativa"/>
    <s v="Contratación"/>
    <s v="Significativa"/>
    <s v="SI"/>
    <x v="6"/>
    <s v="60"/>
    <x v="47"/>
    <d v="2026-06-30T00:00:00"/>
    <s v="Hector David Poma Valdivieso"/>
    <s v="997 291 949"/>
    <s v="NO"/>
    <s v="No Asignado"/>
    <s v=""/>
    <x v="1"/>
    <s v=""/>
    <d v="2027-12-31T00:00:00"/>
    <x v="142"/>
    <s v="REPARACION Y MANTENIMIENTO CAJEROS AUTOMÁTICOS"/>
    <m/>
    <m/>
    <m/>
    <m/>
    <m/>
    <m/>
    <n v="38411"/>
    <n v="38411"/>
    <n v="38411"/>
    <n v="38411"/>
    <n v="38411"/>
    <n v="38412"/>
    <x v="584"/>
    <n v="460932"/>
    <n v="460932"/>
    <n v="460932"/>
    <n v="1613263"/>
    <m/>
    <s v=""/>
    <s v="NO"/>
    <m/>
    <m/>
    <m/>
  </r>
  <r>
    <x v="772"/>
    <s v="3251"/>
    <s v="Gerencia Banca Digital"/>
    <s v="Canales Alternos"/>
    <s v="Canales Presenciales"/>
    <s v="3251"/>
    <s v="Gerencia Banca Digital"/>
    <s v="Canales Alternos"/>
    <s v="Canales Presenciales"/>
    <x v="550"/>
    <s v="servicios"/>
    <s v="Alta"/>
    <s v="Servicio de Mantenimiento de 600 SVGD - LP SN/2023"/>
    <s v="NO"/>
    <x v="0"/>
    <s v="OEI 10: Garantizar la estabilidad operativa"/>
    <s v="Contratación"/>
    <s v="Significativa"/>
    <s v="SI"/>
    <x v="6"/>
    <s v="60"/>
    <x v="47"/>
    <d v="2026-06-30T00:00:00"/>
    <s v="Hector David Poma Valdivieso"/>
    <s v="997 291 949"/>
    <s v="NO"/>
    <s v="No Asignado"/>
    <s v=""/>
    <x v="1"/>
    <s v=""/>
    <d v="2027-12-31T00:00:00"/>
    <x v="142"/>
    <s v="REPARACION Y MANTENIMIENTO CAJEROS AUTOMÁTICOS"/>
    <m/>
    <m/>
    <m/>
    <m/>
    <m/>
    <m/>
    <n v="50255"/>
    <n v="50255"/>
    <n v="50255"/>
    <n v="50255"/>
    <n v="50255"/>
    <n v="50252"/>
    <x v="585"/>
    <n v="603060"/>
    <n v="603060"/>
    <n v="603060"/>
    <n v="2110707"/>
    <m/>
    <s v=""/>
    <s v="NO"/>
    <m/>
    <m/>
    <m/>
  </r>
  <r>
    <x v="773"/>
    <s v="3251"/>
    <s v="Gerencia Banca Digital"/>
    <s v="Canales Alternos"/>
    <s v="Canales Presenciales"/>
    <s v="3251"/>
    <s v="Gerencia Banca Digital"/>
    <s v="Canales Alternos"/>
    <s v="Canales Presenciales"/>
    <x v="551"/>
    <s v="Bienes"/>
    <s v="Alta"/>
    <s v="Kit de señaleticas para cajeros corresponsales"/>
    <s v="NO"/>
    <x v="0"/>
    <s v="OEI 10: Garantizar la estabilidad operativa"/>
    <s v="Contratación"/>
    <s v="No Significativa"/>
    <s v="SI"/>
    <x v="6"/>
    <s v="12"/>
    <x v="14"/>
    <d v="2023-12-31T00:00:00"/>
    <s v="Hector David Poma Valdivieso"/>
    <s v="997 291 949"/>
    <s v="NO"/>
    <s v="No Asignado"/>
    <s v=""/>
    <x v="1"/>
    <s v=""/>
    <d v="2023-12-31T00:00:00"/>
    <x v="143"/>
    <s v="KIT DE SEÑALETICA CAJEROS CORRESPONSALES"/>
    <m/>
    <m/>
    <m/>
    <m/>
    <n v="26000"/>
    <m/>
    <m/>
    <n v="261000"/>
    <m/>
    <m/>
    <m/>
    <m/>
    <x v="586"/>
    <n v="287000"/>
    <n v="287000"/>
    <n v="287000"/>
    <n v="1148000"/>
    <m/>
    <m/>
    <s v="NO"/>
    <s v=""/>
    <m/>
    <m/>
  </r>
  <r>
    <x v="774"/>
    <s v="3251"/>
    <s v="Gerencia Banca Digital"/>
    <s v="Canales Alternos"/>
    <s v="Canales Presenciales"/>
    <s v="3251"/>
    <s v="Gerencia Banca Digital"/>
    <s v="Canales Alternos"/>
    <s v="Canales Presenciales"/>
    <x v="552"/>
    <s v="Bienes"/>
    <s v="Alta"/>
    <s v="Kit de señaleticas para cajeros automáticos"/>
    <s v="NO"/>
    <x v="0"/>
    <s v="OEI 10: Garantizar la estabilidad operativa"/>
    <s v="Contratación"/>
    <s v="No Significativa"/>
    <s v="SI"/>
    <x v="6"/>
    <n v="12"/>
    <x v="14"/>
    <d v="2023-12-31T00:00:00"/>
    <s v="Hector David Poma Valdivieso"/>
    <s v="997 291 949"/>
    <s v="NO"/>
    <s v="No Asignado"/>
    <s v=""/>
    <x v="1"/>
    <s v=""/>
    <d v="2023-12-31T00:00:00"/>
    <x v="143"/>
    <s v="KIT DE SEÑALETICA CAJEROS CORRESPONSALES"/>
    <m/>
    <m/>
    <m/>
    <m/>
    <m/>
    <m/>
    <n v="47400"/>
    <m/>
    <m/>
    <m/>
    <m/>
    <m/>
    <x v="587"/>
    <n v="48000"/>
    <n v="48000"/>
    <n v="48000"/>
    <n v="191400"/>
    <m/>
    <m/>
    <s v="NO"/>
    <m/>
    <m/>
    <m/>
  </r>
  <r>
    <x v="775"/>
    <s v="3252"/>
    <s v="Gerencia Banca Digital"/>
    <s v="Canales Alternos"/>
    <s v="Canales Virtuales"/>
    <s v="3252"/>
    <s v="Gerencia Banca Digital"/>
    <s v="Canales Alternos"/>
    <s v="Canales Virtuales"/>
    <x v="553"/>
    <s v="servicios"/>
    <s v="Alta"/>
    <s v="Matenimiento y operación Verified By Visa"/>
    <s v="NO"/>
    <x v="0"/>
    <s v="OEI 10: Garantizar la estabilidad operativa"/>
    <s v="Contratación"/>
    <s v="Significativa"/>
    <s v="SI"/>
    <x v="6"/>
    <s v="24"/>
    <x v="64"/>
    <d v="2024-09-26T00:00:00"/>
    <s v="Hector David Poma Valdivieso"/>
    <s v="997 291 949"/>
    <s v="SI"/>
    <s v="No Asignado"/>
    <s v=""/>
    <x v="1"/>
    <m/>
    <d v="2024-09-26T00:00:00"/>
    <x v="50"/>
    <s v="OTROS SERVICIOS"/>
    <n v="16610"/>
    <n v="16610"/>
    <n v="16610"/>
    <n v="16610"/>
    <n v="16610"/>
    <n v="16610"/>
    <n v="16610"/>
    <n v="16610"/>
    <n v="16610"/>
    <n v="16610"/>
    <n v="16610"/>
    <n v="16610"/>
    <x v="588"/>
    <n v="199500"/>
    <n v="199500"/>
    <n v="199500"/>
    <n v="797820"/>
    <m/>
    <m/>
    <s v="NO"/>
    <s v=""/>
    <m/>
    <n v="7900"/>
  </r>
  <r>
    <x v="776"/>
    <s v="3151"/>
    <s v="Gerencia Banca Digital"/>
    <s v="Canales Alternos"/>
    <s v="Mesa de Ayuda"/>
    <s v="3151"/>
    <s v="Gerencia Banca Digital"/>
    <s v="Canales Alternos"/>
    <s v="Mesa de Ayuda"/>
    <x v="554"/>
    <s v="servicios"/>
    <s v="Alta"/>
    <s v="Servicio de Alquiler de Plataforma de Atención para Mesas de Atención del Banco de la Nación"/>
    <s v="NO"/>
    <x v="0"/>
    <s v="OEI 10: Garantizar la estabilidad operativa"/>
    <s v="Contratación"/>
    <s v="Significativa"/>
    <s v="SI"/>
    <x v="6"/>
    <s v="32"/>
    <x v="65"/>
    <d v="2023-07-06T00:00:00"/>
    <s v="Hector David Poma Valdivieso"/>
    <s v="997 291 949"/>
    <s v="SI"/>
    <s v="Asignado"/>
    <s v=""/>
    <x v="1"/>
    <s v="27559-2021-BN"/>
    <d v="2023-07-06T00:00:00"/>
    <x v="50"/>
    <s v="OTROS SERVICIOS"/>
    <n v="66165"/>
    <n v="66165"/>
    <n v="66165"/>
    <n v="66165"/>
    <n v="66165"/>
    <m/>
    <m/>
    <m/>
    <m/>
    <m/>
    <m/>
    <m/>
    <x v="589"/>
    <m/>
    <m/>
    <m/>
    <n v="330825"/>
    <m/>
    <m/>
    <s v="NO"/>
    <s v=""/>
    <m/>
    <n v="7900"/>
  </r>
  <r>
    <x v="777"/>
    <s v="3151"/>
    <s v="Gerencia Banca Digital"/>
    <s v="Canales Alternos"/>
    <s v="Mesa de Ayuda"/>
    <s v="3151"/>
    <s v="Gerencia Banca Digital"/>
    <s v="Canales Alternos"/>
    <s v="Mesa de Ayuda"/>
    <x v="554"/>
    <s v="servicios"/>
    <s v="Alta"/>
    <s v="Servicio de Alquiler de Plataforma de Atención para Mesas de Atención del Banco de la Nación"/>
    <s v="NO"/>
    <x v="0"/>
    <s v="OEI 10: Garantizar la estabilidad operativa"/>
    <s v="Contratación"/>
    <s v="Significativa"/>
    <s v="SI"/>
    <x v="6"/>
    <s v="32"/>
    <x v="66"/>
    <d v="2026-02-06T00:00:00"/>
    <s v="Hector David Poma Valdivieso"/>
    <s v="997 291 949"/>
    <s v="SI"/>
    <s v="No Asignado"/>
    <s v=""/>
    <x v="2"/>
    <s v=""/>
    <d v="2026-02-06T00:00:00"/>
    <x v="50"/>
    <s v="OTROS SERVICIOS"/>
    <m/>
    <m/>
    <m/>
    <m/>
    <m/>
    <n v="79398"/>
    <n v="79398"/>
    <n v="79398"/>
    <n v="79398"/>
    <n v="79398"/>
    <n v="79398"/>
    <n v="79398"/>
    <x v="590"/>
    <n v="952776"/>
    <n v="952776"/>
    <n v="158796"/>
    <n v="2620134"/>
    <m/>
    <s v=""/>
    <s v="NO"/>
    <s v=""/>
    <m/>
    <n v="7900"/>
  </r>
  <r>
    <x v="778"/>
    <s v="3251"/>
    <s v="Gerencia Banca Digital"/>
    <s v="Canales Alternos"/>
    <s v="Canales Presenciales"/>
    <s v="3251"/>
    <s v="Gerencia Banca Digital"/>
    <s v="Canales Alternos"/>
    <s v="Canales Presenciales"/>
    <x v="555"/>
    <s v="servicios"/>
    <s v="Alta"/>
    <s v="Nuevas Funcionalidades en ATM´s"/>
    <s v="NO"/>
    <x v="2"/>
    <s v="OEI 10: Garantizar la estabilidad operativa"/>
    <s v="Contratación"/>
    <s v="No Significativa"/>
    <s v="SI"/>
    <x v="6"/>
    <s v="12"/>
    <x v="14"/>
    <d v="2023-12-31T00:00:00"/>
    <s v="Hector David Poma Valdivieso"/>
    <s v="997 291 949"/>
    <s v="SI"/>
    <s v="No Asignado"/>
    <s v=""/>
    <x v="1"/>
    <s v=""/>
    <d v="2023-12-31T00:00:00"/>
    <x v="50"/>
    <s v="OTROS SERVICIOS"/>
    <m/>
    <m/>
    <m/>
    <m/>
    <m/>
    <m/>
    <n v="100000"/>
    <m/>
    <m/>
    <m/>
    <m/>
    <m/>
    <x v="332"/>
    <n v="100000"/>
    <n v="100000"/>
    <n v="100000"/>
    <n v="400000"/>
    <m/>
    <s v=""/>
    <s v="NO"/>
    <s v=""/>
    <m/>
    <n v="7900"/>
  </r>
  <r>
    <x v="778"/>
    <s v="3251"/>
    <s v="Gerencia Banca Digital"/>
    <s v="Canales Alternos"/>
    <s v="Canales Presenciales"/>
    <s v="3251"/>
    <s v="Gerencia Banca Digital"/>
    <s v="Canales Alternos"/>
    <s v="Canales Presenciales"/>
    <x v="555"/>
    <s v="servicios"/>
    <s v="Alta"/>
    <s v="Nuevas Funcionalidades en ATM´s"/>
    <s v="NO"/>
    <x v="2"/>
    <s v="OEI 10: Garantizar la estabilidad operativa"/>
    <s v="Contratación"/>
    <s v="No Significativa"/>
    <s v="SI"/>
    <x v="6"/>
    <s v="12"/>
    <x v="14"/>
    <d v="2023-12-31T00:00:00"/>
    <s v="Hector David Poma Valdivieso"/>
    <s v="997 291 949"/>
    <s v="NO"/>
    <s v="No Asignado"/>
    <s v=""/>
    <x v="1"/>
    <s v=""/>
    <d v="2023-12-31T00:00:00"/>
    <x v="50"/>
    <s v="OTROS SERVICIOS"/>
    <m/>
    <m/>
    <m/>
    <m/>
    <m/>
    <m/>
    <n v="50000"/>
    <m/>
    <m/>
    <m/>
    <m/>
    <m/>
    <x v="202"/>
    <n v="50000"/>
    <n v="50000"/>
    <n v="50000"/>
    <n v="200000"/>
    <m/>
    <s v=""/>
    <s v="NO"/>
    <s v=""/>
    <m/>
    <m/>
  </r>
  <r>
    <x v="779"/>
    <s v="3251"/>
    <s v="Gerencia Banca Digital"/>
    <s v="Canales Alternos"/>
    <s v="Canales Presenciales"/>
    <s v="3251"/>
    <s v="Gerencia Banca Digital"/>
    <s v="Canales Alternos"/>
    <s v="Canales Presenciales"/>
    <x v="556"/>
    <s v="servicios"/>
    <s v="Alta"/>
    <s v="Nuevas Funcionalidades en Agentes Multired"/>
    <s v="NO"/>
    <x v="2"/>
    <s v="OEI 10: Garantizar la estabilidad operativa"/>
    <s v="Contratación"/>
    <s v="No Significativa"/>
    <s v="SI"/>
    <x v="6"/>
    <s v="12"/>
    <x v="14"/>
    <d v="2023-12-31T00:00:00"/>
    <s v="Hector David Poma Valdivieso"/>
    <s v="997 291 949"/>
    <s v="SI"/>
    <s v="No Asignado"/>
    <s v=""/>
    <x v="1"/>
    <s v="Carta N° 0214-2021-BN/2628"/>
    <d v="2023-12-31T00:00:00"/>
    <x v="50"/>
    <s v="OTROS SERVICIOS"/>
    <m/>
    <m/>
    <m/>
    <m/>
    <m/>
    <m/>
    <n v="100000"/>
    <m/>
    <m/>
    <m/>
    <m/>
    <m/>
    <x v="332"/>
    <n v="100000"/>
    <n v="100000"/>
    <n v="100000"/>
    <n v="400000"/>
    <m/>
    <s v=""/>
    <s v="NO"/>
    <s v=""/>
    <m/>
    <n v="7900"/>
  </r>
  <r>
    <x v="779"/>
    <s v="3251"/>
    <s v="Gerencia Banca Digital"/>
    <s v="Canales Alternos"/>
    <s v="Canales Presenciales"/>
    <s v="3251"/>
    <s v="Gerencia Banca Digital"/>
    <s v="Canales Alternos"/>
    <s v="Canales Presenciales"/>
    <x v="556"/>
    <s v="servicios"/>
    <s v="Alta"/>
    <s v="Nuevas Funcionalidades en Agentes Multired"/>
    <s v="NO"/>
    <x v="2"/>
    <s v="OEI 10: Garantizar la estabilidad operativa"/>
    <s v="Contratación"/>
    <s v="No Significativa"/>
    <s v="SI"/>
    <x v="6"/>
    <s v="12"/>
    <x v="14"/>
    <d v="2023-12-31T00:00:00"/>
    <s v="Hector David Poma Valdivieso"/>
    <s v="997 291 949"/>
    <s v="NO"/>
    <s v="No Asignado"/>
    <s v=""/>
    <x v="1"/>
    <s v="Carta N° 0214-2021-BN/2628"/>
    <d v="2023-12-31T00:00:00"/>
    <x v="50"/>
    <s v="OTROS SERVICIOS"/>
    <m/>
    <m/>
    <m/>
    <m/>
    <m/>
    <m/>
    <n v="50000"/>
    <m/>
    <m/>
    <m/>
    <m/>
    <m/>
    <x v="202"/>
    <n v="50000"/>
    <n v="50000"/>
    <n v="50000"/>
    <n v="200000"/>
    <m/>
    <s v=""/>
    <s v="NO"/>
    <s v=""/>
    <m/>
    <m/>
  </r>
  <r>
    <x v="780"/>
    <s v="3251"/>
    <s v="Gerencia Banca Digital"/>
    <s v="Canales Alternos"/>
    <s v="Canales Presenciales"/>
    <s v="3251"/>
    <s v="Gerencia Banca Digital"/>
    <s v="Canales Alternos"/>
    <s v="Canales Presenciales"/>
    <x v="557"/>
    <s v="servicios"/>
    <s v="Alta"/>
    <s v="Nuevas Funcionalidades en Agentes Multired"/>
    <s v="NO"/>
    <x v="2"/>
    <s v="OEI 10: Garantizar la estabilidad operativa"/>
    <s v="Contratación"/>
    <s v="No Significativa"/>
    <s v="SI"/>
    <x v="6"/>
    <s v="12"/>
    <x v="14"/>
    <d v="2023-12-31T00:00:00"/>
    <s v="Hector David Poma Valdivieso"/>
    <s v="997 291 949"/>
    <s v="SI"/>
    <s v="No Asignado"/>
    <s v=""/>
    <x v="1"/>
    <s v=""/>
    <d v="2023-12-31T00:00:00"/>
    <x v="50"/>
    <s v="OTROS SERVICIOS"/>
    <m/>
    <m/>
    <m/>
    <m/>
    <m/>
    <m/>
    <n v="35000"/>
    <m/>
    <m/>
    <m/>
    <m/>
    <m/>
    <x v="20"/>
    <n v="35000"/>
    <n v="35000"/>
    <n v="35000"/>
    <n v="140000"/>
    <m/>
    <s v=""/>
    <s v="NO"/>
    <m/>
    <m/>
    <n v="7900"/>
  </r>
  <r>
    <x v="780"/>
    <s v="3251"/>
    <s v="Gerencia Banca Digital"/>
    <s v="Canales Alternos"/>
    <s v="Canales Presenciales"/>
    <s v="3251"/>
    <s v="Gerencia Banca Digital"/>
    <s v="Canales Alternos"/>
    <s v="Canales Presenciales"/>
    <x v="557"/>
    <s v="servicios"/>
    <s v="Alta"/>
    <s v="Nuevas Funcionalidades en Agentes Multired"/>
    <s v="NO"/>
    <x v="2"/>
    <s v="OEI 10: Garantizar la estabilidad operativa"/>
    <s v="Contratación"/>
    <s v="No Significativa"/>
    <s v="SI"/>
    <x v="6"/>
    <s v="12"/>
    <x v="14"/>
    <d v="2023-12-31T00:00:00"/>
    <s v="Hector David Poma Valdivieso"/>
    <s v="997 291 949"/>
    <s v="NO"/>
    <s v="No Asignado"/>
    <s v=""/>
    <x v="1"/>
    <s v=""/>
    <d v="2023-12-31T00:00:00"/>
    <x v="50"/>
    <s v="OTROS SERVICIOS"/>
    <m/>
    <m/>
    <m/>
    <m/>
    <m/>
    <m/>
    <n v="15000"/>
    <m/>
    <m/>
    <m/>
    <m/>
    <m/>
    <x v="450"/>
    <n v="15000"/>
    <n v="15000"/>
    <n v="15000"/>
    <n v="60000"/>
    <m/>
    <s v=""/>
    <s v="NO"/>
    <m/>
    <m/>
    <m/>
  </r>
  <r>
    <x v="781"/>
    <s v="3251"/>
    <s v="Gerencia Banca Digital"/>
    <s v="Canales Alternos"/>
    <s v="Canales Presenciales"/>
    <s v="3251"/>
    <s v="Gerencia Banca Digital"/>
    <s v="Canales Alternos"/>
    <s v="Canales Presenciales"/>
    <x v="558"/>
    <s v="servicios"/>
    <s v="Alta"/>
    <s v="Nuevas Funcionalidades en Agentes Multired"/>
    <s v="NO"/>
    <x v="2"/>
    <s v="OEI 10: Garantizar la estabilidad operativa"/>
    <s v="Contratación"/>
    <s v="No Significativa"/>
    <s v="SI"/>
    <x v="6"/>
    <s v="12"/>
    <x v="14"/>
    <d v="2023-12-31T00:00:00"/>
    <s v="Hector David Poma Valdivieso"/>
    <s v="997 291 949"/>
    <s v="SI"/>
    <s v="No Asignado"/>
    <s v=""/>
    <x v="1"/>
    <s v=""/>
    <d v="2023-12-31T00:00:00"/>
    <x v="50"/>
    <s v="OTROS SERVICIOS"/>
    <m/>
    <m/>
    <m/>
    <m/>
    <m/>
    <m/>
    <n v="35000"/>
    <m/>
    <m/>
    <m/>
    <m/>
    <m/>
    <x v="20"/>
    <n v="35000"/>
    <n v="35000"/>
    <n v="35000"/>
    <n v="140000"/>
    <m/>
    <s v=""/>
    <s v="NO"/>
    <m/>
    <m/>
    <n v="7900"/>
  </r>
  <r>
    <x v="781"/>
    <s v="3251"/>
    <s v="Gerencia Banca Digital"/>
    <s v="Canales Alternos"/>
    <s v="Canales Presenciales"/>
    <s v="3251"/>
    <s v="Gerencia Banca Digital"/>
    <s v="Canales Alternos"/>
    <s v="Canales Presenciales"/>
    <x v="558"/>
    <s v="servicios"/>
    <s v="Alta"/>
    <s v="Nuevas Funcionalidades en Agentes Multired"/>
    <s v="NO"/>
    <x v="2"/>
    <s v="OEI 10: Garantizar la estabilidad operativa"/>
    <s v="Contratación"/>
    <s v="No Significativa"/>
    <s v="SI"/>
    <x v="6"/>
    <s v="12"/>
    <x v="14"/>
    <d v="2023-12-31T00:00:00"/>
    <s v="Hector David Poma Valdivieso"/>
    <s v="997 291 949"/>
    <s v="NO"/>
    <s v="No Asignado"/>
    <s v=""/>
    <x v="1"/>
    <s v=""/>
    <d v="2023-12-31T00:00:00"/>
    <x v="50"/>
    <s v="OTROS SERVICIOS"/>
    <m/>
    <m/>
    <m/>
    <m/>
    <m/>
    <m/>
    <n v="15000"/>
    <m/>
    <m/>
    <m/>
    <m/>
    <m/>
    <x v="450"/>
    <n v="15000"/>
    <n v="15000"/>
    <n v="15000"/>
    <n v="60000"/>
    <m/>
    <s v=""/>
    <s v="NO"/>
    <m/>
    <m/>
    <m/>
  </r>
  <r>
    <x v="782"/>
    <s v="3251"/>
    <s v="Gerencia Banca Digital"/>
    <s v="Canales Alternos"/>
    <s v="Canales Presenciales"/>
    <s v="3251"/>
    <s v="Gerencia Banca Digital"/>
    <s v="Canales Alternos"/>
    <s v="Canales Presenciales"/>
    <x v="559"/>
    <s v="servicios"/>
    <s v="Alta"/>
    <s v="Nuevas Funcionalidades en Agentes Multired"/>
    <s v="NO"/>
    <x v="2"/>
    <s v="OEI 10: Garantizar la estabilidad operativa"/>
    <s v="Contratación"/>
    <s v="No Significativa"/>
    <s v="SI"/>
    <x v="6"/>
    <s v="12"/>
    <x v="14"/>
    <d v="2023-12-31T00:00:00"/>
    <s v="Hector David Poma Valdivieso"/>
    <s v="997 291 949"/>
    <s v="SI"/>
    <s v="No Asignado"/>
    <s v=""/>
    <x v="1"/>
    <s v=""/>
    <d v="2023-12-31T00:00:00"/>
    <x v="50"/>
    <s v="OTROS SERVICIOS"/>
    <m/>
    <m/>
    <m/>
    <m/>
    <m/>
    <m/>
    <n v="30000"/>
    <m/>
    <m/>
    <m/>
    <m/>
    <m/>
    <x v="85"/>
    <n v="30000"/>
    <n v="30000"/>
    <n v="30000"/>
    <n v="120000"/>
    <m/>
    <s v=""/>
    <s v="NO"/>
    <m/>
    <m/>
    <n v="7900"/>
  </r>
  <r>
    <x v="782"/>
    <s v="3251"/>
    <s v="Gerencia Banca Digital"/>
    <s v="Canales Alternos"/>
    <s v="Canales Presenciales"/>
    <s v="3251"/>
    <s v="Gerencia Banca Digital"/>
    <s v="Canales Alternos"/>
    <s v="Canales Presenciales"/>
    <x v="559"/>
    <s v="servicios"/>
    <s v="Alta"/>
    <s v="Nuevas Funcionalidades en Agentes Multired"/>
    <s v="NO"/>
    <x v="2"/>
    <s v="OEI 10: Garantizar la estabilidad operativa"/>
    <s v="Contratación"/>
    <s v="No Significativa"/>
    <s v="SI"/>
    <x v="6"/>
    <s v="12"/>
    <x v="14"/>
    <d v="2023-12-31T00:00:00"/>
    <s v="Hector David Poma Valdivieso"/>
    <s v="997 291 949"/>
    <s v="NO"/>
    <s v="No Asignado"/>
    <s v=""/>
    <x v="1"/>
    <s v=""/>
    <d v="2023-12-31T00:00:00"/>
    <x v="50"/>
    <s v="OTROS SERVICIOS"/>
    <m/>
    <m/>
    <m/>
    <m/>
    <m/>
    <m/>
    <n v="20000"/>
    <m/>
    <m/>
    <m/>
    <m/>
    <m/>
    <x v="55"/>
    <n v="20000"/>
    <n v="20000"/>
    <n v="20000"/>
    <n v="80000"/>
    <m/>
    <s v=""/>
    <s v="NO"/>
    <m/>
    <m/>
    <m/>
  </r>
  <r>
    <x v="783"/>
    <s v="3252"/>
    <s v="Gerencia Banca Digital"/>
    <s v="Canales Alternos"/>
    <s v="Canales Virtuales"/>
    <s v="3252"/>
    <s v="Gerencia Banca Digital"/>
    <s v="Canales Alternos"/>
    <s v="Canales Virtuales"/>
    <x v="560"/>
    <s v="servicios"/>
    <s v="Alta"/>
    <s v="Contratación de locadores de servicios"/>
    <s v="NO"/>
    <x v="2"/>
    <s v="OEI 10: Garantizar la estabilidad operativa"/>
    <s v="Contratación"/>
    <s v="No Significativa"/>
    <s v="SI"/>
    <x v="6"/>
    <s v="12"/>
    <x v="14"/>
    <d v="2023-12-31T00:00:00"/>
    <s v="Hector David Poma Valdivieso"/>
    <s v="997 291 949"/>
    <s v="SI"/>
    <s v="No Asignado"/>
    <s v=""/>
    <x v="1"/>
    <s v=""/>
    <d v="2023-12-31T00:00:00"/>
    <x v="144"/>
    <s v="LOCADORES DE SERVICIO"/>
    <n v="51000"/>
    <n v="51000"/>
    <n v="51000"/>
    <n v="51000"/>
    <n v="51000"/>
    <n v="51000"/>
    <n v="51000"/>
    <n v="51000"/>
    <n v="51000"/>
    <n v="51000"/>
    <n v="51000"/>
    <n v="51000"/>
    <x v="591"/>
    <n v="612000"/>
    <n v="612000"/>
    <n v="612000"/>
    <n v="2448000"/>
    <m/>
    <s v=""/>
    <s v="NO"/>
    <s v="Se partio ppto en disponible y no disponible"/>
    <m/>
    <n v="7900"/>
  </r>
  <r>
    <x v="783"/>
    <s v="3252"/>
    <s v="Gerencia Banca Digital"/>
    <s v="Canales Alternos"/>
    <s v="Canales Virtuales"/>
    <s v="3252"/>
    <s v="Gerencia Banca Digital"/>
    <s v="Canales Alternos"/>
    <s v="Canales Virtuales"/>
    <x v="560"/>
    <s v="servicios"/>
    <s v="Alta"/>
    <s v="Contratación de locadores de servicios"/>
    <s v="NO"/>
    <x v="2"/>
    <s v="OEI 10: Garantizar la estabilidad operativa"/>
    <s v="Contratación"/>
    <s v="No Significativa"/>
    <s v="SI"/>
    <x v="6"/>
    <s v="12"/>
    <x v="14"/>
    <d v="2023-12-31T00:00:00"/>
    <s v="Hector David Poma Valdivieso"/>
    <s v="997 291 949"/>
    <s v="NO"/>
    <s v="No Asignado"/>
    <s v=""/>
    <x v="1"/>
    <s v=""/>
    <d v="2023-12-31T00:00:00"/>
    <x v="144"/>
    <s v="LOCADORES DE SERVICIO"/>
    <n v="10000"/>
    <n v="10000"/>
    <n v="10000"/>
    <n v="10000"/>
    <n v="10000"/>
    <n v="10000"/>
    <n v="10000"/>
    <n v="10000"/>
    <n v="10000"/>
    <n v="10000"/>
    <n v="10000"/>
    <n v="10000"/>
    <x v="135"/>
    <n v="120000"/>
    <n v="120000"/>
    <n v="120000"/>
    <n v="480000"/>
    <m/>
    <s v=""/>
    <s v="NO"/>
    <s v="Se partio ppto en disponible y no disponible"/>
    <m/>
    <m/>
  </r>
  <r>
    <x v="784"/>
    <s v="3251"/>
    <s v="Gerencia Banca Digital"/>
    <s v="Canales Alternos"/>
    <s v="Canales Presenciales"/>
    <s v="3251"/>
    <s v="Gerencia Banca Digital"/>
    <s v="Canales Alternos"/>
    <s v="Canales Presenciales"/>
    <x v="560"/>
    <s v="servicios"/>
    <s v="Alta"/>
    <s v="Contratación de locadores de servicios"/>
    <s v="NO"/>
    <x v="2"/>
    <s v="OEI 10: Garantizar la estabilidad operativa"/>
    <s v="Contratación"/>
    <s v="No Significativa"/>
    <s v="SI"/>
    <x v="6"/>
    <s v="12"/>
    <x v="14"/>
    <d v="2023-12-31T00:00:00"/>
    <s v="Hector David Poma Valdivieso"/>
    <s v="997 291 949"/>
    <s v="SI"/>
    <s v="No Asignado"/>
    <s v=""/>
    <x v="1"/>
    <s v=""/>
    <d v="2023-12-31T00:00:00"/>
    <x v="144"/>
    <s v="LOCADORES DE SERVICIO"/>
    <n v="53000"/>
    <n v="53000"/>
    <n v="53000"/>
    <n v="53000"/>
    <n v="53000"/>
    <n v="53000"/>
    <n v="53000"/>
    <n v="53000"/>
    <n v="53000"/>
    <n v="53000"/>
    <n v="53000"/>
    <n v="53000"/>
    <x v="592"/>
    <n v="636000"/>
    <n v="636000"/>
    <n v="636000"/>
    <n v="2544000"/>
    <m/>
    <s v=""/>
    <s v="NO"/>
    <s v="Se partio ppto en disponible y no disponible"/>
    <m/>
    <n v="7900"/>
  </r>
  <r>
    <x v="784"/>
    <s v="3251"/>
    <s v="Gerencia Banca Digital"/>
    <s v="Canales Alternos"/>
    <s v="Canales Presenciales"/>
    <s v="3251"/>
    <s v="Gerencia Banca Digital"/>
    <s v="Canales Alternos"/>
    <s v="Canales Presenciales"/>
    <x v="560"/>
    <s v="servicios"/>
    <s v="Alta"/>
    <s v="Contratación de locadores de servicios"/>
    <s v="NO"/>
    <x v="2"/>
    <s v="OEI 10: Garantizar la estabilidad operativa"/>
    <s v="Contratación"/>
    <s v="No Significativa"/>
    <s v="SI"/>
    <x v="6"/>
    <s v="12"/>
    <x v="14"/>
    <d v="2023-12-31T00:00:00"/>
    <s v="Hector David Poma Valdivieso"/>
    <s v="997 291 949"/>
    <s v="NO"/>
    <s v="No Asignado"/>
    <s v=""/>
    <x v="1"/>
    <s v=""/>
    <d v="2023-12-31T00:00:00"/>
    <x v="144"/>
    <s v="LOCADORES DE SERVICIO"/>
    <n v="19000"/>
    <n v="19000"/>
    <n v="19000"/>
    <n v="19000"/>
    <n v="19000"/>
    <n v="19000"/>
    <n v="19000"/>
    <n v="19000"/>
    <n v="19000"/>
    <n v="19000"/>
    <n v="19000"/>
    <n v="19000"/>
    <x v="593"/>
    <n v="228000"/>
    <n v="228000"/>
    <n v="228000"/>
    <n v="912000"/>
    <m/>
    <s v=""/>
    <s v="NO"/>
    <s v="Se partio ppto en disponible y no disponible"/>
    <m/>
    <m/>
  </r>
  <r>
    <x v="785"/>
    <s v="3252"/>
    <s v="Gerencia Banca Digital"/>
    <s v="Canales Alternos"/>
    <s v="Canales Virtuales"/>
    <s v="3252"/>
    <s v="Gerencia Banca Digital"/>
    <s v="Canales Alternos"/>
    <s v="Canales Virtuales"/>
    <x v="561"/>
    <s v="servicios"/>
    <s v="Alta"/>
    <s v="Cobro-Mastercard"/>
    <s v="SI"/>
    <x v="2"/>
    <s v="OEI 10: Garantizar la estabilidad operativa"/>
    <s v="Contratación"/>
    <s v="Significativa"/>
    <s v="SI"/>
    <x v="6"/>
    <n v="12"/>
    <x v="14"/>
    <d v="2023-12-31T00:00:00"/>
    <s v="Hector David Poma Valdivieso"/>
    <s v="997 291 949"/>
    <s v="SI"/>
    <s v="No Asignado"/>
    <s v=""/>
    <x v="1"/>
    <m/>
    <d v="2023-12-31T00:00:00"/>
    <x v="145"/>
    <s v="COBROS - MASTERCARD"/>
    <n v="29835"/>
    <n v="29835"/>
    <n v="29835"/>
    <n v="29835"/>
    <n v="29835"/>
    <n v="29835"/>
    <n v="40365"/>
    <n v="26910"/>
    <n v="1755"/>
    <n v="1755"/>
    <n v="1755"/>
    <n v="124"/>
    <x v="594"/>
    <n v="261000"/>
    <n v="261000"/>
    <n v="261000"/>
    <n v="1034674"/>
    <m/>
    <s v=""/>
    <s v="NO"/>
    <m/>
    <m/>
    <n v="7900"/>
  </r>
  <r>
    <x v="786"/>
    <s v="3252"/>
    <s v="Gerencia Banca Digital"/>
    <s v="Canales Alternos"/>
    <s v="Canales Virtuales"/>
    <s v="3252"/>
    <s v="Gerencia Banca Digital"/>
    <s v="Canales Alternos"/>
    <s v="Canales Virtuales"/>
    <x v="562"/>
    <s v="servicios"/>
    <s v="Alta"/>
    <s v="Cobro - Mastercard Rol Emisor"/>
    <s v="SI"/>
    <x v="2"/>
    <s v="OEI 10: Garantizar la estabilidad operativa"/>
    <s v="Contratación"/>
    <s v="Significativa"/>
    <s v="SI"/>
    <x v="6"/>
    <n v="12"/>
    <x v="14"/>
    <d v="2023-12-31T00:00:00"/>
    <s v="Hector David Poma Valdivieso"/>
    <s v="997 291 949"/>
    <s v="SI"/>
    <s v="No Asignado"/>
    <s v=""/>
    <x v="1"/>
    <m/>
    <d v="2023-12-31T00:00:00"/>
    <x v="146"/>
    <s v="COBROS - MASTERCARD ROL EMISOR"/>
    <n v="28109"/>
    <n v="28109"/>
    <n v="28109"/>
    <n v="28109"/>
    <n v="28109"/>
    <n v="28109"/>
    <n v="45659"/>
    <n v="28109"/>
    <n v="13393"/>
    <n v="3510"/>
    <n v="3510"/>
    <n v="3510"/>
    <x v="595"/>
    <n v="276000"/>
    <n v="276000"/>
    <n v="276000"/>
    <n v="1094345"/>
    <m/>
    <s v=""/>
    <s v="NO"/>
    <m/>
    <m/>
    <n v="7900"/>
  </r>
  <r>
    <x v="787"/>
    <s v="3252"/>
    <s v="Gerencia Banca Digital"/>
    <s v="Canales Alternos"/>
    <s v="Canales Virtuales"/>
    <s v="3252"/>
    <s v="Gerencia Banca Digital"/>
    <s v="Canales Alternos"/>
    <s v="Canales Virtuales"/>
    <x v="563"/>
    <s v="servicios"/>
    <s v="Alta"/>
    <s v="Visa Internacional"/>
    <s v="SI"/>
    <x v="2"/>
    <s v="OEI 10: Garantizar la estabilidad operativa"/>
    <s v="Contratación"/>
    <s v="Significativa"/>
    <s v="SI"/>
    <x v="6"/>
    <n v="12"/>
    <x v="14"/>
    <d v="2023-12-31T00:00:00"/>
    <s v="Hector David Poma Valdivieso"/>
    <s v="997 291 949"/>
    <s v="SI"/>
    <s v="No Asignado"/>
    <s v=""/>
    <x v="1"/>
    <m/>
    <d v="2023-12-31T00:00:00"/>
    <x v="147"/>
    <s v="VISA INTERNACIONAL"/>
    <n v="63705"/>
    <n v="63705"/>
    <n v="128505"/>
    <n v="63705"/>
    <n v="74955"/>
    <n v="128505"/>
    <n v="63705"/>
    <n v="18705"/>
    <n v="25790"/>
    <n v="11205"/>
    <n v="11205"/>
    <n v="19755"/>
    <x v="596"/>
    <n v="674000"/>
    <n v="674000"/>
    <n v="674000"/>
    <n v="2695445"/>
    <m/>
    <s v=""/>
    <s v="NO"/>
    <m/>
    <m/>
    <n v="7900"/>
  </r>
  <r>
    <x v="788"/>
    <s v="7900"/>
    <s v="Gerencia Banca Digital"/>
    <s v=""/>
    <s v=""/>
    <s v="7900"/>
    <s v="Gerencia Banca Digital"/>
    <s v=""/>
    <s v=""/>
    <x v="564"/>
    <s v="servicios"/>
    <s v="Alta"/>
    <s v="Cobros por Servicios - FIS"/>
    <s v="SI"/>
    <x v="2"/>
    <s v="OEI 10: Garantizar la estabilidad operativa"/>
    <s v="Contratación"/>
    <s v="Significativa"/>
    <s v="SI"/>
    <x v="6"/>
    <s v="12"/>
    <x v="14"/>
    <d v="2023-12-31T00:00:00"/>
    <s v="Hector David Poma Valdivieso"/>
    <s v="997 291 949"/>
    <s v="SI"/>
    <s v="Asignado"/>
    <s v=""/>
    <x v="1"/>
    <s v=""/>
    <d v="2023-12-31T00:00:00"/>
    <x v="148"/>
    <s v="COBROS POR SERVICIOS - FIS"/>
    <n v="906421"/>
    <n v="906421"/>
    <n v="906421"/>
    <n v="1712421"/>
    <n v="906421"/>
    <n v="906421"/>
    <n v="906421"/>
    <n v="906421"/>
    <n v="906421"/>
    <n v="906421"/>
    <n v="906421"/>
    <n v="819446"/>
    <x v="597"/>
    <n v="11596077"/>
    <n v="11596077"/>
    <n v="11596077"/>
    <n v="46384308"/>
    <m/>
    <s v=""/>
    <s v="NO"/>
    <s v=""/>
    <m/>
    <n v="7900"/>
  </r>
  <r>
    <x v="789"/>
    <s v="7900"/>
    <s v="Gerencia Banca Digital"/>
    <s v=""/>
    <s v=""/>
    <s v="7900"/>
    <s v="Gerencia Banca Digital"/>
    <s v=""/>
    <s v=""/>
    <x v="565"/>
    <s v="servicios"/>
    <s v="Alta"/>
    <s v="Servicio Core Bancario - TEMENOS"/>
    <s v="SI"/>
    <x v="2"/>
    <s v="OEI 10: Garantizar la estabilidad operativa"/>
    <s v="Contratación"/>
    <s v="Significativa"/>
    <s v="SI"/>
    <x v="6"/>
    <s v="12"/>
    <x v="14"/>
    <d v="2023-12-31T00:00:00"/>
    <s v="Hector David Poma Valdivieso"/>
    <s v="997 291 949"/>
    <s v="SI"/>
    <s v="Asignado"/>
    <s v=""/>
    <x v="1"/>
    <s v="GT-AMS-2020-246359"/>
    <d v="2023-12-31T00:00:00"/>
    <x v="149"/>
    <s v="SERVICIO CORE BANCARIO TEMENOS"/>
    <n v="14105000"/>
    <n v="2216500"/>
    <n v="1007500"/>
    <n v="806000"/>
    <n v="806000"/>
    <n v="1007500"/>
    <n v="651500"/>
    <m/>
    <m/>
    <m/>
    <m/>
    <m/>
    <x v="598"/>
    <n v="20600000"/>
    <n v="20600000"/>
    <n v="20600000"/>
    <n v="82400000"/>
    <m/>
    <s v=""/>
    <s v="NO"/>
    <s v=""/>
    <m/>
    <n v="7900"/>
  </r>
  <r>
    <x v="790"/>
    <s v="7900"/>
    <s v="Gerencia Banca Digital"/>
    <s v=""/>
    <s v=""/>
    <s v="7900"/>
    <s v="Gerencia Banca Digital"/>
    <s v=""/>
    <s v=""/>
    <x v="566"/>
    <s v="servicios"/>
    <s v="Alta"/>
    <s v="Servicio Omnicanal Bancario - BACKBASE"/>
    <s v="SI"/>
    <x v="2"/>
    <s v="OEI 10: Garantizar la estabilidad operativa"/>
    <s v="Contratación"/>
    <s v="Significativa"/>
    <s v="SI"/>
    <x v="6"/>
    <s v="12"/>
    <x v="14"/>
    <d v="2023-12-31T00:00:00"/>
    <s v="Hector David Poma Valdivieso"/>
    <s v="997 291 949"/>
    <s v="SI"/>
    <s v="Asignado"/>
    <s v=""/>
    <x v="1"/>
    <s v="SF-006450"/>
    <d v="2023-12-31T00:00:00"/>
    <x v="150"/>
    <s v="SERVICIO OMNICANAL BANCARIO BACKBASE"/>
    <n v="15186052"/>
    <n v="1974037"/>
    <n v="725400"/>
    <n v="926900"/>
    <n v="2185267"/>
    <n v="926900"/>
    <n v="926900"/>
    <n v="725400"/>
    <n v="120900"/>
    <n v="120900"/>
    <n v="120900"/>
    <n v="120900"/>
    <x v="599"/>
    <n v="24060456"/>
    <n v="24060456"/>
    <n v="24060456"/>
    <n v="96241824"/>
    <m/>
    <s v=""/>
    <s v="NO"/>
    <s v=""/>
    <m/>
    <n v="7900"/>
  </r>
  <r>
    <x v="791"/>
    <s v="3151"/>
    <s v="Gerencia Banca Digital"/>
    <s v="Canales Alternos"/>
    <s v="Mesa de Ayuda"/>
    <s v="3151"/>
    <s v="Gerencia Banca Digital"/>
    <s v="Canales Alternos"/>
    <s v="Mesa de Ayuda"/>
    <x v="567"/>
    <s v="servicios"/>
    <s v="Alta"/>
    <s v="Servicio de Outsourcing - Mesa de Ayuda"/>
    <s v="SI"/>
    <x v="2"/>
    <s v="OEI 10: Garantizar la estabilidad operativa"/>
    <s v="Contratación"/>
    <s v="Significativa"/>
    <s v="SI"/>
    <x v="6"/>
    <s v="12"/>
    <x v="14"/>
    <d v="2023-12-31T00:00:00"/>
    <s v="Hector David Poma Valdivieso"/>
    <s v="997 291 949"/>
    <s v="SI"/>
    <s v="Asignado"/>
    <s v=""/>
    <x v="1"/>
    <s v="027824-2021-BN"/>
    <d v="2023-12-31T00:00:00"/>
    <x v="151"/>
    <s v="SERVICIO DE OUTSOURCING - MESA DE AYUDA"/>
    <n v="700000"/>
    <n v="700000"/>
    <n v="700000"/>
    <n v="700000"/>
    <n v="700000"/>
    <n v="700000"/>
    <n v="700000"/>
    <n v="700000"/>
    <n v="700000"/>
    <n v="700000"/>
    <n v="700000"/>
    <n v="700000"/>
    <x v="600"/>
    <n v="8400000"/>
    <n v="8400000"/>
    <n v="8400000"/>
    <n v="33600000"/>
    <m/>
    <s v=""/>
    <s v="NO"/>
    <s v=""/>
    <m/>
    <n v="7900"/>
  </r>
  <r>
    <x v="792"/>
    <s v="7920"/>
    <s v="Gerencia Banca Digital"/>
    <s v="Innovación Digital"/>
    <s v=""/>
    <s v="7920"/>
    <s v="Gerencia Banca Digital"/>
    <s v="Innovación Digital"/>
    <s v=""/>
    <x v="568"/>
    <s v="servicios"/>
    <s v="Alta"/>
    <s v="Homebanking"/>
    <s v="SI"/>
    <x v="2"/>
    <s v="OEI 10: Garantizar la estabilidad operativa"/>
    <s v="Contratación"/>
    <s v="Significativa"/>
    <s v="SI"/>
    <x v="13"/>
    <s v="24"/>
    <x v="67"/>
    <d v="2024-10-31T00:00:00"/>
    <s v="Hector David Poma Valdivieso"/>
    <s v="997 291 949"/>
    <s v="SI"/>
    <s v="No Asignado"/>
    <s v=""/>
    <x v="0"/>
    <s v=""/>
    <d v="2024-10-31T00:00:00"/>
    <x v="96"/>
    <s v="PROCESO TRANSFORMACIÓN DIGITAL"/>
    <m/>
    <m/>
    <m/>
    <m/>
    <m/>
    <m/>
    <n v="1521000"/>
    <n v="1521000"/>
    <n v="1521000"/>
    <n v="1521000"/>
    <n v="1521000"/>
    <n v="1521000"/>
    <x v="601"/>
    <n v="9126000"/>
    <m/>
    <m/>
    <n v="18252000"/>
    <m/>
    <s v=""/>
    <s v="NO"/>
    <s v=""/>
    <m/>
    <n v="8300"/>
  </r>
  <r>
    <x v="793"/>
    <s v="7920"/>
    <s v="Gerencia Banca Digital"/>
    <s v="Innovación Digital"/>
    <s v=""/>
    <s v="7920"/>
    <s v="Gerencia Banca Digital"/>
    <s v="Innovación Digital"/>
    <m/>
    <x v="569"/>
    <s v="servicios"/>
    <s v="Alta"/>
    <s v="Págalo"/>
    <s v="SI"/>
    <x v="2"/>
    <s v="OEI 10: Garantizar la estabilidad operativa"/>
    <s v="Contratación"/>
    <s v="Significativa"/>
    <s v="SI"/>
    <x v="13"/>
    <s v="24"/>
    <x v="67"/>
    <d v="2024-10-31T00:00:00"/>
    <s v="Hector David Poma Valdivieso"/>
    <s v="997 291 949"/>
    <s v="SI"/>
    <s v="No Asignado"/>
    <m/>
    <x v="0"/>
    <s v=""/>
    <d v="2024-10-31T00:00:00"/>
    <x v="96"/>
    <s v="PROCESO TRANSFORMACIÓN DIGITAL"/>
    <m/>
    <m/>
    <m/>
    <n v="390000"/>
    <n v="390000"/>
    <n v="390000"/>
    <n v="390000"/>
    <n v="390000"/>
    <m/>
    <m/>
    <m/>
    <m/>
    <x v="602"/>
    <n v="1950000"/>
    <m/>
    <m/>
    <n v="3900000"/>
    <m/>
    <s v=""/>
    <s v="NO"/>
    <m/>
    <m/>
    <n v="8300"/>
  </r>
  <r>
    <x v="794"/>
    <s v="3251"/>
    <s v="Gerencia Banca Digital"/>
    <s v="Canales Alternos"/>
    <s v="Canales Presenciales"/>
    <s v="5500"/>
    <s v="Gerencia de Administración y Logística"/>
    <s v=""/>
    <s v=""/>
    <x v="570"/>
    <s v="Bienes"/>
    <s v="Alta"/>
    <s v="Adquisición sistemas Video Grabación Digital LP 2023"/>
    <s v="NO"/>
    <x v="0"/>
    <s v="OEI 10: Garantizar la estabilidad operativa"/>
    <s v="Contratación"/>
    <s v="No Significativa"/>
    <s v="SI"/>
    <x v="10"/>
    <s v="12"/>
    <x v="56"/>
    <d v="2024-09-30T00:00:00"/>
    <s v="Hector David Poma Valdivieso"/>
    <s v="997 291 949"/>
    <s v="SI"/>
    <s v="No Asignado"/>
    <s v=""/>
    <x v="0"/>
    <s v=""/>
    <d v="2024-09-30T00:00:00"/>
    <x v="2"/>
    <s v="MAQ. IMPRESORAS, PC Y OTROS ACCESORIOS"/>
    <m/>
    <m/>
    <m/>
    <m/>
    <m/>
    <m/>
    <m/>
    <m/>
    <m/>
    <n v="9705364"/>
    <m/>
    <m/>
    <x v="603"/>
    <n v="9705364"/>
    <n v="9705364"/>
    <n v="9705364"/>
    <n v="38821456"/>
    <m/>
    <m/>
    <s v="SI"/>
    <s v=""/>
    <m/>
    <n v="7900"/>
  </r>
  <r>
    <x v="795"/>
    <s v="7900"/>
    <s v="Gerencia Banca Digital"/>
    <m/>
    <m/>
    <s v="7900"/>
    <s v="Gerencia Banca Digital"/>
    <m/>
    <m/>
    <x v="14"/>
    <s v="servicios"/>
    <m/>
    <s v="Comisión de Servicios a Nivel Nacional"/>
    <s v="NO"/>
    <x v="2"/>
    <m/>
    <m/>
    <m/>
    <s v="SI"/>
    <x v="6"/>
    <m/>
    <x v="1"/>
    <m/>
    <s v="Hector David Poma Valdivieso"/>
    <s v="997 291 949"/>
    <s v="SI"/>
    <m/>
    <m/>
    <x v="3"/>
    <m/>
    <m/>
    <x v="7"/>
    <s v="PASAJES REPUBLICA "/>
    <m/>
    <n v="3920"/>
    <m/>
    <n v="3920"/>
    <m/>
    <n v="3920"/>
    <m/>
    <n v="0"/>
    <m/>
    <n v="0"/>
    <m/>
    <n v="0"/>
    <x v="604"/>
    <m/>
    <m/>
    <m/>
    <n v="11760"/>
    <m/>
    <m/>
    <m/>
    <m/>
    <s v="x"/>
    <n v="7900"/>
  </r>
  <r>
    <x v="796"/>
    <s v="7900"/>
    <s v="Gerencia Banca Digital"/>
    <m/>
    <m/>
    <s v="7900"/>
    <s v="Gerencia Banca Digital"/>
    <m/>
    <m/>
    <x v="14"/>
    <s v="servicios"/>
    <m/>
    <s v="Comisión de Servicios a Nivel Nacional"/>
    <s v="NO"/>
    <x v="2"/>
    <m/>
    <m/>
    <m/>
    <s v="SI"/>
    <x v="6"/>
    <m/>
    <x v="1"/>
    <m/>
    <s v="Hector David Poma Valdivieso"/>
    <s v="997 291 949"/>
    <s v="SI"/>
    <m/>
    <m/>
    <x v="3"/>
    <m/>
    <m/>
    <x v="8"/>
    <s v="VIÁTICOS REPUBLICA"/>
    <m/>
    <n v="1680"/>
    <m/>
    <n v="1680"/>
    <m/>
    <n v="1680"/>
    <m/>
    <n v="0"/>
    <m/>
    <n v="0"/>
    <m/>
    <n v="0"/>
    <x v="306"/>
    <m/>
    <m/>
    <m/>
    <n v="5040"/>
    <m/>
    <s v=""/>
    <m/>
    <m/>
    <s v="x"/>
    <n v="7900"/>
  </r>
  <r>
    <x v="797"/>
    <s v="4201"/>
    <s v="Gerencia de Comunicaciones y Relaciones Institucionales"/>
    <s v=""/>
    <s v="Responsabilidad Social y Relaciones Públicas"/>
    <s v="4201"/>
    <s v="Gerencia de Comunicaciones y Relaciones Institucionales"/>
    <s v=""/>
    <s v="Responsabilidad Social y Relaciones Públicas"/>
    <x v="14"/>
    <s v="servicios"/>
    <s v="Alta"/>
    <s v="Comisión de Servicios a Nivel Nacional"/>
    <s v="NO"/>
    <x v="2"/>
    <s v="OEI 4: Mejorar la experiencia del cliente"/>
    <s v="Contratación"/>
    <s v="No Significativa"/>
    <s v="SI"/>
    <x v="5"/>
    <s v="6"/>
    <x v="12"/>
    <d v="2023-08-31T00:00:00"/>
    <s v="Hector Danilo Bocanegra Tubilla"/>
    <s v="988 464 890"/>
    <s v="SI"/>
    <s v="Asignado"/>
    <s v=""/>
    <x v="1"/>
    <s v=""/>
    <m/>
    <x v="8"/>
    <s v="VIÁTICOS REPUBLICA"/>
    <m/>
    <m/>
    <n v="1260"/>
    <m/>
    <n v="1680"/>
    <n v="5040"/>
    <n v="1260"/>
    <n v="1010"/>
    <m/>
    <m/>
    <m/>
    <m/>
    <x v="605"/>
    <n v="12000"/>
    <n v="12000"/>
    <n v="12000"/>
    <n v="46250"/>
    <m/>
    <s v=""/>
    <m/>
    <m/>
    <m/>
    <s v="7600"/>
  </r>
  <r>
    <x v="798"/>
    <s v="7600"/>
    <s v="Gerencia de Comunicaciones y Relaciones Institucionales"/>
    <s v=""/>
    <s v=""/>
    <s v="7600"/>
    <s v="Gerencia de Comunicaciones y Relaciones Institucionales"/>
    <s v=""/>
    <s v=""/>
    <x v="14"/>
    <s v="servicios"/>
    <s v="Alta"/>
    <s v="Comisión de Servicios a Nivel Nacional"/>
    <s v="NO"/>
    <x v="2"/>
    <s v="OEI 4: Mejorar la experiencia del cliente"/>
    <s v="Contratación"/>
    <s v="No Significativa"/>
    <s v="SI"/>
    <x v="2"/>
    <s v="7"/>
    <x v="0"/>
    <d v="2023-08-31T00:00:00"/>
    <s v="Hector Danilo Bocanegra Tubilla"/>
    <s v="988 464 890"/>
    <s v="SI"/>
    <s v="Asignado"/>
    <s v=""/>
    <x v="1"/>
    <s v=""/>
    <m/>
    <x v="8"/>
    <s v="VIÁTICOS REPUBLICA"/>
    <m/>
    <n v="960"/>
    <n v="960"/>
    <n v="960"/>
    <n v="960"/>
    <n v="960"/>
    <n v="960"/>
    <n v="960"/>
    <m/>
    <m/>
    <m/>
    <m/>
    <x v="606"/>
    <n v="8000"/>
    <n v="8000"/>
    <n v="8000"/>
    <n v="30720"/>
    <m/>
    <s v=""/>
    <m/>
    <m/>
    <m/>
    <s v="7600"/>
  </r>
  <r>
    <x v="799"/>
    <s v="4220"/>
    <s v="Gerencia de Comunicaciones y Relaciones Institucionales"/>
    <s v="Publicidad y Posicionamiento de Marca"/>
    <s v=""/>
    <s v="4220"/>
    <s v="Gerencia de Comunicaciones y Relaciones Institucionales"/>
    <s v="Publicidad y Posicionamiento de Marca"/>
    <s v=""/>
    <x v="14"/>
    <s v="servicios"/>
    <s v="Alta"/>
    <s v="Comisión de Servicios a Nivel Nacional"/>
    <s v="NO"/>
    <x v="2"/>
    <s v="OEI 4: Mejorar la experiencia del cliente"/>
    <s v="Contratación"/>
    <s v="No Significativa"/>
    <s v="SI"/>
    <x v="2"/>
    <s v="7"/>
    <x v="0"/>
    <d v="2023-08-31T00:00:00"/>
    <s v="Hector Danilo Bocanegra Tubilla"/>
    <s v="988 464 890"/>
    <s v="SI"/>
    <s v="Asignado"/>
    <s v=""/>
    <x v="1"/>
    <s v=""/>
    <m/>
    <x v="8"/>
    <s v="VIÁTICOS REPUBLICA"/>
    <m/>
    <n v="1410"/>
    <n v="1410"/>
    <n v="1410"/>
    <n v="1410"/>
    <n v="1410"/>
    <n v="1410"/>
    <n v="1410"/>
    <m/>
    <m/>
    <m/>
    <m/>
    <x v="607"/>
    <n v="12000"/>
    <n v="12000"/>
    <n v="12000"/>
    <n v="45870"/>
    <m/>
    <s v=""/>
    <m/>
    <m/>
    <m/>
    <s v="7600"/>
  </r>
  <r>
    <x v="800"/>
    <s v="4210"/>
    <s v="Gerencia de Comunicaciones y Relaciones Institucionales"/>
    <s v="Prensa Institucional"/>
    <s v=""/>
    <s v="4210"/>
    <s v="Gerencia de Comunicaciones y Relaciones Institucionales"/>
    <s v="Prensa Institucional"/>
    <s v=""/>
    <x v="14"/>
    <s v="servicios"/>
    <s v="Alta"/>
    <s v="Comisión de Servicios a Nivel Nacional"/>
    <s v="NO"/>
    <x v="2"/>
    <s v="OEI 4: Mejorar la experiencia del cliente"/>
    <s v="Contratación"/>
    <s v="No Significativa"/>
    <s v="SI"/>
    <x v="5"/>
    <s v="7"/>
    <x v="0"/>
    <d v="2023-08-31T00:00:00"/>
    <s v="Hector Danilo Bocanegra Tubilla"/>
    <s v="988 464 890"/>
    <s v="SI"/>
    <s v="Asignado"/>
    <s v=""/>
    <x v="1"/>
    <s v=""/>
    <m/>
    <x v="8"/>
    <s v="VIÁTICOS REPUBLICA"/>
    <m/>
    <n v="1880"/>
    <n v="1680"/>
    <n v="1680"/>
    <n v="1880"/>
    <n v="1680"/>
    <n v="1680"/>
    <n v="1180"/>
    <m/>
    <m/>
    <m/>
    <m/>
    <x v="608"/>
    <n v="13000"/>
    <n v="13000"/>
    <n v="13000"/>
    <n v="50660"/>
    <m/>
    <s v=""/>
    <m/>
    <m/>
    <m/>
    <s v="7600"/>
  </r>
  <r>
    <x v="801"/>
    <s v="7600"/>
    <s v="Gerencia de Comunicaciones y Relaciones Institucionales"/>
    <s v=""/>
    <s v=""/>
    <s v="7600"/>
    <s v="Gerencia de Comunicaciones y Relaciones Institucionales"/>
    <s v=""/>
    <s v=""/>
    <x v="14"/>
    <s v="servicios"/>
    <s v="Alta"/>
    <s v="Comisión de Servicios a Nivel Nacional"/>
    <s v="NO"/>
    <x v="2"/>
    <s v="OEI 4: Mejorar la experiencia del cliente"/>
    <s v="Contratación"/>
    <s v="No Significativa"/>
    <s v="SI"/>
    <x v="2"/>
    <s v="12"/>
    <x v="14"/>
    <d v="2023-12-31T00:00:00"/>
    <s v="Hector Danilo Bocanegra Tubilla"/>
    <s v="988 464 890"/>
    <s v="SI"/>
    <s v="Asignado"/>
    <s v=""/>
    <x v="1"/>
    <s v=""/>
    <m/>
    <x v="9"/>
    <s v="MOVILIDAD SERVICIO LOCAL"/>
    <n v="120"/>
    <n v="240"/>
    <n v="240"/>
    <n v="240"/>
    <n v="240"/>
    <n v="240"/>
    <n v="240"/>
    <n v="100"/>
    <m/>
    <m/>
    <m/>
    <m/>
    <x v="609"/>
    <n v="3000"/>
    <n v="3000"/>
    <n v="3000"/>
    <n v="10660"/>
    <m/>
    <s v=""/>
    <m/>
    <m/>
    <m/>
    <s v="7600"/>
  </r>
  <r>
    <x v="802"/>
    <s v="4220"/>
    <s v="Gerencia de Comunicaciones y Relaciones Institucionales"/>
    <s v="Publicidad y Posicionamiento de Marca"/>
    <s v=""/>
    <s v="4220"/>
    <s v="Gerencia de Comunicaciones y Relaciones Institucionales"/>
    <s v="Publicidad y Posicionamiento de Marca"/>
    <s v=""/>
    <x v="571"/>
    <s v="servicios"/>
    <s v="Alta"/>
    <s v="Servicio para la realización de videos publicitarios para campaña institucional (PAC 2023)"/>
    <s v="NO"/>
    <x v="0"/>
    <s v="OEI 4: Mejorar la experiencia del cliente"/>
    <s v="Contratación"/>
    <s v="No Significativa"/>
    <s v="SI"/>
    <x v="9"/>
    <s v="4"/>
    <x v="2"/>
    <d v="2023-12-31T00:00:00"/>
    <s v="Hector Danilo Bocanegra Tubilla"/>
    <s v="988 464 890"/>
    <s v="SI"/>
    <s v="No Asignado"/>
    <s v=""/>
    <x v="0"/>
    <s v=""/>
    <m/>
    <x v="152"/>
    <s v="PUBLICIDAD LOCAL "/>
    <m/>
    <m/>
    <m/>
    <m/>
    <m/>
    <m/>
    <m/>
    <n v="1000000"/>
    <m/>
    <m/>
    <m/>
    <m/>
    <x v="216"/>
    <m/>
    <m/>
    <m/>
    <n v="1000000"/>
    <m/>
    <s v=""/>
    <m/>
    <m/>
    <m/>
    <s v="7600"/>
  </r>
  <r>
    <x v="803"/>
    <s v="4220"/>
    <s v="Gerencia de Comunicaciones y Relaciones Institucionales"/>
    <s v="Publicidad y Posicionamiento de Marca"/>
    <s v=""/>
    <s v="4220"/>
    <s v="Gerencia de Comunicaciones y Relaciones Institucionales"/>
    <s v="Publicidad y Posicionamiento de Marca"/>
    <s v=""/>
    <x v="572"/>
    <s v="servicios"/>
    <s v="Alta"/>
    <s v="Producción, realización y post producción de spot de audio y video y registro audiovisual y fotográfico de actividades del BN."/>
    <s v="NO"/>
    <x v="2"/>
    <s v="OEI 4: Mejorar la experiencia del cliente"/>
    <s v="Contratación"/>
    <s v="No Significativa"/>
    <s v="SI"/>
    <x v="6"/>
    <s v="8"/>
    <x v="12"/>
    <d v="2023-12-31T00:00:00"/>
    <s v="Hector Danilo Bocanegra Tubilla"/>
    <s v="988 464 890"/>
    <s v="SI"/>
    <s v="Asignado"/>
    <s v=""/>
    <x v="0"/>
    <s v=""/>
    <m/>
    <x v="152"/>
    <s v="PUBLICIDAD LOCAL "/>
    <m/>
    <m/>
    <n v="50000"/>
    <m/>
    <m/>
    <m/>
    <n v="100000"/>
    <m/>
    <m/>
    <n v="50000"/>
    <m/>
    <n v="50000"/>
    <x v="610"/>
    <m/>
    <m/>
    <m/>
    <n v="250000"/>
    <m/>
    <s v=""/>
    <m/>
    <m/>
    <m/>
    <s v="7600"/>
  </r>
  <r>
    <x v="804"/>
    <s v="4201"/>
    <s v="Gerencia de Comunicaciones y Relaciones Institucionales"/>
    <s v=""/>
    <s v="Responsabilidad Social y Relaciones Públicas"/>
    <s v="4201"/>
    <s v="Gerencia de Comunicaciones y Relaciones Institucionales"/>
    <s v=""/>
    <s v="Responsabilidad Social y Relaciones Públicas"/>
    <x v="573"/>
    <s v="servicios"/>
    <s v="Alta"/>
    <s v="Producción, realización y post producción de spot de audio y video y registro audiovisual y fotográfico de actividades de Responsabilidad Social."/>
    <s v="NO"/>
    <x v="2"/>
    <s v="OEI 4: Mejorar la experiencia del cliente"/>
    <s v="Contratación"/>
    <s v="No Significativa"/>
    <s v="SI"/>
    <x v="6"/>
    <s v="6"/>
    <x v="24"/>
    <d v="2023-10-31T00:00:00"/>
    <s v="Hector Danilo Bocanegra Tubilla"/>
    <s v="988 464 890"/>
    <s v="SI"/>
    <s v="Asignado"/>
    <s v=""/>
    <x v="0"/>
    <s v=""/>
    <m/>
    <x v="152"/>
    <s v="PUBLICIDAD LOCAL "/>
    <m/>
    <m/>
    <m/>
    <m/>
    <n v="2000"/>
    <n v="2500"/>
    <m/>
    <n v="2000"/>
    <n v="2500"/>
    <n v="2000"/>
    <m/>
    <m/>
    <x v="400"/>
    <m/>
    <m/>
    <m/>
    <n v="11000"/>
    <m/>
    <s v=""/>
    <m/>
    <m/>
    <m/>
    <s v="7600"/>
  </r>
  <r>
    <x v="805"/>
    <s v="4220"/>
    <s v="Gerencia de Comunicaciones y Relaciones Institucionales"/>
    <s v="Publicidad y Posicionamiento de Marca"/>
    <s v=""/>
    <s v="4220"/>
    <s v="Gerencia de Comunicaciones y Relaciones Institucionales"/>
    <s v="Publicidad y Posicionamiento de Marca"/>
    <s v=""/>
    <x v="574"/>
    <s v="servicios"/>
    <s v="Muy Alta"/>
    <s v="Publicaciones de avisos de ley, avisos de convocatoria de personal y otros"/>
    <s v="NO"/>
    <x v="2"/>
    <s v="OEI 4: Mejorar la experiencia del cliente"/>
    <s v="Contratación"/>
    <s v="No Significativa"/>
    <s v="SI"/>
    <x v="6"/>
    <s v="11"/>
    <x v="0"/>
    <d v="2023-12-31T00:00:00"/>
    <s v="Hector Danilo Bocanegra Tubilla"/>
    <s v="988 464 890"/>
    <s v="SI"/>
    <s v="Asignado"/>
    <s v=""/>
    <x v="0"/>
    <s v=""/>
    <m/>
    <x v="152"/>
    <s v="PUBLICIDAD LOCAL "/>
    <m/>
    <n v="30000"/>
    <n v="30000"/>
    <n v="30000"/>
    <n v="30000"/>
    <n v="30000"/>
    <n v="30000"/>
    <n v="30000"/>
    <n v="30000"/>
    <n v="30000"/>
    <n v="30000"/>
    <n v="200000"/>
    <x v="89"/>
    <n v="500000"/>
    <n v="500000"/>
    <n v="500000"/>
    <n v="2000000"/>
    <m/>
    <s v=""/>
    <m/>
    <m/>
    <m/>
    <s v="7600"/>
  </r>
  <r>
    <x v="806"/>
    <s v="4220"/>
    <s v="Gerencia de Comunicaciones y Relaciones Institucionales"/>
    <s v="Publicidad y Posicionamiento de Marca"/>
    <s v=""/>
    <s v="4220"/>
    <s v="Gerencia de Comunicaciones y Relaciones Institucionales"/>
    <s v="Publicidad y Posicionamiento de Marca"/>
    <s v=""/>
    <x v="575"/>
    <s v="servicios"/>
    <s v="Alta"/>
    <s v="Campaña Cuenta DNI (PAC 2023)"/>
    <s v="NO"/>
    <x v="0"/>
    <s v="OEI 4: Mejorar la experiencia del cliente"/>
    <s v="Contratación"/>
    <s v="No Significativa"/>
    <s v="NO"/>
    <x v="3"/>
    <s v="1"/>
    <x v="2"/>
    <d v="2023-08-31T00:00:00"/>
    <s v="Hector Danilo Bocanegra Tubilla"/>
    <s v="988 464 890"/>
    <s v="SI"/>
    <s v="No Asignado"/>
    <s v=""/>
    <x v="0"/>
    <s v=""/>
    <m/>
    <x v="152"/>
    <s v="PUBLICIDAD LOCAL "/>
    <m/>
    <m/>
    <m/>
    <m/>
    <m/>
    <m/>
    <m/>
    <m/>
    <m/>
    <n v="4000000"/>
    <m/>
    <m/>
    <x v="611"/>
    <n v="6000000"/>
    <n v="6000000"/>
    <n v="6000000"/>
    <n v="22000000"/>
    <m/>
    <s v=""/>
    <m/>
    <m/>
    <m/>
    <s v="7600"/>
  </r>
  <r>
    <x v="807"/>
    <s v="4220"/>
    <s v="Gerencia de Comunicaciones y Relaciones Institucionales"/>
    <s v="Publicidad y Posicionamiento de Marca"/>
    <s v=""/>
    <s v="4220"/>
    <s v="Gerencia de Comunicaciones y Relaciones Institucionales"/>
    <s v="Publicidad y Posicionamiento de Marca"/>
    <s v=""/>
    <x v="576"/>
    <s v="servicios"/>
    <s v="Alta"/>
    <s v="Campaña de Productos (préstamo MultiRed, Crédito Hipotecario, Tarjeta de Crédito) PAC 2023"/>
    <s v="NO"/>
    <x v="0"/>
    <s v="OEI 4: Mejorar la experiencia del cliente"/>
    <s v="Contratación"/>
    <s v="No Significativa"/>
    <s v="NO"/>
    <x v="11"/>
    <s v="1"/>
    <x v="2"/>
    <d v="2023-08-31T00:00:00"/>
    <s v="Hector Danilo Bocanegra Tubilla"/>
    <s v="988 464 890"/>
    <s v="SI"/>
    <s v="No Asignado"/>
    <s v=""/>
    <x v="0"/>
    <s v=""/>
    <m/>
    <x v="152"/>
    <s v="PUBLICIDAD LOCAL "/>
    <m/>
    <m/>
    <m/>
    <m/>
    <m/>
    <m/>
    <m/>
    <m/>
    <m/>
    <n v="3000000"/>
    <m/>
    <m/>
    <x v="612"/>
    <n v="5000000"/>
    <n v="5000000"/>
    <n v="5000000"/>
    <n v="18000000"/>
    <m/>
    <s v=""/>
    <m/>
    <m/>
    <m/>
    <s v="7600"/>
  </r>
  <r>
    <x v="808"/>
    <s v="4220"/>
    <s v="Gerencia de Comunicaciones y Relaciones Institucionales"/>
    <s v="Publicidad y Posicionamiento de Marca"/>
    <s v=""/>
    <s v="4220"/>
    <s v="Gerencia de Comunicaciones y Relaciones Institucionales"/>
    <s v="Publicidad y Posicionamiento de Marca"/>
    <s v=""/>
    <x v="577"/>
    <s v="servicios"/>
    <s v="Alta"/>
    <s v="Campaña Productos pasivos (PAC 2023)"/>
    <s v="NO"/>
    <x v="0"/>
    <s v="OEI 4: Mejorar la experiencia del cliente"/>
    <s v="Contratación"/>
    <s v="No Significativa"/>
    <s v="NO"/>
    <x v="8"/>
    <s v="1"/>
    <x v="2"/>
    <d v="2023-08-31T00:00:00"/>
    <s v="Hector Danilo Bocanegra Tubilla"/>
    <s v="988 464 890"/>
    <s v="SI"/>
    <s v="No Asignado"/>
    <s v=""/>
    <x v="0"/>
    <s v=""/>
    <m/>
    <x v="152"/>
    <s v="PUBLICIDAD LOCAL "/>
    <m/>
    <m/>
    <m/>
    <m/>
    <m/>
    <m/>
    <m/>
    <m/>
    <m/>
    <n v="2000000"/>
    <m/>
    <m/>
    <x v="613"/>
    <n v="3000000"/>
    <n v="3000000"/>
    <n v="3000000"/>
    <n v="11000000"/>
    <m/>
    <s v=""/>
    <m/>
    <m/>
    <m/>
    <s v="7600"/>
  </r>
  <r>
    <x v="809"/>
    <s v="4220"/>
    <s v="Gerencia de Comunicaciones y Relaciones Institucionales"/>
    <s v="Publicidad y Posicionamiento de Marca"/>
    <s v=""/>
    <s v="4220"/>
    <s v="Gerencia de Comunicaciones y Relaciones Institucionales"/>
    <s v="Publicidad y Posicionamiento de Marca"/>
    <s v=""/>
    <x v="578"/>
    <s v="servicios"/>
    <s v="Alta"/>
    <s v="Canales de Atención (PAC 2023)"/>
    <s v="NO"/>
    <x v="0"/>
    <s v="OEI 4: Mejorar la experiencia del cliente"/>
    <s v="Contratación"/>
    <s v="No Significativa"/>
    <s v="NO"/>
    <x v="8"/>
    <s v="1"/>
    <x v="2"/>
    <d v="2023-08-31T00:00:00"/>
    <s v="Hector Danilo Bocanegra Tubilla"/>
    <s v="988 464 890"/>
    <s v="SI"/>
    <s v="No Asignado"/>
    <s v=""/>
    <x v="0"/>
    <s v=""/>
    <m/>
    <x v="152"/>
    <s v="PUBLICIDAD LOCAL "/>
    <m/>
    <m/>
    <m/>
    <m/>
    <m/>
    <m/>
    <m/>
    <m/>
    <m/>
    <n v="1500000"/>
    <m/>
    <m/>
    <x v="24"/>
    <n v="3000000"/>
    <n v="3000000"/>
    <n v="3000000"/>
    <n v="10500000"/>
    <m/>
    <s v=""/>
    <m/>
    <m/>
    <m/>
    <s v="7600"/>
  </r>
  <r>
    <x v="810"/>
    <s v="4220"/>
    <s v="Gerencia de Comunicaciones y Relaciones Institucionales"/>
    <s v="Publicidad y Posicionamiento de Marca"/>
    <s v=""/>
    <s v="4220"/>
    <s v="Gerencia de Comunicaciones y Relaciones Institucionales"/>
    <s v="Publicidad y Posicionamiento de Marca"/>
    <s v=""/>
    <x v="579"/>
    <s v="servicios"/>
    <s v="Alta"/>
    <s v="Campañas Programática Web (PAC 2023)"/>
    <s v="NO"/>
    <x v="0"/>
    <s v="OEI 4: Mejorar la experiencia del cliente"/>
    <s v="Contratación"/>
    <s v="No Significativa"/>
    <s v="NO"/>
    <x v="8"/>
    <s v="1"/>
    <x v="56"/>
    <d v="2023-10-31T00:00:00"/>
    <s v="Hector Danilo Bocanegra Tubilla"/>
    <s v="988 464 890"/>
    <s v="SI"/>
    <s v="No Asignado"/>
    <s v=""/>
    <x v="0"/>
    <s v=""/>
    <m/>
    <x v="152"/>
    <s v="PUBLICIDAD LOCAL "/>
    <m/>
    <m/>
    <m/>
    <m/>
    <m/>
    <m/>
    <m/>
    <m/>
    <m/>
    <n v="1000000"/>
    <m/>
    <m/>
    <x v="216"/>
    <n v="2000000"/>
    <n v="2000000"/>
    <n v="2000000"/>
    <n v="7000000"/>
    <m/>
    <s v=""/>
    <m/>
    <m/>
    <m/>
    <s v="7600"/>
  </r>
  <r>
    <x v="811"/>
    <s v="4220"/>
    <s v="Gerencia de Comunicaciones y Relaciones Institucionales"/>
    <s v="Publicidad y Posicionamiento de Marca"/>
    <s v=""/>
    <s v="4220"/>
    <s v="Gerencia de Comunicaciones y Relaciones Institucionales"/>
    <s v="Publicidad y Posicionamiento de Marca"/>
    <s v=""/>
    <x v="580"/>
    <s v="servicios"/>
    <s v="Alta"/>
    <s v="Campañas en Redes Sociales (PAC 2023)"/>
    <s v="NO"/>
    <x v="0"/>
    <s v="OEI 4: Mejorar la experiencia del cliente"/>
    <s v="Contratación"/>
    <s v="No Significativa"/>
    <s v="NO"/>
    <x v="8"/>
    <s v="1"/>
    <x v="56"/>
    <d v="2023-10-31T00:00:00"/>
    <s v="Hector Danilo Bocanegra Tubilla"/>
    <s v="988 464 890"/>
    <s v="SI"/>
    <s v="No Asignado"/>
    <s v=""/>
    <x v="0"/>
    <s v=""/>
    <m/>
    <x v="152"/>
    <s v="PUBLICIDAD LOCAL "/>
    <m/>
    <m/>
    <m/>
    <m/>
    <m/>
    <m/>
    <m/>
    <m/>
    <m/>
    <n v="1000000"/>
    <m/>
    <m/>
    <x v="216"/>
    <n v="2000000"/>
    <n v="2000000"/>
    <n v="2000000"/>
    <n v="7000000"/>
    <m/>
    <s v=""/>
    <m/>
    <m/>
    <m/>
    <s v="7600"/>
  </r>
  <r>
    <x v="812"/>
    <s v="4220"/>
    <s v="Gerencia de Comunicaciones y Relaciones Institucionales"/>
    <s v="Publicidad y Posicionamiento de Marca"/>
    <s v=""/>
    <s v="4220"/>
    <s v="Gerencia de Comunicaciones y Relaciones Institucionales"/>
    <s v="Publicidad y Posicionamiento de Marca"/>
    <s v=""/>
    <x v="581"/>
    <s v="servicios"/>
    <s v="Alta"/>
    <s v="Agencia de Publicidad (PAC 2023)"/>
    <s v="NO"/>
    <x v="0"/>
    <s v="OEI 4: Mejorar la experiencia del cliente"/>
    <s v="Contratación"/>
    <s v="No Significativa"/>
    <s v="NO"/>
    <x v="2"/>
    <s v="9"/>
    <x v="32"/>
    <d v="2022-12-31T00:00:00"/>
    <s v="Hector Danilo Bocanegra Tubilla"/>
    <s v="988 464 890"/>
    <s v="SI"/>
    <s v="No Asignado"/>
    <s v=""/>
    <x v="0"/>
    <s v=""/>
    <m/>
    <x v="152"/>
    <s v="PUBLICIDAD LOCAL "/>
    <m/>
    <m/>
    <m/>
    <n v="55555"/>
    <n v="55555"/>
    <n v="55555"/>
    <n v="55555"/>
    <n v="55555"/>
    <n v="55555"/>
    <n v="55555"/>
    <n v="55555"/>
    <n v="55560"/>
    <x v="89"/>
    <n v="500000"/>
    <n v="500000"/>
    <n v="500000"/>
    <n v="2000000"/>
    <m/>
    <s v=""/>
    <m/>
    <m/>
    <m/>
    <s v="7600"/>
  </r>
  <r>
    <x v="813"/>
    <s v="4220"/>
    <s v="Gerencia de Comunicaciones y Relaciones Institucionales"/>
    <s v="Publicidad y Posicionamiento de Marca"/>
    <s v=""/>
    <s v="4220"/>
    <s v="Gerencia de Comunicaciones y Relaciones Institucionales"/>
    <s v="Publicidad y Posicionamiento de Marca"/>
    <s v=""/>
    <x v="582"/>
    <s v="Bienes"/>
    <s v="Alta"/>
    <s v="Adquisición de elementos de soporte publicitarios para agencias del Banco de la Nación (PAC 2023)"/>
    <s v="NO"/>
    <x v="0"/>
    <s v="OEI 4: Mejorar la experiencia del cliente"/>
    <s v="Contratación"/>
    <s v="No Significativa"/>
    <s v="NO"/>
    <x v="5"/>
    <s v="1"/>
    <x v="3"/>
    <d v="2023-06-30T00:00:00"/>
    <s v="Hector Danilo Bocanegra Tubilla"/>
    <s v="988 464 890"/>
    <s v="SI"/>
    <s v="CCP"/>
    <s v=""/>
    <x v="0"/>
    <s v=""/>
    <m/>
    <x v="152"/>
    <s v="PUBLICIDAD LOCAL "/>
    <m/>
    <m/>
    <m/>
    <m/>
    <m/>
    <n v="500000"/>
    <m/>
    <m/>
    <m/>
    <m/>
    <m/>
    <m/>
    <x v="89"/>
    <n v="500000"/>
    <n v="500000"/>
    <n v="500000"/>
    <n v="2000000"/>
    <m/>
    <s v=""/>
    <m/>
    <m/>
    <m/>
    <s v="7600"/>
  </r>
  <r>
    <x v="814"/>
    <s v="4220"/>
    <s v="Gerencia de Comunicaciones y Relaciones Institucionales"/>
    <s v="Publicidad y Posicionamiento de Marca"/>
    <s v=""/>
    <s v="4220"/>
    <s v="Gerencia de Comunicaciones y Relaciones Institucionales"/>
    <s v="Publicidad y Posicionamiento de Marca"/>
    <s v=""/>
    <x v="583"/>
    <s v="Bienes"/>
    <s v="Alta"/>
    <s v="Adquisición de Merchandising"/>
    <s v="NO"/>
    <x v="2"/>
    <s v="OEI 4: Mejorar la experiencia del cliente"/>
    <s v="Contratación"/>
    <s v="No Significativa"/>
    <s v="NO"/>
    <x v="6"/>
    <s v="9"/>
    <x v="4"/>
    <d v="2023-12-31T00:00:00"/>
    <s v="Hector Danilo Bocanegra Tubilla"/>
    <s v="988 464 890"/>
    <s v="SI"/>
    <s v="Asignado"/>
    <s v=""/>
    <x v="0"/>
    <s v=""/>
    <m/>
    <x v="152"/>
    <s v="PUBLICIDAD LOCAL "/>
    <m/>
    <m/>
    <m/>
    <n v="25000"/>
    <m/>
    <n v="25000"/>
    <m/>
    <m/>
    <m/>
    <n v="25000"/>
    <m/>
    <n v="25000"/>
    <x v="332"/>
    <n v="100000"/>
    <n v="100000"/>
    <n v="100000"/>
    <n v="400000"/>
    <m/>
    <s v=""/>
    <m/>
    <m/>
    <m/>
    <s v="7600"/>
  </r>
  <r>
    <x v="815"/>
    <s v="4220"/>
    <s v="Gerencia de Comunicaciones y Relaciones Institucionales"/>
    <s v="Publicidad y Posicionamiento de Marca"/>
    <s v=""/>
    <s v="4220"/>
    <s v="Gerencia de Comunicaciones y Relaciones Institucionales"/>
    <s v="Publicidad y Posicionamiento de Marca"/>
    <s v=""/>
    <x v="584"/>
    <s v="Bienes"/>
    <s v="Muy Alta"/>
    <s v="Adquisición de Merchandising.  (PAC 2022)"/>
    <s v="NO"/>
    <x v="2"/>
    <s v="OEI 4: Mejorar la experiencia del cliente"/>
    <s v="Contratación"/>
    <s v="No Significativa"/>
    <s v="SI"/>
    <x v="6"/>
    <s v="1"/>
    <x v="0"/>
    <d v="2023-02-28T00:00:00"/>
    <s v="Hector Danilo Bocanegra Tubilla"/>
    <s v="988 464 890"/>
    <s v="NO"/>
    <s v="No Asignado"/>
    <s v=""/>
    <x v="1"/>
    <s v="LP-SM-2-2022-BN-1"/>
    <m/>
    <x v="152"/>
    <s v="PUBLICIDAD LOCAL "/>
    <m/>
    <n v="1600000"/>
    <m/>
    <m/>
    <m/>
    <m/>
    <m/>
    <m/>
    <m/>
    <m/>
    <m/>
    <m/>
    <x v="21"/>
    <m/>
    <m/>
    <m/>
    <n v="1600000"/>
    <m/>
    <s v=""/>
    <m/>
    <m/>
    <m/>
    <m/>
  </r>
  <r>
    <x v="816"/>
    <s v="4220"/>
    <s v="Gerencia de Comunicaciones y Relaciones Institucionales"/>
    <s v="Publicidad y Posicionamiento de Marca"/>
    <s v=""/>
    <s v="4220"/>
    <s v="Gerencia de Comunicaciones y Relaciones Institucionales"/>
    <s v="Publicidad y Posicionamiento de Marca"/>
    <s v=""/>
    <x v="585"/>
    <s v="Bienes"/>
    <s v="Alta"/>
    <s v="Adquisición de Merchandising.  (PAC 2023)"/>
    <s v="NO"/>
    <x v="0"/>
    <s v="OEI 4: Mejorar la experiencia del cliente"/>
    <s v="Contratación"/>
    <s v="No Significativa"/>
    <s v="SI"/>
    <x v="2"/>
    <s v="1"/>
    <x v="24"/>
    <d v="2023-05-31T00:00:00"/>
    <s v="Hector Danilo Bocanegra Tubilla"/>
    <s v="988 464 890"/>
    <s v="NO"/>
    <s v="No Asignado"/>
    <s v=""/>
    <x v="0"/>
    <s v=""/>
    <m/>
    <x v="153"/>
    <s v="PUBLICIDAD LOCAL "/>
    <m/>
    <m/>
    <m/>
    <m/>
    <n v="3000000"/>
    <m/>
    <m/>
    <m/>
    <m/>
    <m/>
    <m/>
    <m/>
    <x v="612"/>
    <n v="3000000"/>
    <n v="3000000"/>
    <n v="3000000"/>
    <n v="12000000"/>
    <m/>
    <s v=""/>
    <m/>
    <m/>
    <m/>
    <m/>
  </r>
  <r>
    <x v="817"/>
    <s v="4220"/>
    <s v="Gerencia de Comunicaciones y Relaciones Institucionales"/>
    <s v="Publicidad y Posicionamiento de Marca"/>
    <s v=""/>
    <s v="4220"/>
    <s v="Gerencia de Comunicaciones y Relaciones Institucionales"/>
    <s v="Publicidad y Posicionamiento de Marca"/>
    <s v=""/>
    <x v="586"/>
    <s v="servicios"/>
    <s v="Alta"/>
    <s v="Servicio de impresión de material informativo y publicitario.  (PAC 2023)"/>
    <s v="NO"/>
    <x v="0"/>
    <s v="OEI 4: Mejorar la experiencia del cliente"/>
    <s v="Contratación"/>
    <s v="No Significativa"/>
    <s v="SI"/>
    <x v="3"/>
    <s v="3"/>
    <x v="56"/>
    <d v="2023-12-31T00:00:00"/>
    <s v="Hector Danilo Bocanegra Tubilla"/>
    <s v="988 464 890"/>
    <s v="SI"/>
    <s v="No Asignado"/>
    <s v=""/>
    <x v="1"/>
    <s v=""/>
    <m/>
    <x v="153"/>
    <s v="PUBLICIDAD LOCAL "/>
    <m/>
    <m/>
    <m/>
    <m/>
    <m/>
    <m/>
    <m/>
    <m/>
    <m/>
    <n v="558231"/>
    <m/>
    <m/>
    <x v="614"/>
    <n v="1500000"/>
    <n v="1500000"/>
    <n v="1500000"/>
    <n v="5058231"/>
    <m/>
    <s v=""/>
    <m/>
    <m/>
    <m/>
    <s v="7600"/>
  </r>
  <r>
    <x v="818"/>
    <s v="4220"/>
    <s v="Gerencia de Comunicaciones y Relaciones Institucionales"/>
    <s v="Publicidad y Posicionamiento de Marca"/>
    <s v=""/>
    <s v="4220"/>
    <s v="Gerencia de Comunicaciones y Relaciones Institucionales"/>
    <s v="Publicidad y Posicionamiento de Marca"/>
    <s v=""/>
    <x v="587"/>
    <s v="servicios"/>
    <s v="Muy Alta"/>
    <s v="Servicio de impresión de material informativo y publicitario (PAC 2022)"/>
    <s v="NO"/>
    <x v="2"/>
    <s v="OEI 4: Mejorar la experiencia del cliente"/>
    <s v="Contratación"/>
    <s v="No Significativa"/>
    <s v="SI"/>
    <x v="6"/>
    <s v="5"/>
    <x v="14"/>
    <d v="2023-05-31T00:00:00"/>
    <s v="Hector Danilo Bocanegra Tubilla"/>
    <s v="988 464 890"/>
    <s v="SI"/>
    <s v="Asignado"/>
    <s v=""/>
    <x v="1"/>
    <s v="CP-0033-2022-BN"/>
    <m/>
    <x v="152"/>
    <s v="PUBLICIDAD LOCAL "/>
    <n v="1090097"/>
    <m/>
    <m/>
    <m/>
    <m/>
    <m/>
    <m/>
    <m/>
    <m/>
    <m/>
    <m/>
    <m/>
    <x v="615"/>
    <m/>
    <m/>
    <m/>
    <n v="1090097"/>
    <m/>
    <s v=""/>
    <m/>
    <m/>
    <m/>
    <s v="7600"/>
  </r>
  <r>
    <x v="819"/>
    <s v="4201"/>
    <s v="Gerencia de Comunicaciones y Relaciones Institucionales"/>
    <s v=""/>
    <s v="Responsabilidad Social y Relaciones Públicas"/>
    <s v="4201"/>
    <s v="Gerencia de Comunicaciones y Relaciones Institucionales"/>
    <s v=""/>
    <s v="Responsabilidad Social y Relaciones Públicas"/>
    <x v="588"/>
    <s v="Bienes"/>
    <s v="Alta"/>
    <s v="Adquisición de merchandising para actividades de responsabilidad social"/>
    <s v="NO"/>
    <x v="2"/>
    <s v="OEI 4: Mejorar la experiencia del cliente"/>
    <s v="Contratación"/>
    <s v="No Significativa"/>
    <s v="SI"/>
    <x v="6"/>
    <s v="1"/>
    <x v="4"/>
    <d v="2023-04-30T00:00:00"/>
    <s v="Hector Danilo Bocanegra Tubilla"/>
    <s v="988 464 890"/>
    <s v="SI"/>
    <s v="Asignado"/>
    <s v=""/>
    <x v="0"/>
    <s v=""/>
    <m/>
    <x v="152"/>
    <s v="PUBLICIDAD LOCAL "/>
    <m/>
    <m/>
    <m/>
    <n v="85000"/>
    <m/>
    <m/>
    <m/>
    <m/>
    <m/>
    <m/>
    <m/>
    <m/>
    <x v="616"/>
    <n v="100000"/>
    <n v="100000"/>
    <n v="100000"/>
    <n v="385000"/>
    <m/>
    <s v=""/>
    <m/>
    <m/>
    <m/>
    <s v="7600"/>
  </r>
  <r>
    <x v="820"/>
    <s v="4220"/>
    <s v="Gerencia de Comunicaciones y Relaciones Institucionales"/>
    <s v="Publicidad y Posicionamiento de Marca"/>
    <s v=""/>
    <s v="4220"/>
    <s v="Gerencia de Comunicaciones y Relaciones Institucionales"/>
    <s v="Publicidad y Posicionamiento de Marca"/>
    <s v=""/>
    <x v="589"/>
    <s v="servicios"/>
    <s v="Alta"/>
    <s v="Impresión de material informativo y publicitario (folletería, volantes, dípticos, trípticos, afiches, banners, etc.) "/>
    <s v="NO"/>
    <x v="2"/>
    <s v="OEI 4: Mejorar la experiencia del cliente"/>
    <s v="Contratación"/>
    <s v="No Significativa"/>
    <s v="SI"/>
    <x v="6"/>
    <s v="9"/>
    <x v="4"/>
    <d v="2023-12-31T00:00:00"/>
    <s v="Hector Danilo Bocanegra Tubilla"/>
    <s v="988 464 890"/>
    <s v="SI"/>
    <s v="Asignado"/>
    <s v=""/>
    <x v="0"/>
    <s v=""/>
    <m/>
    <x v="152"/>
    <s v="PUBLICIDAD LOCAL "/>
    <m/>
    <m/>
    <m/>
    <n v="25000"/>
    <m/>
    <m/>
    <n v="25000"/>
    <m/>
    <m/>
    <n v="25000"/>
    <m/>
    <n v="25000"/>
    <x v="332"/>
    <n v="100000"/>
    <n v="100000"/>
    <n v="100000"/>
    <n v="400000"/>
    <m/>
    <s v=""/>
    <m/>
    <m/>
    <m/>
    <s v="7600"/>
  </r>
  <r>
    <x v="821"/>
    <s v="4201"/>
    <s v="Gerencia de Comunicaciones y Relaciones Institucionales"/>
    <s v=""/>
    <s v="Responsabilidad Social y Relaciones Públicas"/>
    <s v="4201"/>
    <s v="Gerencia de Comunicaciones y Relaciones Institucionales"/>
    <s v=""/>
    <s v="Responsabilidad Social y Relaciones Públicas"/>
    <x v="590"/>
    <s v="servicios"/>
    <s v="Alta"/>
    <s v="Impresión de material informativo y publicitario (folletería, volantes, dípticos, trípticos, afiches, banners, etc.) para actividades de responsabilidad social"/>
    <s v="NO"/>
    <x v="2"/>
    <s v="OEI 4: Mejorar la experiencia del cliente"/>
    <s v="Contratación"/>
    <s v="No Significativa"/>
    <s v="SI"/>
    <x v="6"/>
    <s v="6"/>
    <x v="12"/>
    <d v="2023-08-31T00:00:00"/>
    <s v="Hector Danilo Bocanegra Tubilla"/>
    <s v="988 464 890"/>
    <s v="SI"/>
    <s v="Asignado"/>
    <s v=""/>
    <x v="0"/>
    <s v=""/>
    <m/>
    <x v="152"/>
    <s v="PUBLICIDAD LOCAL "/>
    <m/>
    <m/>
    <n v="1000"/>
    <m/>
    <n v="10000"/>
    <n v="2000"/>
    <n v="1500"/>
    <n v="10000"/>
    <m/>
    <m/>
    <m/>
    <m/>
    <x v="617"/>
    <n v="50000"/>
    <n v="50000"/>
    <n v="50000"/>
    <n v="174500"/>
    <m/>
    <s v=""/>
    <m/>
    <m/>
    <m/>
    <s v="7600"/>
  </r>
  <r>
    <x v="822"/>
    <s v="4220"/>
    <s v="Gerencia de Comunicaciones y Relaciones Institucionales"/>
    <s v="Publicidad y Posicionamiento de Marca"/>
    <s v=""/>
    <s v="4220"/>
    <s v="Gerencia de Comunicaciones y Relaciones Institucionales"/>
    <s v="Publicidad y Posicionamiento de Marca"/>
    <s v=""/>
    <x v="591"/>
    <s v="servicios"/>
    <s v="Alta"/>
    <s v="Impresión de material informativo y publicitario (folletería, volantes, dípticos, trípticos, afiches, banners, etc.) REGIÓN 2"/>
    <s v="NO"/>
    <x v="2"/>
    <s v="OEI 4: Mejorar la experiencia del cliente"/>
    <s v="Contratación"/>
    <s v="No Significativa"/>
    <s v="SI"/>
    <x v="6"/>
    <s v="8"/>
    <x v="24"/>
    <d v="2023-12-31T00:00:00"/>
    <s v="Hector Danilo Bocanegra Tubilla"/>
    <s v="988 464 890"/>
    <s v="SI"/>
    <s v="Asignado"/>
    <s v=""/>
    <x v="1"/>
    <s v=""/>
    <m/>
    <x v="152"/>
    <s v="PUBLICIDAD LOCAL "/>
    <m/>
    <m/>
    <m/>
    <m/>
    <n v="25000"/>
    <m/>
    <m/>
    <m/>
    <m/>
    <n v="25000"/>
    <m/>
    <n v="50000"/>
    <x v="332"/>
    <n v="100000"/>
    <n v="100000"/>
    <n v="100000"/>
    <n v="400000"/>
    <m/>
    <s v=""/>
    <m/>
    <m/>
    <m/>
    <s v="7600"/>
  </r>
  <r>
    <x v="823"/>
    <s v="4220"/>
    <s v="Gerencia de Comunicaciones y Relaciones Institucionales"/>
    <s v="Publicidad y Posicionamiento de Marca"/>
    <s v=""/>
    <s v="4220"/>
    <s v="Gerencia de Comunicaciones y Relaciones Institucionales"/>
    <s v="Publicidad y Posicionamiento de Marca"/>
    <s v=""/>
    <x v="592"/>
    <s v="servicios"/>
    <s v="Alta"/>
    <s v="Servicio de suscripción de acortador de direcciones y generador de códigos QR"/>
    <s v="NO"/>
    <x v="2"/>
    <s v="OEI 4: Mejorar la experiencia del cliente"/>
    <s v="Contratación"/>
    <s v="No Significativa"/>
    <s v="NO"/>
    <x v="6"/>
    <s v="1"/>
    <x v="3"/>
    <d v="2023-06-30T00:00:00"/>
    <s v="Hector Danilo Bocanegra Tubilla"/>
    <s v="988 464 890"/>
    <s v="SI"/>
    <s v="Asignado"/>
    <s v=""/>
    <x v="1"/>
    <s v=""/>
    <m/>
    <x v="152"/>
    <s v="PUBLICIDAD LOCAL "/>
    <m/>
    <m/>
    <m/>
    <m/>
    <m/>
    <n v="6000"/>
    <m/>
    <m/>
    <m/>
    <m/>
    <m/>
    <m/>
    <x v="517"/>
    <n v="10000"/>
    <n v="10000"/>
    <n v="10000"/>
    <n v="36000"/>
    <m/>
    <s v=""/>
    <m/>
    <m/>
    <m/>
    <s v="7600"/>
  </r>
  <r>
    <x v="824"/>
    <s v="4220"/>
    <s v="Gerencia de Comunicaciones y Relaciones Institucionales"/>
    <s v="Publicidad y Posicionamiento de Marca"/>
    <s v=""/>
    <s v="4220"/>
    <s v="Gerencia de Comunicaciones y Relaciones Institucionales"/>
    <s v="Publicidad y Posicionamiento de Marca"/>
    <s v=""/>
    <x v="593"/>
    <s v="servicios"/>
    <s v="Alta"/>
    <s v="Servicio de suscripción anual de imágenes y vectores para uso institucional del Banco de la Nación"/>
    <s v="NO"/>
    <x v="2"/>
    <s v="OEI 4: Mejorar la experiencia del cliente"/>
    <s v="Contratación"/>
    <s v="No Significativa"/>
    <s v="SI"/>
    <x v="6"/>
    <s v="1"/>
    <x v="24"/>
    <d v="2023-05-31T00:00:00"/>
    <s v="Hector Danilo Bocanegra Tubilla"/>
    <s v="988 464 890"/>
    <s v="SI"/>
    <s v="Asignado"/>
    <s v=""/>
    <x v="1"/>
    <s v=""/>
    <m/>
    <x v="152"/>
    <s v="PUBLICIDAD LOCAL "/>
    <m/>
    <m/>
    <m/>
    <m/>
    <n v="16000"/>
    <m/>
    <m/>
    <m/>
    <m/>
    <m/>
    <m/>
    <m/>
    <x v="618"/>
    <n v="20000"/>
    <n v="20000"/>
    <n v="20000"/>
    <n v="76000"/>
    <m/>
    <s v=""/>
    <m/>
    <m/>
    <m/>
    <s v="7600"/>
  </r>
  <r>
    <x v="825"/>
    <s v="4201"/>
    <s v="Gerencia de Comunicaciones y Relaciones Institucionales"/>
    <s v=""/>
    <s v="Responsabilidad Social y Relaciones Públicas"/>
    <s v="4201"/>
    <s v="Gerencia de Comunicaciones y Relaciones Institucionales"/>
    <s v=""/>
    <s v="Responsabilidad Social y Relaciones Públicas"/>
    <x v="594"/>
    <s v="servicios"/>
    <s v="Alta"/>
    <s v="Servicio de BTL para actividades de responsabilidad social"/>
    <s v="NO"/>
    <x v="2"/>
    <s v="OEI 4: Mejorar la experiencia del cliente"/>
    <s v="Contratación"/>
    <s v="No Significativa"/>
    <s v="NO"/>
    <x v="6"/>
    <s v="4"/>
    <x v="3"/>
    <d v="2023-09-30T00:00:00"/>
    <s v="Hector Danilo Bocanegra Tubilla"/>
    <s v="988 464 890"/>
    <s v="SI"/>
    <s v="Asignado"/>
    <s v=""/>
    <x v="0"/>
    <s v=""/>
    <m/>
    <x v="152"/>
    <s v="PUBLICIDAD LOCAL "/>
    <m/>
    <m/>
    <m/>
    <m/>
    <m/>
    <m/>
    <n v="12000"/>
    <m/>
    <n v="12000"/>
    <m/>
    <m/>
    <m/>
    <x v="19"/>
    <n v="20000"/>
    <n v="20000"/>
    <n v="20000"/>
    <n v="84000"/>
    <m/>
    <s v=""/>
    <m/>
    <m/>
    <m/>
    <s v="7600"/>
  </r>
  <r>
    <x v="826"/>
    <s v="7600"/>
    <s v="Gerencia de Comunicaciones y Relaciones Institucionales"/>
    <s v=""/>
    <s v=""/>
    <s v="7600"/>
    <s v="Gerencia de Comunicaciones y Relaciones Institucionales"/>
    <s v=""/>
    <s v=""/>
    <x v="595"/>
    <s v="servicios"/>
    <s v="Alta"/>
    <s v="Eventos institucionales y ceremonias, inauguraciones, concursos, convenios, ferias, seminarios, lanzamiento de productos en Lima"/>
    <s v="NO"/>
    <x v="2"/>
    <s v="OEI 4: Mejorar la experiencia del cliente"/>
    <s v="Contratación"/>
    <s v="No Significativa"/>
    <s v="NO"/>
    <x v="6"/>
    <s v="8"/>
    <x v="12"/>
    <d v="2023-10-31T00:00:00"/>
    <s v="Hector Danilo Bocanegra Tubilla"/>
    <s v="988 464 890"/>
    <s v="SI"/>
    <s v="Asignado"/>
    <s v=""/>
    <x v="0"/>
    <s v=""/>
    <m/>
    <x v="154"/>
    <s v="RELACIONES PUBLICAS Y EVENTOS"/>
    <m/>
    <m/>
    <n v="25000"/>
    <m/>
    <n v="25000"/>
    <m/>
    <m/>
    <n v="25000"/>
    <m/>
    <n v="25000"/>
    <m/>
    <m/>
    <x v="332"/>
    <n v="300000"/>
    <n v="300000"/>
    <n v="300000"/>
    <n v="1000000"/>
    <m/>
    <s v=""/>
    <m/>
    <m/>
    <m/>
    <s v="7600"/>
  </r>
  <r>
    <x v="827"/>
    <s v="7600"/>
    <s v="Gerencia de Comunicaciones y Relaciones Institucionales"/>
    <s v=""/>
    <s v=""/>
    <s v="7600"/>
    <s v="Gerencia de Comunicaciones y Relaciones Institucionales"/>
    <s v=""/>
    <s v=""/>
    <x v="596"/>
    <s v="servicios"/>
    <s v="Alta"/>
    <s v="Eventos institucionales y ceremonias, inauguraciones, concursos, convenios, ferias, seminarios, lanzamiento de productos en provincias"/>
    <s v="NO"/>
    <x v="2"/>
    <s v="OEI 4: Mejorar la experiencia del cliente"/>
    <s v="Contratación"/>
    <s v="No Significativa"/>
    <s v="NO"/>
    <x v="6"/>
    <s v="6"/>
    <x v="47"/>
    <d v="2023-12-31T00:00:00"/>
    <s v="Hector Danilo Bocanegra Tubilla"/>
    <s v="988 464 890"/>
    <s v="SI"/>
    <s v="Asignado"/>
    <s v=""/>
    <x v="0"/>
    <s v=""/>
    <m/>
    <x v="154"/>
    <s v="RELACIONES PUBLICAS Y EVENTOS"/>
    <m/>
    <m/>
    <m/>
    <m/>
    <m/>
    <n v="25000"/>
    <m/>
    <m/>
    <m/>
    <m/>
    <m/>
    <n v="25000"/>
    <x v="202"/>
    <n v="50000"/>
    <n v="120000"/>
    <n v="50000"/>
    <n v="270000"/>
    <m/>
    <s v=""/>
    <m/>
    <m/>
    <m/>
    <s v="7600"/>
  </r>
  <r>
    <x v="828"/>
    <s v="4201"/>
    <s v="Gerencia de Comunicaciones y Relaciones Institucionales"/>
    <s v=""/>
    <s v="Responsabilidad Social y Relaciones Públicas"/>
    <s v="4201"/>
    <s v="Gerencia de Comunicaciones y Relaciones Institucionales"/>
    <s v=""/>
    <s v="Responsabilidad Social y Relaciones Públicas"/>
    <x v="597"/>
    <s v="servicios"/>
    <s v="Alta"/>
    <s v="Eventos institucionales y ceremonias, inauguraciones, concursos, convenios, ferias, seminarios, lanzamiento de productos sobre responsabilidad social"/>
    <s v="NO"/>
    <x v="0"/>
    <s v="OEI 4: Mejorar la experiencia del cliente"/>
    <s v="Contratación"/>
    <s v="No Significativa"/>
    <s v="NO"/>
    <x v="6"/>
    <s v="7"/>
    <x v="3"/>
    <d v="2023-12-31T00:00:00"/>
    <s v="Hector Danilo Bocanegra Tubilla"/>
    <s v="988 464 890"/>
    <s v="SI"/>
    <s v="Asignado"/>
    <s v=""/>
    <x v="0"/>
    <s v=""/>
    <m/>
    <x v="154"/>
    <s v="RELACIONES PUBLICAS Y EVENTOS"/>
    <m/>
    <m/>
    <m/>
    <m/>
    <m/>
    <n v="5000"/>
    <n v="60000"/>
    <n v="30000"/>
    <m/>
    <m/>
    <m/>
    <n v="15000"/>
    <x v="619"/>
    <n v="120000"/>
    <n v="120000"/>
    <n v="120000"/>
    <n v="470000"/>
    <m/>
    <s v=""/>
    <m/>
    <m/>
    <m/>
    <s v="7600"/>
  </r>
  <r>
    <x v="829"/>
    <s v="4201"/>
    <s v="Gerencia de Comunicaciones y Relaciones Institucionales"/>
    <s v=""/>
    <s v="Responsabilidad Social y Relaciones Públicas"/>
    <s v="4201"/>
    <s v="Gerencia de Comunicaciones y Relaciones Institucionales"/>
    <s v=""/>
    <s v="Responsabilidad Social y Relaciones Públicas"/>
    <x v="598"/>
    <s v="servicios"/>
    <s v="Alta"/>
    <s v="Eventos institucionales y ceremonias, inauguraciones, concursos, convenios, ferias, seminarios, lanzamiento de productos sobre responsabilidad social en provincias"/>
    <s v="NO"/>
    <x v="2"/>
    <s v="OEI 4: Mejorar la experiencia del cliente"/>
    <s v="Contratación"/>
    <s v="No Significativa"/>
    <s v="NO"/>
    <x v="6"/>
    <s v="10"/>
    <x v="12"/>
    <s v="31/12/20221"/>
    <s v="Hector Danilo Bocanegra Tubilla"/>
    <s v="988 464 890"/>
    <s v="SI"/>
    <s v="Asignado"/>
    <s v=""/>
    <x v="0"/>
    <s v=""/>
    <m/>
    <x v="154"/>
    <s v="RELACIONES PUBLICAS Y EVENTOS"/>
    <m/>
    <m/>
    <n v="1000"/>
    <m/>
    <n v="10000"/>
    <n v="35000"/>
    <n v="1000"/>
    <n v="10000"/>
    <n v="35000"/>
    <n v="10000"/>
    <m/>
    <n v="10502"/>
    <x v="620"/>
    <n v="130000"/>
    <n v="130000"/>
    <n v="130000"/>
    <n v="502502"/>
    <m/>
    <s v=""/>
    <m/>
    <m/>
    <m/>
    <s v="7600"/>
  </r>
  <r>
    <x v="829"/>
    <s v="4201"/>
    <s v="Gerencia de Comunicaciones y Relaciones Institucionales"/>
    <s v=""/>
    <s v="Responsabilidad Social y Relaciones Públicas"/>
    <s v="4201"/>
    <s v="Gerencia de Comunicaciones y Relaciones Institucionales"/>
    <s v=""/>
    <s v="Responsabilidad Social y Relaciones Públicas"/>
    <x v="598"/>
    <s v="servicios"/>
    <s v="Alta"/>
    <s v="Eventos institucionales y ceremonias, inauguraciones, concursos, convenios, ferias, seminarios, lanzamiento de productos sobre responsabilidad social en provincias"/>
    <s v="NO"/>
    <x v="2"/>
    <s v="OEI 4: Mejorar la experiencia del cliente"/>
    <s v="Contratación"/>
    <s v="No Significativa"/>
    <s v="NO"/>
    <x v="6"/>
    <s v="10"/>
    <x v="12"/>
    <s v="31/12/20221"/>
    <s v="Hector Danilo Bocanegra Tubilla"/>
    <s v="988 464 890"/>
    <s v="NO"/>
    <s v="Asignado"/>
    <s v=""/>
    <x v="0"/>
    <s v=""/>
    <m/>
    <x v="154"/>
    <s v="RELACIONES PUBLICAS Y EVENTOS"/>
    <m/>
    <m/>
    <m/>
    <m/>
    <m/>
    <m/>
    <m/>
    <m/>
    <m/>
    <n v="25000"/>
    <m/>
    <m/>
    <x v="219"/>
    <m/>
    <m/>
    <m/>
    <n v="25000"/>
    <m/>
    <s v=""/>
    <s v="Se agrego como no asignado para cuadrar con ppto"/>
    <m/>
    <s v="x"/>
    <m/>
  </r>
  <r>
    <x v="830"/>
    <s v="4201"/>
    <s v="Gerencia de Comunicaciones y Relaciones Institucionales"/>
    <s v=""/>
    <s v="Responsabilidad Social y Relaciones Públicas"/>
    <s v="4201"/>
    <s v="Gerencia de Comunicaciones y Relaciones Institucionales"/>
    <s v=""/>
    <s v="Responsabilidad Social y Relaciones Públicas"/>
    <x v="599"/>
    <s v="servicios"/>
    <s v="Alta"/>
    <s v="Consultorías para la revisión y verificación sobre huella de carbono"/>
    <s v="NO"/>
    <x v="2"/>
    <s v="OEI 4: Mejorar la experiencia del cliente"/>
    <s v="Contratación"/>
    <s v="No Significativa"/>
    <s v="NO"/>
    <x v="6"/>
    <s v="2"/>
    <x v="2"/>
    <d v="2023-09-30T00:00:00"/>
    <s v="Hector Danilo Bocanegra Tubilla"/>
    <s v="988 464 890"/>
    <s v="SI"/>
    <s v="Asignado"/>
    <s v=""/>
    <x v="0"/>
    <s v=""/>
    <m/>
    <x v="155"/>
    <s v="CONSULTORÍAS OTRAS"/>
    <m/>
    <m/>
    <m/>
    <m/>
    <m/>
    <m/>
    <m/>
    <n v="3750"/>
    <n v="21250"/>
    <m/>
    <m/>
    <m/>
    <x v="219"/>
    <n v="25000"/>
    <n v="25000"/>
    <n v="25000"/>
    <n v="100000"/>
    <m/>
    <s v=""/>
    <m/>
    <m/>
    <m/>
    <s v="7600"/>
  </r>
  <r>
    <x v="831"/>
    <s v="4220"/>
    <s v="Gerencia de Comunicaciones y Relaciones Institucionales"/>
    <s v="Publicidad y Posicionamiento de Marca"/>
    <s v=""/>
    <s v="4220"/>
    <s v="Gerencia de Comunicaciones y Relaciones Institucionales"/>
    <s v="Publicidad y Posicionamiento de Marca"/>
    <s v=""/>
    <x v="600"/>
    <s v="servicios"/>
    <s v="Alta"/>
    <s v="Servicio para el desarrollo de estudios cualiatativos y cuantitativos (PAC 2023)"/>
    <s v="NO"/>
    <x v="0"/>
    <s v="OEI 4: Mejorar la experiencia del cliente"/>
    <s v="Contratación"/>
    <s v="No Significativa"/>
    <s v="SI"/>
    <x v="0"/>
    <s v="5"/>
    <x v="12"/>
    <d v="2023-07-31T00:00:00"/>
    <s v="Hector Danilo Bocanegra Tubilla"/>
    <s v="988 464 890"/>
    <s v="SI"/>
    <s v="No Asignado"/>
    <s v=""/>
    <x v="0"/>
    <s v=""/>
    <m/>
    <x v="87"/>
    <s v="CONSULTORÍAS OTRAS"/>
    <m/>
    <m/>
    <n v="66666"/>
    <m/>
    <m/>
    <m/>
    <n v="66666"/>
    <m/>
    <m/>
    <m/>
    <m/>
    <m/>
    <x v="621"/>
    <n v="200000"/>
    <n v="200000"/>
    <n v="200000"/>
    <n v="733332"/>
    <m/>
    <s v=""/>
    <m/>
    <m/>
    <m/>
    <s v="7600"/>
  </r>
  <r>
    <x v="832"/>
    <s v="4201"/>
    <s v="Gerencia de Comunicaciones y Relaciones Institucionales"/>
    <s v=""/>
    <s v="Responsabilidad Social y Relaciones Públicas"/>
    <s v="4201"/>
    <s v="Gerencia de Comunicaciones y Relaciones Institucionales"/>
    <s v=""/>
    <s v="Responsabilidad Social y Relaciones Públicas"/>
    <x v="601"/>
    <s v="servicios"/>
    <s v="Alta"/>
    <s v="Servicio para la elaboración del reporte de inventario de gases de efecto invernadero GEI. (PAC 2023)"/>
    <s v="NO"/>
    <x v="0"/>
    <s v="OEI 4: Mejorar la experiencia del cliente"/>
    <s v="Contratación"/>
    <s v="No Significativa"/>
    <s v="SI"/>
    <x v="2"/>
    <s v="4"/>
    <x v="4"/>
    <d v="2023-07-31T00:00:00"/>
    <s v="Hector Danilo Bocanegra Tubilla"/>
    <s v="988 464 890"/>
    <s v="SI"/>
    <s v="No Asignado"/>
    <s v=""/>
    <x v="1"/>
    <s v=""/>
    <m/>
    <x v="87"/>
    <s v="CONSULTORÍAS OTRAS"/>
    <m/>
    <m/>
    <m/>
    <n v="15000"/>
    <n v="35000"/>
    <m/>
    <n v="50000"/>
    <m/>
    <m/>
    <m/>
    <m/>
    <m/>
    <x v="332"/>
    <n v="100000"/>
    <n v="100000"/>
    <n v="100000"/>
    <n v="400000"/>
    <m/>
    <s v=""/>
    <m/>
    <m/>
    <m/>
    <s v="7600"/>
  </r>
  <r>
    <x v="833"/>
    <s v="4201"/>
    <s v="Gerencia de Comunicaciones y Relaciones Institucionales"/>
    <s v=""/>
    <s v="Responsabilidad Social y Relaciones Públicas"/>
    <s v="4201"/>
    <s v="Gerencia de Comunicaciones y Relaciones Institucionales"/>
    <s v=""/>
    <s v="Responsabilidad Social y Relaciones Públicas"/>
    <x v="602"/>
    <s v="servicios"/>
    <s v="Alta"/>
    <s v="Servicio de asesoría para el concurso de innovación social voluntarios BN (PAC 2023)"/>
    <s v="NO"/>
    <x v="0"/>
    <s v="OEI 4: Mejorar la experiencia del cliente"/>
    <s v="Contratación"/>
    <s v="No Significativa"/>
    <s v="SI"/>
    <x v="0"/>
    <s v="9"/>
    <x v="12"/>
    <d v="2023-11-30T00:00:00"/>
    <s v="Hector Danilo Bocanegra Tubilla"/>
    <s v="988 464 890"/>
    <s v="SI"/>
    <s v="No Asignado"/>
    <s v=""/>
    <x v="1"/>
    <s v=""/>
    <m/>
    <x v="87"/>
    <s v="CONSULTORÍAS OTRAS"/>
    <m/>
    <m/>
    <n v="8555"/>
    <m/>
    <m/>
    <n v="42775"/>
    <m/>
    <n v="21388"/>
    <m/>
    <m/>
    <n v="12832"/>
    <m/>
    <x v="622"/>
    <n v="100000"/>
    <n v="100000"/>
    <n v="100000"/>
    <n v="385550"/>
    <m/>
    <s v=""/>
    <m/>
    <m/>
    <m/>
    <s v="7600"/>
  </r>
  <r>
    <x v="834"/>
    <s v="4201"/>
    <s v="Gerencia de Comunicaciones y Relaciones Institucionales"/>
    <s v=""/>
    <s v="Responsabilidad Social y Relaciones Públicas"/>
    <s v="4201"/>
    <s v="Gerencia de Comunicaciones y Relaciones Institucionales"/>
    <s v=""/>
    <s v="Responsabilidad Social y Relaciones Públicas"/>
    <x v="603"/>
    <s v="servicios"/>
    <s v="Alta"/>
    <s v="Servicio de consultoria adecuación aplicativo ECOF (PAC 2023)"/>
    <s v="NO"/>
    <x v="0"/>
    <s v="OEI 4: Mejorar la experiencia del cliente"/>
    <s v="Contratación"/>
    <s v="No Significativa"/>
    <s v="NO"/>
    <x v="0"/>
    <s v="3"/>
    <x v="0"/>
    <s v="31/04/2023"/>
    <s v="Hector Danilo Bocanegra Tubilla"/>
    <s v="988 464 890"/>
    <s v="SI"/>
    <s v="No Asignado"/>
    <s v=""/>
    <x v="0"/>
    <s v=""/>
    <m/>
    <x v="87"/>
    <s v="CONSULTORÍAS OTRAS"/>
    <m/>
    <n v="21600"/>
    <n v="50400"/>
    <n v="18694"/>
    <m/>
    <m/>
    <m/>
    <m/>
    <m/>
    <m/>
    <m/>
    <m/>
    <x v="623"/>
    <n v="100000"/>
    <n v="100000"/>
    <n v="100000"/>
    <n v="390694"/>
    <m/>
    <s v=""/>
    <m/>
    <m/>
    <m/>
    <s v="7600"/>
  </r>
  <r>
    <x v="835"/>
    <s v="4201"/>
    <s v="Gerencia de Comunicaciones y Relaciones Institucionales"/>
    <s v=""/>
    <s v="Responsabilidad Social y Relaciones Públicas"/>
    <s v="4201"/>
    <s v="Gerencia de Comunicaciones y Relaciones Institucionales"/>
    <s v=""/>
    <s v="Responsabilidad Social y Relaciones Públicas"/>
    <x v="604"/>
    <s v="servicios"/>
    <s v="Alta"/>
    <s v="Servicio de consultoria revisión reporte de sostenibilidad"/>
    <s v="NO"/>
    <x v="2"/>
    <s v="OEI 4: Mejorar la experiencia del cliente"/>
    <s v="Contratación"/>
    <s v="No Significativa"/>
    <s v="SI"/>
    <x v="6"/>
    <s v="1"/>
    <x v="6"/>
    <d v="2023-09-30T00:00:00"/>
    <s v="Hector Danilo Bocanegra Tubilla"/>
    <s v="988 464 890"/>
    <s v="SI"/>
    <s v="Asignado"/>
    <s v=""/>
    <x v="1"/>
    <s v=""/>
    <m/>
    <x v="87"/>
    <s v="CONSULTORÍAS OTRAS"/>
    <m/>
    <m/>
    <m/>
    <m/>
    <m/>
    <m/>
    <m/>
    <m/>
    <n v="8000"/>
    <m/>
    <m/>
    <m/>
    <x v="59"/>
    <n v="10000"/>
    <n v="10000"/>
    <n v="10000"/>
    <n v="38000"/>
    <m/>
    <s v=""/>
    <m/>
    <m/>
    <m/>
    <s v="7600"/>
  </r>
  <r>
    <x v="836"/>
    <s v="4210"/>
    <s v="Gerencia de Comunicaciones y Relaciones Institucionales"/>
    <s v="Prensa Institucional"/>
    <s v=""/>
    <s v="4210"/>
    <s v="Gerencia de Comunicaciones y Relaciones Institucionales"/>
    <s v="Prensa Institucional"/>
    <s v=""/>
    <x v="605"/>
    <s v="servicios"/>
    <s v="Alta"/>
    <s v="Servicio de diagramación, diseño, fotografía, edición y corrección de estilo de la memoria institucional 2022"/>
    <s v="NO"/>
    <x v="2"/>
    <s v="OEI 4: Mejorar la experiencia del cliente"/>
    <s v="Contratación"/>
    <s v="No Significativa"/>
    <s v="NO"/>
    <x v="6"/>
    <s v="1"/>
    <x v="4"/>
    <d v="2023-04-30T00:00:00"/>
    <s v="Hector Danilo Bocanegra Tubilla"/>
    <s v="988 464 890"/>
    <s v="SI"/>
    <s v="Asignado"/>
    <s v=""/>
    <x v="0"/>
    <s v=""/>
    <m/>
    <x v="50"/>
    <s v="OTROS SERVICIOS"/>
    <m/>
    <m/>
    <m/>
    <n v="36800"/>
    <m/>
    <m/>
    <m/>
    <m/>
    <m/>
    <m/>
    <m/>
    <m/>
    <x v="624"/>
    <n v="36800"/>
    <n v="36800"/>
    <n v="36800"/>
    <n v="147200"/>
    <m/>
    <s v=""/>
    <m/>
    <m/>
    <m/>
    <s v="7600"/>
  </r>
  <r>
    <x v="837"/>
    <s v="4210"/>
    <s v="Gerencia de Comunicaciones y Relaciones Institucionales"/>
    <s v="Prensa Institucional"/>
    <s v=""/>
    <s v="4210"/>
    <s v="Gerencia de Comunicaciones y Relaciones Institucionales"/>
    <s v="Prensa Institucional"/>
    <s v=""/>
    <x v="606"/>
    <s v="servicios"/>
    <s v="Alta"/>
    <s v="Monitoreo de noticias análisis avanzado de información en tv, radios, medios impresos, portales web a nivel nacional (PAC 2023)"/>
    <s v="NO"/>
    <x v="0"/>
    <s v="OEI 4: Mejorar la experiencia del cliente"/>
    <s v="Contratación"/>
    <s v="No Significativa"/>
    <s v="SI"/>
    <x v="4"/>
    <s v="6"/>
    <x v="4"/>
    <d v="2023-12-31T00:00:00"/>
    <s v="Hector Danilo Bocanegra Tubilla"/>
    <s v="988 464 890"/>
    <s v="SI"/>
    <s v="No Asignado"/>
    <s v=""/>
    <x v="2"/>
    <s v=""/>
    <m/>
    <x v="50"/>
    <s v="OTROS SERVICIOS"/>
    <m/>
    <m/>
    <m/>
    <m/>
    <m/>
    <m/>
    <n v="16666"/>
    <n v="16666"/>
    <n v="3074"/>
    <m/>
    <m/>
    <m/>
    <x v="625"/>
    <n v="100000"/>
    <n v="100000"/>
    <n v="100000"/>
    <n v="336406"/>
    <m/>
    <s v=""/>
    <m/>
    <m/>
    <m/>
    <s v="7600"/>
  </r>
  <r>
    <x v="838"/>
    <s v="4220"/>
    <s v="Gerencia de Comunicaciones y Relaciones Institucionales"/>
    <s v="Publicidad y Posicionamiento de Marca"/>
    <s v=""/>
    <s v="4220"/>
    <s v="Gerencia de Comunicaciones y Relaciones Institucionales"/>
    <s v="Publicidad y Posicionamiento de Marca"/>
    <s v=""/>
    <x v="607"/>
    <s v="servicios"/>
    <s v="Alta"/>
    <s v="Servicio de monitoreo en las plataformas digitales para realizar medición del impacto de las publicaciones y campañas que realiza el Banco de la Nación"/>
    <s v="NO"/>
    <x v="2"/>
    <s v="OEI 4: Mejorar la experiencia del cliente"/>
    <s v="Contratación"/>
    <s v="No Significativa"/>
    <s v="SI"/>
    <x v="6"/>
    <s v="11"/>
    <x v="0"/>
    <d v="2023-12-31T00:00:00"/>
    <s v="Hector Danilo Bocanegra Tubilla"/>
    <s v="988 464 890"/>
    <s v="SI"/>
    <s v="Asignado"/>
    <s v=""/>
    <x v="2"/>
    <s v=""/>
    <m/>
    <x v="50"/>
    <s v="OTROS SERVICIOS"/>
    <m/>
    <n v="2727"/>
    <n v="2727"/>
    <n v="2727"/>
    <n v="2727"/>
    <n v="2727"/>
    <n v="2727"/>
    <n v="2727"/>
    <n v="2727"/>
    <n v="2727"/>
    <n v="2727"/>
    <n v="2730"/>
    <x v="85"/>
    <n v="36000"/>
    <n v="36000"/>
    <n v="36000"/>
    <n v="138000"/>
    <m/>
    <s v=""/>
    <m/>
    <m/>
    <m/>
    <s v="7600"/>
  </r>
  <r>
    <x v="839"/>
    <s v="4210"/>
    <s v="Gerencia de Comunicaciones y Relaciones Institucionales"/>
    <s v="Prensa Institucional"/>
    <s v=""/>
    <s v="4210"/>
    <s v="Gerencia de Comunicaciones y Relaciones Institucionales"/>
    <s v="Prensa Institucional"/>
    <s v=""/>
    <x v="608"/>
    <s v="servicios"/>
    <s v="Alta"/>
    <s v="Servicio de monitoreo de noticias, análisis avanzado de información en tv, radios, medios impresos, portales web a nivel nacional (Pac 2022)"/>
    <s v="NO"/>
    <x v="2"/>
    <s v="OEI 4: Mejorar la experiencia del cliente"/>
    <s v="Contratación"/>
    <s v="No Significativa"/>
    <s v="SI"/>
    <x v="6"/>
    <s v="7"/>
    <x v="14"/>
    <d v="2023-07-31T00:00:00"/>
    <s v="Hector Danilo Bocanegra Tubilla"/>
    <s v="988 464 890"/>
    <s v="SI"/>
    <s v="Asignado"/>
    <s v=""/>
    <x v="1"/>
    <s v="028705-2022-BN"/>
    <m/>
    <x v="50"/>
    <s v="OTROS SERVICIOS"/>
    <n v="3531"/>
    <n v="3531"/>
    <n v="3531"/>
    <n v="3531"/>
    <n v="3531"/>
    <n v="3531"/>
    <n v="589"/>
    <s v=" "/>
    <m/>
    <m/>
    <m/>
    <m/>
    <x v="626"/>
    <m/>
    <m/>
    <m/>
    <n v="21775"/>
    <m/>
    <s v=""/>
    <m/>
    <m/>
    <m/>
    <s v="7600"/>
  </r>
  <r>
    <x v="840"/>
    <s v="7600"/>
    <s v="Gerencia de Comunicaciones y Relaciones Institucionales"/>
    <s v=""/>
    <s v=""/>
    <s v="7600"/>
    <s v="Gerencia de Comunicaciones y Relaciones Institucionales"/>
    <s v=""/>
    <s v=""/>
    <x v="349"/>
    <s v="servicios"/>
    <s v="Alta"/>
    <s v="Contratación de Locadores de Servicio"/>
    <s v="NO"/>
    <x v="2"/>
    <s v="OEI 4: Mejorar la experiencia del cliente"/>
    <s v="Contratación"/>
    <s v="No Significativa"/>
    <s v="SI"/>
    <x v="6"/>
    <s v="12"/>
    <x v="14"/>
    <d v="2023-12-31T00:00:00"/>
    <s v="Hector Danilo Bocanegra Tubilla"/>
    <s v="988 464 890"/>
    <s v="SI"/>
    <s v="Asignado"/>
    <s v=""/>
    <x v="2"/>
    <s v=""/>
    <m/>
    <x v="79"/>
    <s v="OTROS SERVICIOS - LOCADORES DE SERVICIOS (SNP)"/>
    <n v="75021"/>
    <n v="75021"/>
    <n v="75021"/>
    <n v="75021"/>
    <n v="75021"/>
    <n v="75021"/>
    <n v="75021"/>
    <n v="75021"/>
    <n v="75021"/>
    <n v="75021"/>
    <n v="75021"/>
    <n v="75021"/>
    <x v="627"/>
    <n v="1000000"/>
    <n v="1000000"/>
    <n v="1000000"/>
    <n v="3900252"/>
    <m/>
    <s v=""/>
    <m/>
    <m/>
    <m/>
    <s v="7600"/>
  </r>
  <r>
    <x v="841"/>
    <s v="7600"/>
    <s v="Gerencia de Comunicaciones y Relaciones Institucionales"/>
    <s v=""/>
    <s v=""/>
    <s v="7600"/>
    <s v="Gerencia de Comunicaciones y Relaciones Institucionales"/>
    <s v=""/>
    <s v=""/>
    <x v="609"/>
    <s v="servicios"/>
    <s v="Alta"/>
    <s v="Redes Sociales"/>
    <s v="SI"/>
    <x v="2"/>
    <s v="OEI 4: Mejorar la experiencia del cliente"/>
    <s v="Contratación"/>
    <s v="No Significativa"/>
    <s v="NO"/>
    <x v="6"/>
    <s v="12"/>
    <x v="14"/>
    <d v="2023-12-31T00:00:00"/>
    <s v="Hector Danilo Bocanegra Tubilla"/>
    <s v="988 464 890"/>
    <s v="SI"/>
    <s v="Asignado"/>
    <s v=""/>
    <x v="1"/>
    <n v="27824"/>
    <m/>
    <x v="156"/>
    <s v="SERVICIO DE OUTSOURCING - REDES SOCIALES"/>
    <n v="30000"/>
    <n v="30000"/>
    <n v="30000"/>
    <n v="30000"/>
    <n v="30000"/>
    <n v="30000"/>
    <n v="30000"/>
    <n v="30000"/>
    <n v="30000"/>
    <n v="30000"/>
    <n v="30000"/>
    <n v="30000"/>
    <x v="90"/>
    <m/>
    <m/>
    <m/>
    <n v="360000"/>
    <m/>
    <s v=""/>
    <m/>
    <s v="monto dado por finanzas post"/>
    <m/>
    <s v="7600"/>
  </r>
  <r>
    <x v="842"/>
    <s v="7600"/>
    <s v="Gerencia de Comunicaciones y Relaciones Institucionales"/>
    <s v=""/>
    <s v=""/>
    <s v="7600"/>
    <s v="Gerencia de Comunicaciones y Relaciones Institucionales"/>
    <s v=""/>
    <s v=""/>
    <x v="609"/>
    <s v="servicios"/>
    <s v="Alta"/>
    <s v="Redes Sociales (devuelto a finanzas)"/>
    <s v="SI"/>
    <x v="2"/>
    <s v="OEI 4: Mejorar la experiencia del cliente"/>
    <s v="Contratación"/>
    <s v="No Significativa"/>
    <s v="NO"/>
    <x v="6"/>
    <s v="12"/>
    <x v="14"/>
    <d v="2023-12-31T00:00:00"/>
    <s v="Hector Danilo Bocanegra Tubilla"/>
    <s v="988 464 890"/>
    <s v="SI"/>
    <s v="Asignado"/>
    <s v=""/>
    <x v="1"/>
    <n v="27824"/>
    <m/>
    <x v="156"/>
    <s v="SERVICIO DE OUTSOURCING - REDES SOCIALES"/>
    <n v="77179"/>
    <n v="77179"/>
    <n v="77179"/>
    <n v="77179"/>
    <n v="77179"/>
    <n v="77179"/>
    <n v="77179"/>
    <n v="77179"/>
    <n v="77179"/>
    <n v="77179"/>
    <n v="77179"/>
    <n v="75981"/>
    <x v="628"/>
    <m/>
    <m/>
    <m/>
    <n v="924950"/>
    <m/>
    <s v=""/>
    <m/>
    <s v="saldo para igualar formulación 2023"/>
    <m/>
    <s v="7600"/>
  </r>
  <r>
    <x v="843"/>
    <s v="7600"/>
    <s v="Gerencia de Comunicaciones y Relaciones Institucionales"/>
    <m/>
    <m/>
    <s v="7600"/>
    <s v="Gerencia de Comunicaciones y Relaciones Institucionales"/>
    <m/>
    <m/>
    <x v="610"/>
    <s v="Bienes"/>
    <m/>
    <s v="Adquisición TV 50 Rack"/>
    <s v="NO"/>
    <x v="2"/>
    <s v="OEI 4: Mejorar la experiencia del cliente"/>
    <m/>
    <s v="No Significativa"/>
    <s v="NO"/>
    <x v="1"/>
    <m/>
    <x v="1"/>
    <m/>
    <s v="Hector Danilo Bocanegra Tubilla"/>
    <s v="988 464 890"/>
    <s v="SI"/>
    <m/>
    <m/>
    <x v="3"/>
    <m/>
    <m/>
    <x v="11"/>
    <s v="ARTEFACTOS ELÉCTRICOS"/>
    <m/>
    <m/>
    <m/>
    <m/>
    <m/>
    <n v="2300000"/>
    <m/>
    <m/>
    <m/>
    <m/>
    <m/>
    <m/>
    <x v="629"/>
    <m/>
    <m/>
    <m/>
    <n v="2300000"/>
    <m/>
    <s v=""/>
    <m/>
    <m/>
    <s v="x"/>
    <s v="7600"/>
  </r>
  <r>
    <x v="844"/>
    <s v="7600"/>
    <s v="Gerencia de Comunicaciones y Relaciones Institucionales"/>
    <m/>
    <m/>
    <s v="7600"/>
    <s v="Gerencia de Comunicaciones y Relaciones Institucionales"/>
    <m/>
    <m/>
    <x v="611"/>
    <m/>
    <m/>
    <s v="Donación Fundación Culural BN US$ 200 000,00"/>
    <s v="NO"/>
    <x v="2"/>
    <s v="OEI 4: Mejorar la experiencia del cliente"/>
    <m/>
    <s v="No Significativa"/>
    <s v="SI"/>
    <x v="1"/>
    <m/>
    <x v="1"/>
    <m/>
    <s v="Hector Danilo Bocanegra Tubilla"/>
    <s v="988 464 890"/>
    <s v="SI"/>
    <m/>
    <m/>
    <x v="3"/>
    <m/>
    <m/>
    <x v="157"/>
    <e v="#N/A"/>
    <n v="800000"/>
    <m/>
    <m/>
    <m/>
    <m/>
    <m/>
    <m/>
    <m/>
    <m/>
    <m/>
    <m/>
    <m/>
    <x v="129"/>
    <m/>
    <m/>
    <m/>
    <n v="800000"/>
    <m/>
    <s v=""/>
    <m/>
    <m/>
    <s v="x"/>
    <s v="7600"/>
  </r>
  <r>
    <x v="845"/>
    <s v="7600"/>
    <s v="Gerencia de Comunicaciones y Relaciones Institucionales"/>
    <m/>
    <m/>
    <s v="7600"/>
    <s v="Gerencia de Comunicaciones y Relaciones Institucionales"/>
    <m/>
    <m/>
    <x v="612"/>
    <s v="Bienes"/>
    <m/>
    <s v="Adquisición licenciamiento para Software circuito cerrado TV"/>
    <s v="NO"/>
    <x v="2"/>
    <s v="OEI 4: Mejorar la experiencia del cliente"/>
    <m/>
    <s v="No Significativa"/>
    <s v="NO"/>
    <x v="1"/>
    <m/>
    <x v="1"/>
    <m/>
    <s v="Hector Danilo Bocanegra Tubilla"/>
    <s v="988 464 890"/>
    <s v="SI"/>
    <m/>
    <m/>
    <x v="3"/>
    <m/>
    <m/>
    <x v="75"/>
    <s v="GASTOS DE SOFTWARE"/>
    <m/>
    <m/>
    <m/>
    <m/>
    <m/>
    <n v="500000"/>
    <m/>
    <m/>
    <m/>
    <m/>
    <m/>
    <m/>
    <x v="89"/>
    <m/>
    <m/>
    <m/>
    <n v="500000"/>
    <m/>
    <s v=""/>
    <m/>
    <m/>
    <s v="x"/>
    <s v="7600"/>
  </r>
  <r>
    <x v="846"/>
    <s v="7600"/>
    <s v="Gerencia de Comunicaciones y Relaciones Institucionales"/>
    <m/>
    <m/>
    <s v="7600"/>
    <s v="Gerencia de Comunicaciones y Relaciones Institucionales"/>
    <m/>
    <m/>
    <x v="613"/>
    <m/>
    <m/>
    <s v="Donaciones Diversas"/>
    <s v="NO"/>
    <x v="2"/>
    <s v="OEI 4: Mejorar la experiencia del cliente"/>
    <m/>
    <s v="No Significativa"/>
    <s v="SI"/>
    <x v="1"/>
    <m/>
    <x v="1"/>
    <m/>
    <s v="Hector Danilo Bocanegra Tubilla"/>
    <s v="988 464 890"/>
    <s v="SI"/>
    <m/>
    <m/>
    <x v="3"/>
    <m/>
    <m/>
    <x v="157"/>
    <e v="#N/A"/>
    <m/>
    <m/>
    <m/>
    <m/>
    <m/>
    <m/>
    <m/>
    <m/>
    <m/>
    <m/>
    <n v="200000"/>
    <m/>
    <x v="70"/>
    <m/>
    <m/>
    <m/>
    <n v="200000"/>
    <m/>
    <s v=""/>
    <m/>
    <m/>
    <s v="x"/>
    <s v="7600"/>
  </r>
  <r>
    <x v="847"/>
    <s v="7600"/>
    <s v="Gerencia de Comunicaciones y Relaciones Institucionales"/>
    <m/>
    <m/>
    <s v="7600"/>
    <s v="Gerencia de Comunicaciones y Relaciones Institucionales"/>
    <m/>
    <m/>
    <x v="614"/>
    <s v="Bienes"/>
    <m/>
    <s v="Equipos audiovisuales "/>
    <s v="NO"/>
    <x v="2"/>
    <s v="OEI 4: Mejorar la experiencia del cliente"/>
    <m/>
    <s v="No Significativa"/>
    <s v="NO"/>
    <x v="1"/>
    <m/>
    <x v="1"/>
    <m/>
    <s v="Hector Danilo Bocanegra Tubilla"/>
    <s v="988 464 890"/>
    <s v="SI"/>
    <m/>
    <m/>
    <x v="3"/>
    <m/>
    <m/>
    <x v="5"/>
    <s v="OTRAS"/>
    <m/>
    <m/>
    <m/>
    <m/>
    <m/>
    <n v="50000"/>
    <m/>
    <m/>
    <m/>
    <m/>
    <m/>
    <m/>
    <x v="202"/>
    <m/>
    <m/>
    <m/>
    <n v="50000"/>
    <m/>
    <s v=""/>
    <m/>
    <m/>
    <s v="x"/>
    <s v="7600"/>
  </r>
  <r>
    <x v="848"/>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7"/>
    <s v="PASAJES REPUBLICA "/>
    <n v="0"/>
    <n v="2010"/>
    <n v="2010"/>
    <n v="1760"/>
    <n v="1760"/>
    <n v="2010"/>
    <m/>
    <m/>
    <m/>
    <m/>
    <m/>
    <m/>
    <x v="630"/>
    <m/>
    <m/>
    <m/>
    <n v="9550"/>
    <m/>
    <s v=""/>
    <m/>
    <m/>
    <s v="x"/>
    <s v="7600"/>
  </r>
  <r>
    <x v="849"/>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7"/>
    <s v="PASAJES REPUBLICA "/>
    <n v="0"/>
    <n v="1760"/>
    <n v="1760"/>
    <n v="1760"/>
    <n v="1760"/>
    <n v="1760"/>
    <m/>
    <m/>
    <m/>
    <m/>
    <m/>
    <m/>
    <x v="631"/>
    <m/>
    <m/>
    <m/>
    <n v="8800"/>
    <m/>
    <s v=""/>
    <m/>
    <m/>
    <s v="x"/>
    <s v="7600"/>
  </r>
  <r>
    <x v="850"/>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7"/>
    <s v="PASAJES REPUBLICA "/>
    <n v="0"/>
    <n v="0"/>
    <n v="1760"/>
    <n v="0"/>
    <n v="1760"/>
    <n v="4400"/>
    <m/>
    <m/>
    <m/>
    <m/>
    <m/>
    <m/>
    <x v="516"/>
    <m/>
    <m/>
    <m/>
    <n v="7920"/>
    <m/>
    <s v=""/>
    <m/>
    <m/>
    <s v="x"/>
    <s v="7600"/>
  </r>
  <r>
    <x v="851"/>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16"/>
    <s v="PASAJES LOCADORES DE SERVICIO"/>
    <n v="0"/>
    <n v="1130"/>
    <n v="1130"/>
    <n v="1130"/>
    <n v="1130"/>
    <n v="1130"/>
    <m/>
    <m/>
    <m/>
    <m/>
    <m/>
    <m/>
    <x v="632"/>
    <m/>
    <m/>
    <m/>
    <n v="5650"/>
    <m/>
    <s v=""/>
    <m/>
    <m/>
    <s v="x"/>
    <s v="7600"/>
  </r>
  <r>
    <x v="852"/>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7"/>
    <s v="PASAJES REPUBLICA "/>
    <n v="0"/>
    <n v="880"/>
    <n v="880"/>
    <n v="880"/>
    <n v="880"/>
    <n v="880"/>
    <m/>
    <m/>
    <m/>
    <m/>
    <m/>
    <m/>
    <x v="22"/>
    <m/>
    <m/>
    <m/>
    <n v="4400"/>
    <m/>
    <s v=""/>
    <m/>
    <m/>
    <s v="x"/>
    <s v="7600"/>
  </r>
  <r>
    <x v="853"/>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17"/>
    <s v="VIATICOS  LOCADORES DE SERVICIOS"/>
    <n v="0"/>
    <n v="840"/>
    <n v="840"/>
    <n v="840"/>
    <n v="840"/>
    <n v="840"/>
    <m/>
    <m/>
    <m/>
    <m/>
    <m/>
    <m/>
    <x v="633"/>
    <m/>
    <m/>
    <m/>
    <n v="4200"/>
    <m/>
    <s v=""/>
    <m/>
    <m/>
    <s v="x"/>
    <s v="7600"/>
  </r>
  <r>
    <x v="854"/>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7"/>
    <s v="PASAJES REPUBLICA "/>
    <m/>
    <m/>
    <m/>
    <m/>
    <m/>
    <m/>
    <n v="1760"/>
    <n v="1760"/>
    <n v="0"/>
    <n v="0"/>
    <n v="0"/>
    <n v="0"/>
    <x v="17"/>
    <m/>
    <m/>
    <m/>
    <n v="3520"/>
    <m/>
    <s v=""/>
    <m/>
    <m/>
    <s v="x"/>
    <s v="7600"/>
  </r>
  <r>
    <x v="855"/>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7"/>
    <s v="PASAJES REPUBLICA "/>
    <m/>
    <m/>
    <m/>
    <m/>
    <m/>
    <m/>
    <n v="1760"/>
    <n v="1760"/>
    <n v="0"/>
    <n v="0"/>
    <n v="0"/>
    <n v="0"/>
    <x v="17"/>
    <m/>
    <m/>
    <m/>
    <n v="3520"/>
    <m/>
    <s v=""/>
    <m/>
    <m/>
    <s v="x"/>
    <s v="7600"/>
  </r>
  <r>
    <x v="856"/>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7"/>
    <s v="PASAJES REPUBLICA "/>
    <m/>
    <m/>
    <m/>
    <m/>
    <m/>
    <m/>
    <n v="2010"/>
    <n v="440"/>
    <n v="0"/>
    <n v="0"/>
    <n v="0"/>
    <n v="0"/>
    <x v="634"/>
    <m/>
    <m/>
    <m/>
    <n v="2450"/>
    <m/>
    <s v=""/>
    <m/>
    <m/>
    <s v="x"/>
    <s v="7600"/>
  </r>
  <r>
    <x v="857"/>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7"/>
    <s v="PASAJES REPUBLICA "/>
    <m/>
    <m/>
    <m/>
    <m/>
    <m/>
    <m/>
    <n v="880"/>
    <n v="880"/>
    <n v="0"/>
    <n v="0"/>
    <n v="0"/>
    <n v="0"/>
    <x v="406"/>
    <m/>
    <m/>
    <m/>
    <n v="1760"/>
    <m/>
    <s v=""/>
    <m/>
    <m/>
    <s v="x"/>
    <s v="7600"/>
  </r>
  <r>
    <x v="858"/>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9"/>
    <s v="MOVILIDAD SERVICIO LOCAL"/>
    <n v="0"/>
    <n v="240"/>
    <n v="240"/>
    <n v="240"/>
    <n v="240"/>
    <n v="240"/>
    <m/>
    <m/>
    <m/>
    <m/>
    <m/>
    <m/>
    <x v="99"/>
    <m/>
    <m/>
    <m/>
    <n v="1200"/>
    <m/>
    <s v=""/>
    <m/>
    <m/>
    <s v="x"/>
    <s v="7600"/>
  </r>
  <r>
    <x v="859"/>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9"/>
    <s v="MOVILIDAD SERVICIO LOCAL"/>
    <n v="0"/>
    <n v="240"/>
    <n v="240"/>
    <n v="240"/>
    <n v="240"/>
    <n v="240"/>
    <m/>
    <m/>
    <m/>
    <m/>
    <m/>
    <m/>
    <x v="99"/>
    <m/>
    <m/>
    <m/>
    <n v="1200"/>
    <m/>
    <s v=""/>
    <m/>
    <m/>
    <s v="x"/>
    <s v="7600"/>
  </r>
  <r>
    <x v="860"/>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16"/>
    <s v="PASAJES LOCADORES DE SERVICIO"/>
    <m/>
    <m/>
    <m/>
    <m/>
    <m/>
    <m/>
    <n v="1130"/>
    <n v="0"/>
    <n v="0"/>
    <n v="0"/>
    <n v="0"/>
    <n v="0"/>
    <x v="635"/>
    <m/>
    <m/>
    <m/>
    <n v="1130"/>
    <m/>
    <s v=""/>
    <m/>
    <m/>
    <s v="x"/>
    <s v="7600"/>
  </r>
  <r>
    <x v="861"/>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9"/>
    <s v="MOVILIDAD SERVICIO LOCAL"/>
    <n v="0"/>
    <n v="0"/>
    <n v="240"/>
    <n v="0"/>
    <n v="240"/>
    <n v="600"/>
    <m/>
    <m/>
    <m/>
    <m/>
    <m/>
    <m/>
    <x v="475"/>
    <m/>
    <m/>
    <m/>
    <n v="1080"/>
    <m/>
    <s v=""/>
    <m/>
    <m/>
    <s v="x"/>
    <s v="7600"/>
  </r>
  <r>
    <x v="862"/>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17"/>
    <s v="VIATICOS  LOCADORES DE SERVICIOS"/>
    <m/>
    <m/>
    <m/>
    <m/>
    <m/>
    <m/>
    <n v="840"/>
    <n v="0"/>
    <n v="0"/>
    <n v="0"/>
    <n v="0"/>
    <n v="0"/>
    <x v="8"/>
    <m/>
    <m/>
    <m/>
    <n v="840"/>
    <m/>
    <s v=""/>
    <m/>
    <m/>
    <s v="x"/>
    <s v="7600"/>
  </r>
  <r>
    <x v="863"/>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105"/>
    <s v="MOVILIDAD LOCADORES AEROPUERTO-TERRAPUERTO"/>
    <n v="0"/>
    <n v="120"/>
    <n v="120"/>
    <n v="120"/>
    <n v="120"/>
    <n v="120"/>
    <m/>
    <m/>
    <m/>
    <m/>
    <m/>
    <m/>
    <x v="409"/>
    <m/>
    <m/>
    <m/>
    <n v="600"/>
    <m/>
    <s v=""/>
    <m/>
    <m/>
    <s v="x"/>
    <s v="7600"/>
  </r>
  <r>
    <x v="864"/>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9"/>
    <s v="MOVILIDAD SERVICIO LOCAL"/>
    <m/>
    <m/>
    <m/>
    <m/>
    <m/>
    <m/>
    <n v="240"/>
    <n v="240"/>
    <n v="0"/>
    <n v="0"/>
    <n v="0"/>
    <n v="0"/>
    <x v="462"/>
    <m/>
    <m/>
    <m/>
    <n v="480"/>
    <m/>
    <s v=""/>
    <m/>
    <m/>
    <s v="x"/>
    <s v="7600"/>
  </r>
  <r>
    <x v="865"/>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9"/>
    <s v="MOVILIDAD SERVICIO LOCAL"/>
    <m/>
    <m/>
    <m/>
    <m/>
    <m/>
    <m/>
    <n v="240"/>
    <n v="100"/>
    <n v="0"/>
    <n v="0"/>
    <n v="0"/>
    <n v="0"/>
    <x v="636"/>
    <m/>
    <m/>
    <m/>
    <n v="340"/>
    <m/>
    <s v=""/>
    <m/>
    <m/>
    <s v="x"/>
    <s v="7600"/>
  </r>
  <r>
    <x v="866"/>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9"/>
    <s v="MOVILIDAD SERVICIO LOCAL"/>
    <m/>
    <m/>
    <m/>
    <m/>
    <m/>
    <m/>
    <n v="240"/>
    <n v="100"/>
    <n v="0"/>
    <n v="0"/>
    <n v="0"/>
    <n v="0"/>
    <x v="636"/>
    <m/>
    <m/>
    <m/>
    <n v="340"/>
    <m/>
    <s v=""/>
    <m/>
    <m/>
    <s v="x"/>
    <s v="7600"/>
  </r>
  <r>
    <x v="867"/>
    <s v="7600"/>
    <s v="Gerencia de Comunicaciones y Relaciones Institucionales"/>
    <m/>
    <m/>
    <s v="7600"/>
    <s v="Gerencia de Comunicaciones y Relaciones Institucionales"/>
    <m/>
    <m/>
    <x v="14"/>
    <s v="servicios"/>
    <m/>
    <s v="Comisión de Servicios a Nivel Nacional"/>
    <s v="NO"/>
    <x v="2"/>
    <m/>
    <m/>
    <s v="No Significativa"/>
    <s v="SI"/>
    <x v="1"/>
    <m/>
    <x v="1"/>
    <m/>
    <s v="Hector Danilo Bocanegra Tubilla"/>
    <s v="988 464 890"/>
    <s v="SI"/>
    <m/>
    <m/>
    <x v="3"/>
    <m/>
    <m/>
    <x v="105"/>
    <s v="MOVILIDAD LOCADORES AEROPUERTO-TERRAPUERTO"/>
    <m/>
    <m/>
    <m/>
    <m/>
    <m/>
    <m/>
    <n v="120"/>
    <n v="0"/>
    <n v="0"/>
    <n v="0"/>
    <n v="0"/>
    <n v="0"/>
    <x v="378"/>
    <m/>
    <m/>
    <m/>
    <n v="120"/>
    <m/>
    <s v=""/>
    <m/>
    <m/>
    <s v="x"/>
    <s v="7600"/>
  </r>
  <r>
    <x v="868"/>
    <s v="1510"/>
    <s v="Oficialía de Cumplimiento Normativo y Conducta de Mercado"/>
    <s v="Conducta de Mercado"/>
    <s v=""/>
    <s v="1510"/>
    <s v="Oficialía de Cumplimiento Normativo y Conducta de Mercado"/>
    <s v="Conducta de Mercado"/>
    <s v=""/>
    <x v="14"/>
    <s v="servicios"/>
    <s v="Moderada"/>
    <s v="Movilidad Servicio Local - traslado aeropuerto"/>
    <s v="NO"/>
    <x v="2"/>
    <s v="OEI 4: Mejorar la experiencia del cliente"/>
    <s v="Subcontratación"/>
    <s v="No Significativa"/>
    <s v="SI"/>
    <x v="4"/>
    <n v="7"/>
    <x v="4"/>
    <d v="2023-10-31T00:00:00"/>
    <s v="Domingo Alberto Rubio Vargas"/>
    <s v="981 028 332"/>
    <s v="SI"/>
    <s v="Asignado"/>
    <s v=""/>
    <x v="1"/>
    <s v=""/>
    <m/>
    <x v="9"/>
    <s v="MOVILIDAD SERVICIO LOCAL"/>
    <m/>
    <m/>
    <m/>
    <n v="380"/>
    <n v="380"/>
    <n v="380"/>
    <n v="140"/>
    <n v="140"/>
    <n v="140"/>
    <n v="10"/>
    <m/>
    <m/>
    <x v="637"/>
    <m/>
    <m/>
    <m/>
    <n v="1570"/>
    <n v="1"/>
    <m/>
    <s v="SI"/>
    <s v="Traslado aeropuerto - no aplica tipo de contrato"/>
    <m/>
    <n v="1500"/>
  </r>
  <r>
    <x v="869"/>
    <s v="1520"/>
    <s v="Oficialía de Cumplimiento Normativo y Conducta de Mercado"/>
    <s v="Cumplimiento Normativo e Integridad"/>
    <s v=""/>
    <s v="1520"/>
    <s v="Oficialía de Cumplimiento Normativo y Conducta de Mercado"/>
    <s v="Cumplimiento Normativo e Integridad"/>
    <s v=""/>
    <x v="14"/>
    <s v="servicios"/>
    <s v="Moderada"/>
    <s v="Movilidad servicio local - traslado aeropuerto - visita agencias lima"/>
    <s v="NO"/>
    <x v="2"/>
    <s v="OEI 10: Garantizar la estabilidad operativa"/>
    <s v="Subcontratación"/>
    <s v="No Significativa"/>
    <s v="SI"/>
    <x v="5"/>
    <s v="3"/>
    <x v="12"/>
    <s v="31/05/25023"/>
    <s v="Domingo Alberto Rubio Vargas"/>
    <s v="981 028 332"/>
    <s v="SI"/>
    <s v="Asignado"/>
    <s v=""/>
    <x v="1"/>
    <s v=""/>
    <m/>
    <x v="9"/>
    <s v="MOVILIDAD SERVICIO LOCAL"/>
    <m/>
    <m/>
    <n v="340"/>
    <m/>
    <n v="340"/>
    <m/>
    <m/>
    <m/>
    <m/>
    <m/>
    <m/>
    <m/>
    <x v="638"/>
    <m/>
    <m/>
    <m/>
    <n v="680"/>
    <n v="1"/>
    <n v="680"/>
    <s v="SI"/>
    <s v="Traslado aeropuerto - no tiene tipo de contrato"/>
    <m/>
    <n v="1500"/>
  </r>
  <r>
    <x v="870"/>
    <s v="1520"/>
    <s v="Oficialía de Cumplimiento Normativo y Conducta de Mercado"/>
    <s v="Cumplimiento Normativo e Integridad"/>
    <s v=""/>
    <s v="1520"/>
    <s v="Oficialía de Cumplimiento Normativo y Conducta de Mercado"/>
    <s v="Cumplimiento Normativo e Integridad"/>
    <s v=""/>
    <x v="560"/>
    <s v="servicios"/>
    <s v="Alta"/>
    <s v="Locadores de servicios"/>
    <s v="NO"/>
    <x v="2"/>
    <s v="OEI 10: Garantizar la estabilidad operativa"/>
    <s v="Subcontratación"/>
    <s v="No Significativa"/>
    <s v="SI"/>
    <x v="0"/>
    <s v="12"/>
    <x v="14"/>
    <d v="2023-12-31T00:00:00"/>
    <s v="Domingo Alberto Rubio Vargas"/>
    <s v="981 028 332"/>
    <s v="SI"/>
    <s v="Asignado"/>
    <s v=""/>
    <x v="1"/>
    <s v=""/>
    <m/>
    <x v="79"/>
    <s v="OTROS SERVICIOS - LOCADORES DE SERVICIOS (SNP)"/>
    <n v="25250"/>
    <n v="25250"/>
    <n v="25250"/>
    <n v="25250"/>
    <n v="25250"/>
    <n v="25250"/>
    <n v="25250"/>
    <n v="25250"/>
    <n v="25250"/>
    <n v="25250"/>
    <n v="25250"/>
    <n v="25250"/>
    <x v="639"/>
    <m/>
    <m/>
    <m/>
    <n v="303000"/>
    <m/>
    <s v=""/>
    <s v="SI"/>
    <s v=""/>
    <m/>
    <n v="1500"/>
  </r>
  <r>
    <x v="871"/>
    <s v="1520"/>
    <s v="Oficialía de Cumplimiento Normativo y Conducta de Mercado"/>
    <s v="Cumplimiento Normativo e Integridad"/>
    <s v=""/>
    <s v="1520"/>
    <s v="Oficialía de Cumplimiento Normativo y Conducta de Mercado"/>
    <s v="Cumplimiento Normativo e Integridad"/>
    <s v=""/>
    <x v="615"/>
    <s v="servicios"/>
    <s v="Alta"/>
    <s v="Servicio de Consultoría"/>
    <s v="NO"/>
    <x v="2"/>
    <s v="OEI 10: Garantizar la estabilidad operativa"/>
    <s v="Subcontratación"/>
    <s v="No Significativa"/>
    <s v="NO"/>
    <x v="13"/>
    <s v="4"/>
    <x v="0"/>
    <d v="2023-05-31T00:00:00"/>
    <s v="Domingo Alberto Rubio Vargas"/>
    <s v="981 028 332"/>
    <s v="SI"/>
    <s v="Asignado"/>
    <s v=""/>
    <x v="0"/>
    <s v=""/>
    <m/>
    <x v="87"/>
    <s v="CONSULTORÍAS OTRAS"/>
    <m/>
    <n v="23729"/>
    <m/>
    <m/>
    <n v="101695"/>
    <m/>
    <m/>
    <m/>
    <m/>
    <m/>
    <m/>
    <m/>
    <x v="640"/>
    <m/>
    <m/>
    <m/>
    <n v="125424"/>
    <n v="1"/>
    <n v="125424"/>
    <s v="NO"/>
    <s v="Desestimado. Servicio de consultoría para establecer, implementar, mantener, mejorar y apoyar en la certificación en la norma ISO 37001-2016 Gestión Antisoborno"/>
    <m/>
    <n v="1500"/>
  </r>
  <r>
    <x v="872"/>
    <s v="1520"/>
    <s v="Oficialía de Cumplimiento Normativo y Conducta de Mercado"/>
    <s v="Cumplimiento Normativo e Integridad"/>
    <s v=""/>
    <s v="1520"/>
    <s v="Oficialía de Cumplimiento Normativo y Conducta de Mercado"/>
    <s v="Cumplimiento Normativo e Integridad"/>
    <s v=""/>
    <x v="616"/>
    <s v="servicios"/>
    <s v="Alta"/>
    <s v="Servicio de Certificación en ISO 37001"/>
    <s v="NO"/>
    <x v="2"/>
    <s v="OEI 10: Garantizar la estabilidad operativa"/>
    <s v="Contratación"/>
    <s v="No Significativa"/>
    <s v="NO"/>
    <x v="3"/>
    <s v="1"/>
    <x v="47"/>
    <d v="2023-07-31T00:00:00"/>
    <s v="Domingo Alberto Rubio Vargas"/>
    <s v="981 028 332"/>
    <s v="SI"/>
    <s v="Asignado"/>
    <s v=""/>
    <x v="0"/>
    <s v=""/>
    <m/>
    <x v="50"/>
    <s v="OTROS SERVICIOS"/>
    <m/>
    <m/>
    <m/>
    <m/>
    <m/>
    <m/>
    <n v="38136"/>
    <m/>
    <m/>
    <m/>
    <m/>
    <m/>
    <x v="641"/>
    <m/>
    <m/>
    <m/>
    <n v="38136"/>
    <n v="1"/>
    <n v="38136"/>
    <s v="NO"/>
    <s v="Desestimado. El periodo de contrataciíon es referencial, está en función a la culminación del &quot;servicio de consultoría para establecer, implementar, mantener, mejorar y apoyar en la certificación de la norma ISO 37001- Gestión antisoborno&quot; "/>
    <m/>
    <n v="1500"/>
  </r>
  <r>
    <x v="873"/>
    <s v="1500"/>
    <s v="Oficialía de Cumplimiento Normativo y Conducta de Mercado"/>
    <s v="Cumplimiento Normativo e Integridad"/>
    <m/>
    <s v="1500"/>
    <s v="Oficialía de Cumplimiento Normativo y Conducta de Mercado"/>
    <m/>
    <m/>
    <x v="376"/>
    <s v="servicios"/>
    <m/>
    <s v="Comisión de Servicio a Nivel Nacional         "/>
    <s v="NO"/>
    <x v="2"/>
    <m/>
    <m/>
    <s v="No Significativa"/>
    <s v="SI"/>
    <x v="1"/>
    <m/>
    <x v="1"/>
    <m/>
    <s v="Domingo Alberto Rubio Vargas"/>
    <s v="981 028 332"/>
    <s v="SI"/>
    <m/>
    <m/>
    <x v="3"/>
    <m/>
    <m/>
    <x v="7"/>
    <s v="PASAJES REPUBLICA "/>
    <m/>
    <m/>
    <m/>
    <n v="1960"/>
    <n v="1960"/>
    <n v="1960"/>
    <m/>
    <m/>
    <m/>
    <m/>
    <m/>
    <m/>
    <x v="500"/>
    <m/>
    <m/>
    <m/>
    <n v="5880"/>
    <n v="1"/>
    <n v="5880"/>
    <s v="NO"/>
    <m/>
    <s v="x"/>
    <n v="1500"/>
  </r>
  <r>
    <x v="874"/>
    <s v="1500"/>
    <s v="Oficialía de Cumplimiento Normativo y Conducta de Mercado"/>
    <s v="Cumplimiento Normativo e Integridad"/>
    <m/>
    <s v="1500"/>
    <s v="Oficialía de Cumplimiento Normativo y Conducta de Mercado"/>
    <m/>
    <m/>
    <x v="353"/>
    <s v="servicios"/>
    <m/>
    <s v="Comisión de Servicios a Nivel Nacional "/>
    <s v="NO"/>
    <x v="2"/>
    <m/>
    <m/>
    <s v="No Significativa"/>
    <s v="SI"/>
    <x v="1"/>
    <m/>
    <x v="1"/>
    <m/>
    <s v="Domingo Alberto Rubio Vargas"/>
    <s v="981 028 332"/>
    <s v="SI"/>
    <m/>
    <m/>
    <x v="3"/>
    <m/>
    <m/>
    <x v="8"/>
    <s v="VIÁTICOS REPUBLICA"/>
    <m/>
    <m/>
    <m/>
    <n v="1260"/>
    <n v="1260"/>
    <n v="1260"/>
    <m/>
    <m/>
    <m/>
    <m/>
    <m/>
    <m/>
    <x v="114"/>
    <m/>
    <m/>
    <m/>
    <n v="3780"/>
    <n v="1"/>
    <n v="3780"/>
    <s v="NO"/>
    <m/>
    <s v="x"/>
    <n v="1500"/>
  </r>
  <r>
    <x v="875"/>
    <s v="1500"/>
    <s v="Oficialía de Cumplimiento Normativo y Conducta de Mercado"/>
    <s v="Cumplimiento Normativo e Integridad"/>
    <m/>
    <s v="1500"/>
    <s v="Oficialía de Cumplimiento Normativo y Conducta de Mercado"/>
    <m/>
    <m/>
    <x v="376"/>
    <s v="servicios"/>
    <m/>
    <s v="Comisión de Servicio a Nivel Nacional         "/>
    <s v="NO"/>
    <x v="2"/>
    <m/>
    <m/>
    <s v="No Significativa"/>
    <s v="SI"/>
    <x v="1"/>
    <m/>
    <x v="1"/>
    <m/>
    <s v="Domingo Alberto Rubio Vargas"/>
    <s v="981 028 332"/>
    <s v="SI"/>
    <m/>
    <m/>
    <x v="3"/>
    <m/>
    <m/>
    <x v="7"/>
    <s v="PASAJES REPUBLICA "/>
    <m/>
    <m/>
    <n v="1760"/>
    <m/>
    <n v="1760"/>
    <m/>
    <m/>
    <m/>
    <m/>
    <m/>
    <m/>
    <m/>
    <x v="17"/>
    <m/>
    <m/>
    <m/>
    <n v="3520"/>
    <n v="1"/>
    <n v="3520"/>
    <s v="NO"/>
    <m/>
    <s v="x"/>
    <n v="1500"/>
  </r>
  <r>
    <x v="876"/>
    <s v="1500"/>
    <s v="Oficialía de Cumplimiento Normativo y Conducta de Mercado"/>
    <s v="Cumplimiento Normativo e Integridad"/>
    <m/>
    <s v="1500"/>
    <s v="Oficialía de Cumplimiento Normativo y Conducta de Mercado"/>
    <m/>
    <m/>
    <x v="353"/>
    <s v="servicios"/>
    <m/>
    <s v="Comisión de Servicios a Nivel Nacional "/>
    <s v="NO"/>
    <x v="2"/>
    <m/>
    <m/>
    <s v="No Significativa"/>
    <s v="SI"/>
    <x v="1"/>
    <m/>
    <x v="1"/>
    <m/>
    <s v="Domingo Alberto Rubio Vargas"/>
    <s v="981 028 332"/>
    <s v="SI"/>
    <m/>
    <m/>
    <x v="3"/>
    <m/>
    <m/>
    <x v="8"/>
    <s v="VIÁTICOS REPUBLICA"/>
    <m/>
    <m/>
    <n v="1680"/>
    <m/>
    <n v="1680"/>
    <m/>
    <m/>
    <m/>
    <m/>
    <m/>
    <m/>
    <m/>
    <x v="54"/>
    <m/>
    <m/>
    <m/>
    <n v="3360"/>
    <n v="1"/>
    <n v="3360"/>
    <s v="NO"/>
    <m/>
    <s v="x"/>
    <n v="1500"/>
  </r>
  <r>
    <x v="877"/>
    <s v="1500"/>
    <s v="Oficialía de Cumplimiento Normativo y Conducta de Mercado"/>
    <s v="Cumplimiento Normativo e Integridad"/>
    <m/>
    <s v="1500"/>
    <s v="Oficialía de Cumplimiento Normativo y Conducta de Mercado"/>
    <m/>
    <m/>
    <x v="376"/>
    <s v="servicios"/>
    <m/>
    <s v="Comisión de Servicio a Nivel Nacional         "/>
    <s v="NO"/>
    <x v="2"/>
    <m/>
    <m/>
    <s v="No Significativa"/>
    <s v="SI"/>
    <x v="1"/>
    <m/>
    <x v="1"/>
    <m/>
    <s v="Domingo Alberto Rubio Vargas"/>
    <s v="981 028 332"/>
    <s v="SI"/>
    <m/>
    <m/>
    <x v="3"/>
    <m/>
    <m/>
    <x v="7"/>
    <s v="PASAJES REPUBLICA "/>
    <m/>
    <m/>
    <m/>
    <m/>
    <m/>
    <m/>
    <m/>
    <n v="1960"/>
    <n v="0"/>
    <n v="0"/>
    <m/>
    <m/>
    <x v="642"/>
    <m/>
    <m/>
    <m/>
    <n v="1960"/>
    <n v="1"/>
    <n v="1960"/>
    <s v="NO"/>
    <m/>
    <s v="x"/>
    <n v="1500"/>
  </r>
  <r>
    <x v="878"/>
    <s v="1500"/>
    <s v="Oficialía de Cumplimiento Normativo y Conducta de Mercado"/>
    <s v="Cumplimiento Normativo e Integridad"/>
    <m/>
    <s v="1500"/>
    <s v="Oficialía de Cumplimiento Normativo y Conducta de Mercado"/>
    <m/>
    <m/>
    <x v="353"/>
    <s v="servicios"/>
    <m/>
    <s v="Comisión de Servicios a Nivel Nacional "/>
    <s v="NO"/>
    <x v="2"/>
    <m/>
    <m/>
    <s v="No Significativa"/>
    <s v="SI"/>
    <x v="1"/>
    <m/>
    <x v="1"/>
    <m/>
    <s v="Domingo Alberto Rubio Vargas"/>
    <s v="981 028 332"/>
    <s v="SI"/>
    <m/>
    <m/>
    <x v="3"/>
    <m/>
    <m/>
    <x v="8"/>
    <s v="VIÁTICOS REPUBLICA"/>
    <m/>
    <m/>
    <m/>
    <m/>
    <m/>
    <m/>
    <m/>
    <m/>
    <m/>
    <n v="1680"/>
    <n v="0"/>
    <n v="0"/>
    <x v="23"/>
    <m/>
    <m/>
    <m/>
    <n v="1680"/>
    <n v="1"/>
    <n v="1680"/>
    <s v="NO"/>
    <m/>
    <s v="x"/>
    <n v="1500"/>
  </r>
  <r>
    <x v="879"/>
    <s v="1500"/>
    <s v="Oficialía de Cumplimiento Normativo y Conducta de Mercado"/>
    <s v="Cumplimiento Normativo e Integridad"/>
    <m/>
    <s v="1500"/>
    <s v="Oficialía de Cumplimiento Normativo y Conducta de Mercado"/>
    <m/>
    <m/>
    <x v="353"/>
    <s v="servicios"/>
    <m/>
    <s v="Comisión de Servicios a Nivel Nacional "/>
    <s v="NO"/>
    <x v="2"/>
    <m/>
    <m/>
    <s v="No Significativa"/>
    <s v="SI"/>
    <x v="1"/>
    <m/>
    <x v="1"/>
    <m/>
    <s v="Domingo Alberto Rubio Vargas"/>
    <s v="981 028 332"/>
    <s v="SI"/>
    <m/>
    <m/>
    <x v="3"/>
    <m/>
    <m/>
    <x v="8"/>
    <s v="VIÁTICOS REPUBLICA"/>
    <m/>
    <m/>
    <m/>
    <m/>
    <m/>
    <m/>
    <m/>
    <n v="1260"/>
    <n v="220"/>
    <n v="0"/>
    <m/>
    <m/>
    <x v="643"/>
    <m/>
    <m/>
    <m/>
    <n v="1480"/>
    <n v="1"/>
    <n v="1480"/>
    <s v="NO"/>
    <m/>
    <s v="x"/>
    <n v="1500"/>
  </r>
  <r>
    <x v="880"/>
    <s v="1500"/>
    <s v="Oficialía de Cumplimiento Normativo y Conducta de Mercado"/>
    <s v="Cumplimiento Normativo e Integridad"/>
    <m/>
    <s v="1500"/>
    <s v="Oficialía de Cumplimiento Normativo y Conducta de Mercado"/>
    <m/>
    <m/>
    <x v="376"/>
    <s v="servicios"/>
    <m/>
    <s v="Comisión de Servicio a Nivel Nacional         "/>
    <s v="NO"/>
    <x v="2"/>
    <m/>
    <m/>
    <s v="No Significativa"/>
    <s v="SI"/>
    <x v="1"/>
    <m/>
    <x v="1"/>
    <m/>
    <s v="Domingo Alberto Rubio Vargas"/>
    <s v="981 028 332"/>
    <s v="SI"/>
    <m/>
    <m/>
    <x v="3"/>
    <m/>
    <m/>
    <x v="7"/>
    <s v="PASAJES REPUBLICA "/>
    <m/>
    <m/>
    <m/>
    <m/>
    <m/>
    <m/>
    <m/>
    <m/>
    <m/>
    <n v="680"/>
    <n v="0"/>
    <n v="0"/>
    <x v="638"/>
    <m/>
    <m/>
    <m/>
    <n v="680"/>
    <n v="1"/>
    <n v="680"/>
    <s v="NO"/>
    <m/>
    <s v="x"/>
    <n v="1500"/>
  </r>
  <r>
    <x v="881"/>
    <s v="2320"/>
    <s v="Gerencia de Recursos Humanos y Cultura"/>
    <s v="Compensaciones"/>
    <s v=""/>
    <s v="2320"/>
    <s v="Gerencia de Recursos Humanos y Cultura"/>
    <s v="Compensaciones"/>
    <s v=""/>
    <x v="617"/>
    <s v="servicios"/>
    <s v="Moderada"/>
    <s v="OTROS SERVICIOS"/>
    <s v="NO"/>
    <x v="0"/>
    <s v="OEI 11: Mejorar el clima laboral"/>
    <s v="Contratación"/>
    <s v="No Significativa"/>
    <s v="SI"/>
    <x v="0"/>
    <s v="12"/>
    <x v="14"/>
    <d v="2023-12-31T00:00:00"/>
    <s v="Edhit Cecilia Segura Cayetano"/>
    <s v="957 349 520"/>
    <s v="SI"/>
    <s v="Asignado"/>
    <s v=""/>
    <x v="0"/>
    <s v=""/>
    <m/>
    <x v="50"/>
    <s v="OTROS SERVICIOS"/>
    <n v="6000"/>
    <n v="6000"/>
    <n v="6000"/>
    <n v="6000"/>
    <n v="6000"/>
    <n v="6000"/>
    <n v="6000"/>
    <n v="6000"/>
    <n v="6000"/>
    <n v="6000"/>
    <n v="6000"/>
    <n v="6000"/>
    <x v="644"/>
    <m/>
    <m/>
    <m/>
    <n v="72000"/>
    <n v="1"/>
    <m/>
    <s v="NO"/>
    <s v=""/>
    <m/>
    <n v="7500"/>
  </r>
  <r>
    <x v="882"/>
    <s v="2320"/>
    <s v="Gerencia de Recursos Humanos y Cultura"/>
    <s v="Compensaciones"/>
    <s v=""/>
    <s v="2320"/>
    <s v="Gerencia de Recursos Humanos y Cultura"/>
    <s v="Compensaciones"/>
    <s v=""/>
    <x v="618"/>
    <s v="servicios"/>
    <s v="Moderada"/>
    <s v="OTROS SERVICIOS"/>
    <s v="NO"/>
    <x v="0"/>
    <s v="OEI 11: Mejorar el clima laboral"/>
    <s v="Contratación"/>
    <s v="No Significativa"/>
    <s v="SI"/>
    <x v="0"/>
    <s v="12"/>
    <x v="14"/>
    <d v="2023-12-31T00:00:00"/>
    <s v="Edhit Cecilia Segura Cayetano"/>
    <s v="957 349 520"/>
    <s v="SI"/>
    <s v="Asignado"/>
    <s v=""/>
    <x v="0"/>
    <s v=""/>
    <m/>
    <x v="50"/>
    <s v="OTROS SERVICIOS"/>
    <n v="8000"/>
    <n v="8000"/>
    <n v="8000"/>
    <n v="8000"/>
    <n v="8000"/>
    <n v="8000"/>
    <n v="8000"/>
    <n v="8000"/>
    <n v="8000"/>
    <n v="8000"/>
    <n v="8000"/>
    <n v="8000"/>
    <x v="388"/>
    <m/>
    <m/>
    <m/>
    <n v="96000"/>
    <n v="1"/>
    <n v="96000"/>
    <s v="NO"/>
    <s v=""/>
    <m/>
    <n v="7500"/>
  </r>
  <r>
    <x v="883"/>
    <s v="2321"/>
    <s v="Gerencia de Recursos Humanos y Cultura"/>
    <s v="Compensaciones"/>
    <s v="Remuneraciones, pensiones y subsidios"/>
    <s v="2321"/>
    <s v="Gerencia de Recursos Humanos y Cultura"/>
    <s v="Compensaciones"/>
    <s v="Remuneraciones, pensiones y subsidios"/>
    <x v="619"/>
    <s v="servicios"/>
    <s v="Moderada"/>
    <s v="OTROS SERVICIOS"/>
    <s v="NO"/>
    <x v="2"/>
    <s v="OEI 8: Optimizar la eficiencia de los procesos"/>
    <s v="Contratación"/>
    <s v="No Significativa"/>
    <s v="SI"/>
    <x v="2"/>
    <s v="5"/>
    <x v="0"/>
    <d v="2023-06-30T00:00:00"/>
    <s v="Edhit Cecilia Segura Cayetano"/>
    <s v="957 349 520"/>
    <s v="SI"/>
    <s v="Asignado"/>
    <s v=""/>
    <x v="0"/>
    <s v=""/>
    <m/>
    <x v="50"/>
    <s v="OTROS SERVICIOS"/>
    <m/>
    <n v="4000"/>
    <n v="4000"/>
    <n v="4000"/>
    <n v="4000"/>
    <n v="4000"/>
    <m/>
    <m/>
    <m/>
    <m/>
    <m/>
    <m/>
    <x v="55"/>
    <m/>
    <m/>
    <m/>
    <n v="20000"/>
    <n v="1"/>
    <n v="20000"/>
    <s v="NO"/>
    <s v=""/>
    <m/>
    <n v="7500"/>
  </r>
  <r>
    <x v="884"/>
    <s v="2321"/>
    <s v="Gerencia de Recursos Humanos y Cultura"/>
    <s v="Compensaciones"/>
    <s v="Remuneraciones, pensiones y subsidios"/>
    <s v="2321"/>
    <s v="Gerencia de Recursos Humanos y Cultura"/>
    <s v="Compensaciones"/>
    <s v="Remuneraciones, pensiones y subsidios"/>
    <x v="620"/>
    <s v="servicios"/>
    <s v="Moderada"/>
    <s v="OTROS SERVICIOS"/>
    <s v="NO"/>
    <x v="0"/>
    <s v="OEI 8: Optimizar la eficiencia de los procesos"/>
    <s v="Contratación"/>
    <s v="No Significativa"/>
    <s v="SI"/>
    <x v="2"/>
    <s v="7"/>
    <x v="0"/>
    <d v="2023-08-31T00:00:00"/>
    <s v="Edhit Cecilia Segura Cayetano"/>
    <s v="957 349 520"/>
    <s v="SI"/>
    <s v="Asignado"/>
    <s v="1"/>
    <x v="0"/>
    <s v=""/>
    <m/>
    <x v="50"/>
    <s v="OTROS SERVICIOS"/>
    <m/>
    <n v="6000"/>
    <n v="6000"/>
    <n v="6000"/>
    <n v="6000"/>
    <n v="6000"/>
    <n v="6000"/>
    <n v="6000"/>
    <m/>
    <m/>
    <m/>
    <m/>
    <x v="391"/>
    <m/>
    <m/>
    <m/>
    <n v="42000"/>
    <n v="1"/>
    <n v="42000"/>
    <s v="NO"/>
    <s v=""/>
    <m/>
    <n v="7500"/>
  </r>
  <r>
    <x v="885"/>
    <s v="2321"/>
    <s v="Gerencia de Recursos Humanos y Cultura"/>
    <s v="Compensaciones"/>
    <s v="Remuneraciones, pensiones y subsidios"/>
    <s v="2321"/>
    <s v="Gerencia de Recursos Humanos y Cultura"/>
    <s v="Compensaciones"/>
    <s v="Remuneraciones, pensiones y subsidios"/>
    <x v="621"/>
    <s v="servicios"/>
    <s v="Moderada"/>
    <s v="OTROS SERVICIOS"/>
    <s v="NO"/>
    <x v="0"/>
    <s v="OEI 8: Optimizar la eficiencia de los procesos"/>
    <s v="Contratación"/>
    <s v="No Significativa"/>
    <s v="SI"/>
    <x v="2"/>
    <s v="7"/>
    <x v="0"/>
    <d v="2023-08-31T00:00:00"/>
    <s v="Edhit Cecilia Segura Cayetano"/>
    <s v="957 349 520"/>
    <s v="SI"/>
    <s v="Asignado"/>
    <s v=""/>
    <x v="0"/>
    <s v=""/>
    <m/>
    <x v="50"/>
    <s v="OTROS SERVICIOS"/>
    <m/>
    <n v="6500"/>
    <n v="6500"/>
    <n v="6500"/>
    <n v="6500"/>
    <n v="6500"/>
    <n v="6500"/>
    <n v="6500"/>
    <m/>
    <m/>
    <m/>
    <m/>
    <x v="645"/>
    <m/>
    <m/>
    <m/>
    <n v="45500"/>
    <n v="1"/>
    <n v="45500"/>
    <s v="NO"/>
    <s v=""/>
    <m/>
    <n v="7500"/>
  </r>
  <r>
    <x v="886"/>
    <s v="2322"/>
    <s v="Gerencia de Recursos Humanos y Cultura"/>
    <s v="Compensaciones"/>
    <s v="Aplicación y Control de Planillas"/>
    <s v="2322"/>
    <s v="Gerencia de Recursos Humanos y Cultura"/>
    <s v="Compensaciones"/>
    <s v="Aplicación y Control de Planillas"/>
    <x v="622"/>
    <s v="servicios"/>
    <s v="Moderada"/>
    <s v="GASTOS NOTARIALES Y DE REGISTRO"/>
    <s v="NO"/>
    <x v="2"/>
    <s v="OEI 8: Optimizar la eficiencia de los procesos"/>
    <s v="Contratación"/>
    <s v="No Significativa"/>
    <s v="SI"/>
    <x v="0"/>
    <s v="12"/>
    <x v="14"/>
    <d v="2023-12-31T00:00:00"/>
    <s v="Edhit Cecilia Segura Cayetano"/>
    <s v="957 349 520"/>
    <s v="SI"/>
    <s v="Asignado"/>
    <s v=""/>
    <x v="0"/>
    <s v=""/>
    <m/>
    <x v="49"/>
    <s v="PROTESTO  LEGALIZACION Y REGISTRO"/>
    <n v="200"/>
    <n v="200"/>
    <n v="200"/>
    <n v="200"/>
    <n v="200"/>
    <n v="200"/>
    <n v="200"/>
    <n v="200"/>
    <n v="200"/>
    <n v="200"/>
    <n v="200"/>
    <n v="200"/>
    <x v="646"/>
    <m/>
    <m/>
    <m/>
    <n v="2400"/>
    <m/>
    <s v=""/>
    <s v="NO"/>
    <s v=""/>
    <m/>
    <n v="7500"/>
  </r>
  <r>
    <x v="887"/>
    <s v="2322"/>
    <s v="Gerencia de Recursos Humanos y Cultura"/>
    <s v="Compensaciones"/>
    <s v="Aplicación y Control de Planillas"/>
    <s v="2322"/>
    <s v="Gerencia de Recursos Humanos y Cultura"/>
    <s v="Compensaciones"/>
    <s v="Aplicación y Control de Planillas"/>
    <x v="349"/>
    <s v="servicios"/>
    <s v="Alta"/>
    <s v="OTROS SERVICIOS - LOCADORES DE SERVICIOS (SNP)"/>
    <s v="NO"/>
    <x v="0"/>
    <s v="OEI 8: Optimizar la eficiencia de los procesos"/>
    <s v="Contratación"/>
    <s v="No Significativa"/>
    <s v="SI"/>
    <x v="0"/>
    <s v="12"/>
    <x v="14"/>
    <d v="2023-12-31T00:00:00"/>
    <s v="Edhit Cecilia Segura Cayetano"/>
    <s v="957 349 520"/>
    <s v="SI"/>
    <s v="Asignado"/>
    <s v=""/>
    <x v="2"/>
    <s v=""/>
    <m/>
    <x v="79"/>
    <s v="OTROS SERVICIOS - LOCADORES DE SERVICIOS (SNP)"/>
    <n v="11000"/>
    <n v="11000"/>
    <n v="11000"/>
    <n v="11000"/>
    <n v="11000"/>
    <n v="11000"/>
    <n v="11000"/>
    <n v="11000"/>
    <n v="11000"/>
    <n v="11000"/>
    <n v="11000"/>
    <n v="11000"/>
    <x v="538"/>
    <m/>
    <m/>
    <m/>
    <n v="132000"/>
    <m/>
    <s v=""/>
    <s v="NO"/>
    <s v=""/>
    <m/>
    <n v="7500"/>
  </r>
  <r>
    <x v="888"/>
    <s v="2332"/>
    <s v="Gerencia de Recursos Humanos y Cultura"/>
    <s v="Administración de Personal"/>
    <s v="Registro de Personal"/>
    <s v="2332"/>
    <s v="Gerencia de Recursos Humanos y Cultura"/>
    <s v="Administración de Personal"/>
    <s v="Registro de Personal"/>
    <x v="623"/>
    <s v="servicios"/>
    <s v="Moderada"/>
    <s v="OTROS SERVICIOS"/>
    <s v="NO"/>
    <x v="0"/>
    <s v="OEI 8: Optimizar la eficiencia de los procesos"/>
    <s v="Contratación"/>
    <s v="No Significativa"/>
    <s v="SI"/>
    <x v="0"/>
    <s v="12"/>
    <x v="14"/>
    <d v="2023-12-31T00:00:00"/>
    <s v="Edhit Cecilia Segura Cayetano"/>
    <s v="957 349 520"/>
    <s v="SI"/>
    <s v="Asignado"/>
    <s v=""/>
    <x v="0"/>
    <s v=""/>
    <m/>
    <x v="50"/>
    <s v="OTROS SERVICIOS"/>
    <n v="5000"/>
    <n v="5000"/>
    <n v="5000"/>
    <n v="5000"/>
    <n v="5000"/>
    <n v="5000"/>
    <n v="5000"/>
    <n v="5000"/>
    <n v="5000"/>
    <n v="5000"/>
    <n v="5000"/>
    <n v="5000"/>
    <x v="200"/>
    <m/>
    <m/>
    <m/>
    <n v="60000"/>
    <m/>
    <s v=""/>
    <s v="NO"/>
    <s v=""/>
    <m/>
    <n v="7500"/>
  </r>
  <r>
    <x v="889"/>
    <s v="2332"/>
    <s v="Gerencia de Recursos Humanos y Cultura"/>
    <s v="Administración de Personal"/>
    <s v="Registro de Personal"/>
    <s v="2332"/>
    <s v="Gerencia de Recursos Humanos y Cultura"/>
    <s v="Administración de Personal"/>
    <s v="Registro de Personal"/>
    <x v="624"/>
    <s v="servicios"/>
    <s v="Moderada"/>
    <s v="OTROS SERVICIOS"/>
    <s v="NO"/>
    <x v="0"/>
    <s v="OEI 8: Optimizar la eficiencia de los procesos"/>
    <s v="Contratación"/>
    <s v="No Significativa"/>
    <s v="SI"/>
    <x v="0"/>
    <s v="8"/>
    <x v="14"/>
    <d v="2023-08-31T00:00:00"/>
    <s v="Edhit Cecilia Segura Cayetano"/>
    <s v="957 349 520"/>
    <s v="SI"/>
    <s v="Asignado"/>
    <s v=""/>
    <x v="0"/>
    <s v=""/>
    <m/>
    <x v="50"/>
    <s v="OTROS SERVICIOS"/>
    <n v="30000"/>
    <n v="30000"/>
    <n v="30000"/>
    <n v="30000"/>
    <n v="30000"/>
    <n v="30000"/>
    <n v="30000"/>
    <n v="30000"/>
    <m/>
    <m/>
    <m/>
    <m/>
    <x v="524"/>
    <m/>
    <m/>
    <m/>
    <n v="240000"/>
    <m/>
    <s v=""/>
    <s v="NO"/>
    <s v=""/>
    <m/>
    <n v="7500"/>
  </r>
  <r>
    <x v="890"/>
    <s v="2332"/>
    <s v="Gerencia de Recursos Humanos y Cultura"/>
    <s v="Administración de Personal"/>
    <s v="Registro de Personal"/>
    <s v="2332"/>
    <s v="Gerencia de Recursos Humanos y Cultura"/>
    <s v="Administración de Personal"/>
    <s v="Registro de Personal"/>
    <x v="625"/>
    <s v="servicios"/>
    <s v="Alta"/>
    <s v="DIVERSOS"/>
    <s v="NO"/>
    <x v="0"/>
    <s v="OEI 8: Optimizar la eficiencia de los procesos"/>
    <s v="Contratación"/>
    <s v="No Significativa"/>
    <s v="SI"/>
    <x v="8"/>
    <s v="1"/>
    <x v="3"/>
    <d v="2023-06-30T00:00:00"/>
    <s v="Edhit Cecilia Segura Cayetano"/>
    <s v="957 349 520"/>
    <s v="SI"/>
    <s v="Asignado"/>
    <s v=""/>
    <x v="0"/>
    <s v=""/>
    <m/>
    <x v="158"/>
    <s v="DIVERSOS"/>
    <m/>
    <m/>
    <m/>
    <m/>
    <m/>
    <n v="42000"/>
    <m/>
    <m/>
    <m/>
    <m/>
    <m/>
    <m/>
    <x v="391"/>
    <m/>
    <m/>
    <m/>
    <n v="42000"/>
    <m/>
    <s v=""/>
    <s v="NO"/>
    <s v=""/>
    <m/>
    <n v="7500"/>
  </r>
  <r>
    <x v="891"/>
    <s v="2332"/>
    <s v="Gerencia de Recursos Humanos y Cultura"/>
    <s v="Administración de Personal"/>
    <s v="Registro de Personal"/>
    <s v="2332"/>
    <s v="Gerencia de Recursos Humanos y Cultura"/>
    <s v="Administración de Personal"/>
    <s v="Registro de Personal"/>
    <x v="626"/>
    <s v="servicios"/>
    <s v="Moderada"/>
    <s v="GASTOS NOTARIALES Y DE REGISTRO"/>
    <s v="NO"/>
    <x v="2"/>
    <s v="OEI 8: Optimizar la eficiencia de los procesos"/>
    <s v="Contratación"/>
    <s v="No Significativa"/>
    <s v="SI"/>
    <x v="0"/>
    <s v="12"/>
    <x v="14"/>
    <d v="2023-12-31T00:00:00"/>
    <s v="Edhit Cecilia Segura Cayetano"/>
    <s v="957 349 520"/>
    <s v="SI"/>
    <s v="Asignado"/>
    <s v=""/>
    <x v="0"/>
    <s v=""/>
    <m/>
    <x v="49"/>
    <s v="PROTESTO  LEGALIZACION Y REGISTRO"/>
    <n v="100"/>
    <n v="100"/>
    <n v="100"/>
    <n v="100"/>
    <n v="100"/>
    <n v="100"/>
    <n v="100"/>
    <n v="100"/>
    <n v="100"/>
    <n v="100"/>
    <n v="100"/>
    <n v="100"/>
    <x v="99"/>
    <m/>
    <m/>
    <m/>
    <n v="1200"/>
    <m/>
    <s v=""/>
    <s v="NO"/>
    <s v=""/>
    <m/>
    <n v="7500"/>
  </r>
  <r>
    <x v="892"/>
    <s v="2334"/>
    <s v="Gerencia de Recursos Humanos y Cultura"/>
    <s v="Desarrollo del Talento"/>
    <s v="Capacitación"/>
    <s v="2334"/>
    <s v="Gerencia de Recursos Humanos y Cultura"/>
    <s v="Desarrollo del Talento"/>
    <s v="Capacitación"/>
    <x v="627"/>
    <s v="servicios"/>
    <s v="Alta"/>
    <s v="REFRIGERIO"/>
    <s v="NO"/>
    <x v="0"/>
    <s v="OEI 8: Optimizar la eficiencia de los procesos"/>
    <s v="Contratación"/>
    <s v="No Significativa"/>
    <s v="SI"/>
    <x v="2"/>
    <s v="11"/>
    <x v="0"/>
    <d v="2023-12-31T00:00:00"/>
    <s v="Edhit Cecilia Segura Cayetano"/>
    <s v="957 349 520"/>
    <s v="SI"/>
    <s v="Asignado"/>
    <s v=""/>
    <x v="0"/>
    <s v=""/>
    <m/>
    <x v="159"/>
    <s v="REFRIGERIO  OTROS GASTOS DE PERSONAL"/>
    <m/>
    <n v="2000"/>
    <n v="4000"/>
    <n v="5000"/>
    <n v="5000"/>
    <n v="5000"/>
    <n v="5000"/>
    <n v="3000"/>
    <n v="5000"/>
    <n v="5000"/>
    <n v="3000"/>
    <n v="3000"/>
    <x v="338"/>
    <m/>
    <m/>
    <m/>
    <n v="45000"/>
    <m/>
    <s v=""/>
    <s v="NO"/>
    <s v=""/>
    <m/>
    <n v="7500"/>
  </r>
  <r>
    <x v="893"/>
    <s v="2334"/>
    <s v="Gerencia de Recursos Humanos y Cultura"/>
    <s v="Desarrollo del Talento"/>
    <s v="Capacitación"/>
    <s v="2334"/>
    <s v="Gerencia de Recursos Humanos y Cultura"/>
    <s v="Desarrollo del Talento"/>
    <s v="Capacitación"/>
    <x v="628"/>
    <s v="servicios"/>
    <s v="Alta"/>
    <s v="REFRIGERIO"/>
    <s v="NO"/>
    <x v="0"/>
    <s v="OEI 8: Optimizar la eficiencia de los procesos"/>
    <s v="Contratación"/>
    <s v="No Significativa"/>
    <s v="SI"/>
    <x v="5"/>
    <s v="10"/>
    <x v="12"/>
    <d v="2023-03-31T00:00:00"/>
    <s v="Edhit Cecilia Segura Cayetano"/>
    <s v="957 349 520"/>
    <s v="SI"/>
    <s v="Asignado"/>
    <s v=""/>
    <x v="0"/>
    <s v=""/>
    <m/>
    <x v="159"/>
    <s v="REFRIGERIO  OTROS GASTOS DE PERSONAL"/>
    <m/>
    <m/>
    <n v="5000"/>
    <n v="9000"/>
    <n v="6000"/>
    <n v="9000"/>
    <n v="10000"/>
    <n v="9000"/>
    <n v="2000"/>
    <n v="2000"/>
    <n v="6000"/>
    <n v="2000"/>
    <x v="200"/>
    <m/>
    <m/>
    <m/>
    <n v="60000"/>
    <m/>
    <s v=""/>
    <s v="NO"/>
    <s v=""/>
    <m/>
    <n v="7500"/>
  </r>
  <r>
    <x v="894"/>
    <s v="2334"/>
    <s v="Gerencia de Recursos Humanos y Cultura"/>
    <s v="Desarrollo del Talento"/>
    <s v="Capacitación"/>
    <s v="2334"/>
    <s v="Gerencia de Recursos Humanos y Cultura"/>
    <s v="Desarrollo del Talento"/>
    <s v="Capacitación"/>
    <x v="629"/>
    <s v="servicios"/>
    <s v="Alta"/>
    <s v="CAPACITACION"/>
    <s v="NO"/>
    <x v="0"/>
    <s v="OEI 8: Optimizar la eficiencia de los procesos"/>
    <s v="Contratación"/>
    <s v="No Significativa"/>
    <s v="SI"/>
    <x v="5"/>
    <s v="10"/>
    <x v="12"/>
    <d v="2023-12-31T00:00:00"/>
    <s v="Edhit Cecilia Segura Cayetano"/>
    <s v="957 349 520"/>
    <s v="SI"/>
    <s v="Asignado"/>
    <s v=""/>
    <x v="0"/>
    <s v=""/>
    <m/>
    <x v="95"/>
    <s v="CAPACITACIÓN PERSONAS JURIDICAS"/>
    <m/>
    <m/>
    <n v="10000"/>
    <n v="25000"/>
    <n v="35000"/>
    <n v="25000"/>
    <n v="35000"/>
    <n v="25000"/>
    <n v="25000"/>
    <n v="30000"/>
    <n v="35000"/>
    <n v="25000"/>
    <x v="647"/>
    <m/>
    <m/>
    <m/>
    <n v="270000"/>
    <m/>
    <s v=""/>
    <s v="NO"/>
    <s v=""/>
    <m/>
    <n v="7500"/>
  </r>
  <r>
    <x v="895"/>
    <s v="2334"/>
    <s v="Gerencia de Recursos Humanos y Cultura"/>
    <s v="Desarrollo del Talento"/>
    <s v="Capacitación"/>
    <s v="2334"/>
    <s v="Gerencia de Recursos Humanos y Cultura"/>
    <s v="Desarrollo del Talento"/>
    <s v="Capacitación"/>
    <x v="630"/>
    <s v="servicios"/>
    <s v="Alta"/>
    <s v="CAPACITACION"/>
    <s v="NO"/>
    <x v="0"/>
    <s v="OEI 8: Optimizar la eficiencia de los procesos"/>
    <s v="Contratación"/>
    <s v="No Significativa"/>
    <s v="SI"/>
    <x v="0"/>
    <s v="12"/>
    <x v="14"/>
    <d v="2023-12-31T00:00:00"/>
    <s v="Edhit Cecilia Segura Cayetano"/>
    <s v="957 349 520"/>
    <s v="SI"/>
    <s v="Asignado"/>
    <s v=""/>
    <x v="0"/>
    <s v=""/>
    <m/>
    <x v="95"/>
    <s v="CAPACITACIÓN PERSONAS JURIDICAS"/>
    <n v="25000"/>
    <n v="55000"/>
    <n v="95000"/>
    <n v="89000"/>
    <n v="80000"/>
    <n v="90000"/>
    <n v="90000"/>
    <n v="258000"/>
    <n v="95000"/>
    <n v="95000"/>
    <n v="99000"/>
    <n v="95000"/>
    <x v="648"/>
    <m/>
    <m/>
    <m/>
    <n v="1166000"/>
    <m/>
    <s v=""/>
    <s v="NO"/>
    <s v=""/>
    <m/>
    <n v="7500"/>
  </r>
  <r>
    <x v="896"/>
    <s v="2334"/>
    <s v="Gerencia de Recursos Humanos y Cultura"/>
    <s v="Desarrollo del Talento"/>
    <s v="Capacitación"/>
    <s v="2334"/>
    <s v="Gerencia de Recursos Humanos y Cultura"/>
    <s v="Desarrollo del Talento"/>
    <s v="Capacitación"/>
    <x v="631"/>
    <s v="servicios"/>
    <s v="Alta"/>
    <s v="CAPACITACION"/>
    <s v="NO"/>
    <x v="2"/>
    <s v="OEI 8: Optimizar la eficiencia de los procesos"/>
    <s v="Contratación"/>
    <s v="No Significativa"/>
    <s v="SI"/>
    <x v="8"/>
    <s v="1"/>
    <x v="3"/>
    <s v="31/06/2023"/>
    <s v="Edhit Cecilia Segura Cayetano"/>
    <s v="957 349 520"/>
    <s v="SI"/>
    <s v="Asignado"/>
    <s v=""/>
    <x v="0"/>
    <s v=""/>
    <m/>
    <x v="160"/>
    <s v="CAPACITACIÓN PERSONAS NATURALES"/>
    <m/>
    <m/>
    <m/>
    <m/>
    <m/>
    <n v="3781"/>
    <m/>
    <m/>
    <m/>
    <m/>
    <m/>
    <m/>
    <x v="649"/>
    <m/>
    <m/>
    <m/>
    <n v="3781"/>
    <m/>
    <s v=""/>
    <s v="NO"/>
    <s v=""/>
    <m/>
    <n v="7500"/>
  </r>
  <r>
    <x v="897"/>
    <s v="2334"/>
    <s v="Gerencia de Recursos Humanos y Cultura"/>
    <s v="Desarrollo del Talento"/>
    <s v="Capacitación"/>
    <s v="2334"/>
    <s v="Gerencia de Recursos Humanos y Cultura"/>
    <s v="Desarrollo del Talento"/>
    <s v="Capacitación"/>
    <x v="632"/>
    <s v="servicios"/>
    <s v="Alta"/>
    <s v="VIÁTICOS"/>
    <s v="NO"/>
    <x v="2"/>
    <s v="OEI 8: Optimizar la eficiencia de los procesos"/>
    <s v="Contratación"/>
    <s v="No Significativa"/>
    <s v="SI"/>
    <x v="2"/>
    <s v="5"/>
    <x v="0"/>
    <d v="2023-06-30T00:00:00"/>
    <s v="Edhit Cecilia Segura Cayetano"/>
    <s v="957 349 520"/>
    <s v="SI"/>
    <s v="Asignado"/>
    <s v=""/>
    <x v="0"/>
    <s v=""/>
    <m/>
    <x v="8"/>
    <s v="VIÁTICOS REPUBLICA"/>
    <m/>
    <n v="4500"/>
    <n v="4500"/>
    <n v="4500"/>
    <n v="4500"/>
    <n v="4500"/>
    <m/>
    <m/>
    <m/>
    <m/>
    <m/>
    <m/>
    <x v="650"/>
    <m/>
    <m/>
    <m/>
    <n v="22500"/>
    <m/>
    <s v=""/>
    <s v="NO"/>
    <s v=""/>
    <m/>
    <n v="7500"/>
  </r>
  <r>
    <x v="898"/>
    <s v="2334"/>
    <s v="Gerencia de Recursos Humanos y Cultura"/>
    <s v="Desarrollo del Talento"/>
    <s v="Capacitación"/>
    <s v="2334"/>
    <s v="Gerencia de Recursos Humanos y Cultura"/>
    <s v="Desarrollo del Talento"/>
    <s v="Capacitación"/>
    <x v="633"/>
    <s v="servicios"/>
    <s v="Alta"/>
    <s v="VIÁTICOS"/>
    <s v="NO"/>
    <x v="0"/>
    <s v="OEI 8: Optimizar la eficiencia de los procesos"/>
    <s v="Contratación"/>
    <s v="No Significativa"/>
    <s v="SI"/>
    <x v="2"/>
    <s v="5"/>
    <x v="0"/>
    <d v="2023-06-30T00:00:00"/>
    <s v="Edhit Cecilia Segura Cayetano"/>
    <s v="957 349 520"/>
    <s v="SI"/>
    <s v="Asignado"/>
    <s v=""/>
    <x v="0"/>
    <s v=""/>
    <m/>
    <x v="8"/>
    <s v="VIÁTICOS REPUBLICA"/>
    <m/>
    <n v="6000"/>
    <n v="11000"/>
    <n v="11000"/>
    <n v="11000"/>
    <n v="12565"/>
    <m/>
    <m/>
    <m/>
    <m/>
    <m/>
    <m/>
    <x v="651"/>
    <m/>
    <m/>
    <m/>
    <n v="51565"/>
    <m/>
    <s v=""/>
    <s v="NO"/>
    <s v=""/>
    <m/>
    <n v="7500"/>
  </r>
  <r>
    <x v="899"/>
    <s v="2334"/>
    <s v="Gerencia de Recursos Humanos y Cultura"/>
    <s v="Desarrollo del Talento"/>
    <s v="Capacitación"/>
    <s v="2334"/>
    <s v="Gerencia de Recursos Humanos y Cultura"/>
    <s v="Desarrollo del Talento"/>
    <s v="Capacitación"/>
    <x v="634"/>
    <s v="servicios"/>
    <s v="Alta"/>
    <s v="MOVILIDAD SERVICIO LOCAL "/>
    <s v="NO"/>
    <x v="2"/>
    <s v="OEI 8: Optimizar la eficiencia de los procesos"/>
    <s v="Contratación"/>
    <s v="No Significativa"/>
    <s v="SI"/>
    <x v="0"/>
    <s v="6"/>
    <x v="0"/>
    <d v="2023-06-30T00:00:00"/>
    <s v="Edhit Cecilia Segura Cayetano"/>
    <s v="957 349 520"/>
    <s v="SI"/>
    <s v="Asignado"/>
    <s v=""/>
    <x v="0"/>
    <s v=""/>
    <m/>
    <x v="9"/>
    <s v="MOVILIDAD SERVICIO LOCAL"/>
    <n v="100"/>
    <n v="100"/>
    <n v="100"/>
    <n v="100"/>
    <n v="100"/>
    <n v="100"/>
    <m/>
    <m/>
    <m/>
    <m/>
    <m/>
    <m/>
    <x v="409"/>
    <m/>
    <m/>
    <m/>
    <n v="600"/>
    <m/>
    <s v=""/>
    <s v="NO"/>
    <s v=""/>
    <m/>
    <n v="7500"/>
  </r>
  <r>
    <x v="900"/>
    <s v="2334"/>
    <s v="Gerencia de Recursos Humanos y Cultura"/>
    <s v="Desarrollo del Talento"/>
    <s v="Capacitación"/>
    <s v="2334"/>
    <s v="Gerencia de Recursos Humanos y Cultura"/>
    <s v="Desarrollo del Talento"/>
    <s v="Capacitación"/>
    <x v="635"/>
    <s v="servicios"/>
    <s v="Alta"/>
    <s v="MOVILIDAD SERVICIO LOCAL"/>
    <s v="NO"/>
    <x v="2"/>
    <s v="OEI 8: Optimizar la eficiencia de los procesos"/>
    <s v="Contratación"/>
    <s v="No Significativa"/>
    <s v="SI"/>
    <x v="2"/>
    <s v="5"/>
    <x v="0"/>
    <d v="2023-06-30T00:00:00"/>
    <s v="Edhit Cecilia Segura Cayetano"/>
    <s v="957 349 520"/>
    <s v="SI"/>
    <s v="Asignado"/>
    <s v=""/>
    <x v="0"/>
    <s v=""/>
    <m/>
    <x v="9"/>
    <s v="MOVILIDAD SERVICIO LOCAL"/>
    <m/>
    <n v="1000"/>
    <n v="1000"/>
    <n v="1000"/>
    <n v="1000"/>
    <n v="2840"/>
    <m/>
    <m/>
    <m/>
    <m/>
    <m/>
    <m/>
    <x v="652"/>
    <m/>
    <m/>
    <m/>
    <n v="6840"/>
    <m/>
    <s v=""/>
    <s v="NO"/>
    <s v=""/>
    <m/>
    <n v="7500"/>
  </r>
  <r>
    <x v="901"/>
    <s v="2334"/>
    <s v="Gerencia de Recursos Humanos y Cultura"/>
    <s v="Desarrollo del Talento"/>
    <s v="Capacitación"/>
    <s v="2334"/>
    <s v="Gerencia de Recursos Humanos y Cultura"/>
    <s v="Desarrollo del Talento"/>
    <s v="Capacitación"/>
    <x v="636"/>
    <s v="servicios"/>
    <s v="Alta"/>
    <s v="MOVILIDAD SERVICIO LOCAL"/>
    <s v="NO"/>
    <x v="2"/>
    <s v="OEI 8: Optimizar la eficiencia de los procesos"/>
    <s v="Contratación"/>
    <s v="No Significativa"/>
    <s v="NO"/>
    <x v="2"/>
    <s v="5"/>
    <x v="0"/>
    <d v="2023-06-30T00:00:00"/>
    <s v="Edhit Cecilia Segura Cayetano"/>
    <s v="957 349 520"/>
    <s v="SI"/>
    <s v="Asignado"/>
    <s v=""/>
    <x v="0"/>
    <s v=""/>
    <m/>
    <x v="9"/>
    <s v="MOVILIDAD SERVICIO LOCAL"/>
    <m/>
    <n v="1000"/>
    <n v="1000"/>
    <n v="1000"/>
    <n v="2000"/>
    <n v="2000"/>
    <m/>
    <m/>
    <m/>
    <m/>
    <m/>
    <m/>
    <x v="653"/>
    <m/>
    <m/>
    <m/>
    <n v="7000"/>
    <m/>
    <s v=""/>
    <s v="NO"/>
    <s v=""/>
    <m/>
    <n v="7500"/>
  </r>
  <r>
    <x v="902"/>
    <s v="2334"/>
    <s v="Gerencia de Recursos Humanos y Cultura"/>
    <s v="Desarrollo del Talento"/>
    <s v="Capacitación"/>
    <s v="2334"/>
    <s v="Gerencia de Recursos Humanos y Cultura"/>
    <s v="Desarrollo del Talento"/>
    <s v="Capacitación"/>
    <x v="637"/>
    <s v="servicios"/>
    <s v="Alta"/>
    <s v="ALQUILERES"/>
    <s v="NO"/>
    <x v="2"/>
    <s v="OEI 8: Optimizar la eficiencia de los procesos"/>
    <s v="Contratación"/>
    <s v="No Significativa"/>
    <s v="SI"/>
    <x v="8"/>
    <s v="7"/>
    <x v="3"/>
    <d v="2023-12-31T00:00:00"/>
    <s v="Edhit Cecilia Segura Cayetano"/>
    <s v="957 349 520"/>
    <s v="SI"/>
    <s v="Asignado"/>
    <s v=""/>
    <x v="0"/>
    <s v=""/>
    <m/>
    <x v="70"/>
    <s v="ALQUILERES OTROS"/>
    <m/>
    <m/>
    <m/>
    <m/>
    <m/>
    <n v="1286"/>
    <n v="1286"/>
    <n v="1286"/>
    <n v="1286"/>
    <n v="1286"/>
    <n v="1286"/>
    <n v="1284"/>
    <x v="453"/>
    <m/>
    <m/>
    <m/>
    <n v="9000"/>
    <m/>
    <s v=""/>
    <s v="NO"/>
    <s v=""/>
    <m/>
    <n v="7500"/>
  </r>
  <r>
    <x v="903"/>
    <s v="2334"/>
    <s v="Gerencia de Recursos Humanos y Cultura"/>
    <s v="Desarrollo del Talento"/>
    <s v="Capacitación"/>
    <s v="2334"/>
    <s v="Gerencia de Recursos Humanos y Cultura"/>
    <s v="Desarrollo del Talento"/>
    <s v="Capacitación"/>
    <x v="638"/>
    <s v="servicios"/>
    <s v="Alta"/>
    <s v="SUSCRIPCIONES Y COTIZACIONES"/>
    <s v="NO"/>
    <x v="2"/>
    <s v="OEI 8: Optimizar la eficiencia de los procesos"/>
    <s v="Contratación"/>
    <s v="No Significativa"/>
    <s v="SI"/>
    <x v="0"/>
    <s v="12"/>
    <x v="14"/>
    <d v="2023-12-31T00:00:00"/>
    <s v="Edhit Cecilia Segura Cayetano"/>
    <s v="957 349 520"/>
    <s v="SI"/>
    <s v="Asignado"/>
    <s v=""/>
    <x v="0"/>
    <s v=""/>
    <m/>
    <x v="76"/>
    <s v="DIARIOS  LIBROS Y REVISTAS"/>
    <n v="1200"/>
    <n v="11100"/>
    <n v="9500"/>
    <n v="6500"/>
    <n v="8000"/>
    <n v="6000"/>
    <n v="6000"/>
    <n v="8000"/>
    <n v="9000"/>
    <n v="8000"/>
    <n v="9500"/>
    <n v="8000"/>
    <x v="654"/>
    <m/>
    <m/>
    <m/>
    <n v="90800"/>
    <m/>
    <s v=""/>
    <s v="NO"/>
    <s v=""/>
    <m/>
    <n v="7500"/>
  </r>
  <r>
    <x v="904"/>
    <s v="2334"/>
    <s v="Gerencia de Recursos Humanos y Cultura"/>
    <s v="Desarrollo del Talento"/>
    <s v="Capacitación"/>
    <s v="2334"/>
    <s v="Gerencia de Recursos Humanos y Cultura"/>
    <s v="Desarrollo del Talento"/>
    <s v="Capacitación"/>
    <x v="639"/>
    <s v="servicios"/>
    <s v="Alta"/>
    <s v="PASAJES REPUBLICA "/>
    <s v="NO"/>
    <x v="2"/>
    <s v="OEI 8: Optimizar la eficiencia de los procesos"/>
    <s v="Contratación"/>
    <s v="No Significativa"/>
    <s v="SI"/>
    <x v="2"/>
    <s v="5"/>
    <x v="0"/>
    <d v="2023-06-30T00:00:00"/>
    <s v="Edhit Cecilia Segura Cayetano"/>
    <s v="957 349 520"/>
    <s v="SI"/>
    <s v="Asignado"/>
    <s v=""/>
    <x v="0"/>
    <s v=""/>
    <m/>
    <x v="7"/>
    <s v="PASAJES REPUBLICA "/>
    <m/>
    <n v="3000"/>
    <n v="3000"/>
    <n v="3000"/>
    <n v="3000"/>
    <n v="1006"/>
    <m/>
    <m/>
    <m/>
    <m/>
    <m/>
    <m/>
    <x v="655"/>
    <m/>
    <m/>
    <m/>
    <n v="13006"/>
    <m/>
    <s v=""/>
    <s v="NO"/>
    <s v=""/>
    <m/>
    <n v="7500"/>
  </r>
  <r>
    <x v="905"/>
    <s v="2334"/>
    <s v="Gerencia de Recursos Humanos y Cultura"/>
    <s v="Desarrollo del Talento"/>
    <s v="Capacitación"/>
    <s v="2334"/>
    <s v="Gerencia de Recursos Humanos y Cultura"/>
    <s v="Desarrollo del Talento"/>
    <s v="Capacitación"/>
    <x v="640"/>
    <s v="servicios"/>
    <s v="Alta"/>
    <s v="PASAJES REPUBLICA "/>
    <s v="NO"/>
    <x v="2"/>
    <s v="OEI 8: Optimizar la eficiencia de los procesos"/>
    <s v="Contratación"/>
    <s v="No Significativa"/>
    <s v="SI"/>
    <x v="2"/>
    <s v="5"/>
    <x v="0"/>
    <d v="2023-06-30T00:00:00"/>
    <s v="Edhit Cecilia Segura Cayetano"/>
    <s v="957 349 520"/>
    <s v="SI"/>
    <s v="Asignado"/>
    <s v=""/>
    <x v="0"/>
    <s v=""/>
    <m/>
    <x v="7"/>
    <s v="PASAJES REPUBLICA "/>
    <m/>
    <n v="6000"/>
    <n v="10000"/>
    <n v="6000"/>
    <n v="8000"/>
    <n v="3006"/>
    <m/>
    <m/>
    <m/>
    <m/>
    <m/>
    <m/>
    <x v="656"/>
    <m/>
    <m/>
    <m/>
    <n v="33006"/>
    <m/>
    <s v=""/>
    <s v="NO"/>
    <s v=""/>
    <m/>
    <n v="7500"/>
  </r>
  <r>
    <x v="906"/>
    <s v="2335"/>
    <s v="Gerencia de Recursos Humanos y Cultura"/>
    <s v="Administración de Personal"/>
    <s v="Selección de Personal"/>
    <s v="2335"/>
    <s v="Gerencia de Recursos Humanos y Cultura"/>
    <s v="Administración de Personal"/>
    <s v="Selección de Personal"/>
    <x v="641"/>
    <s v="servicios"/>
    <s v="Alta"/>
    <s v="CONSULTORÍAS OTRAS"/>
    <s v="NO"/>
    <x v="2"/>
    <s v="OEI 8: Optimizar la eficiencia de los procesos"/>
    <s v="Contratación"/>
    <s v="No Significativa"/>
    <s v="SI"/>
    <x v="11"/>
    <s v="1"/>
    <x v="2"/>
    <d v="2023-06-30T00:00:00"/>
    <s v="Edhit Cecilia Segura Cayetano"/>
    <s v="957 349 520"/>
    <s v="SI"/>
    <s v="Asignado"/>
    <s v=""/>
    <x v="0"/>
    <s v=""/>
    <m/>
    <x v="87"/>
    <s v="CONSULTORÍAS OTRAS"/>
    <m/>
    <m/>
    <m/>
    <m/>
    <m/>
    <m/>
    <m/>
    <n v="36000"/>
    <m/>
    <m/>
    <m/>
    <m/>
    <x v="83"/>
    <m/>
    <m/>
    <m/>
    <n v="36000"/>
    <m/>
    <s v=""/>
    <s v="NO"/>
    <s v=""/>
    <m/>
    <n v="7500"/>
  </r>
  <r>
    <x v="907"/>
    <s v="2335"/>
    <s v="Gerencia de Recursos Humanos y Cultura"/>
    <s v="Administración de Personal"/>
    <s v="Selección de Personal"/>
    <s v="2335"/>
    <s v="Gerencia de Recursos Humanos y Cultura"/>
    <s v="Administración de Personal"/>
    <s v="Selección de Personal"/>
    <x v="642"/>
    <s v="servicios"/>
    <s v="Alta"/>
    <s v="CONSULTORÍAS"/>
    <s v="NO"/>
    <x v="2"/>
    <s v="OEI 8: Optimizar la eficiencia de los procesos"/>
    <s v="Contratación"/>
    <s v="No Significativa"/>
    <s v="SI"/>
    <x v="2"/>
    <s v="1"/>
    <x v="0"/>
    <d v="2023-02-28T00:00:00"/>
    <s v="Edhit Cecilia Segura Cayetano"/>
    <s v="957 349 520"/>
    <s v="SI"/>
    <s v="Asignado"/>
    <s v=""/>
    <x v="0"/>
    <s v=""/>
    <m/>
    <x v="87"/>
    <s v="CONSULTORÍAS OTRAS"/>
    <m/>
    <n v="35000"/>
    <m/>
    <m/>
    <m/>
    <m/>
    <m/>
    <m/>
    <m/>
    <m/>
    <m/>
    <m/>
    <x v="20"/>
    <m/>
    <m/>
    <m/>
    <n v="35000"/>
    <m/>
    <s v=""/>
    <s v="NO"/>
    <s v=""/>
    <m/>
    <n v="7500"/>
  </r>
  <r>
    <x v="908"/>
    <s v="2335"/>
    <s v="Gerencia de Recursos Humanos y Cultura"/>
    <s v="Administración de Personal"/>
    <s v="Selección de Personal"/>
    <s v="2335"/>
    <s v="Gerencia de Recursos Humanos y Cultura"/>
    <s v="Administración de Personal"/>
    <s v="Selección de Personal"/>
    <x v="643"/>
    <s v="servicios"/>
    <s v="Alta"/>
    <s v="CONSULTORÍAS"/>
    <s v="NO"/>
    <x v="0"/>
    <s v="OEI 8: Optimizar la eficiencia de los procesos"/>
    <s v="Contratación"/>
    <s v="No Significativa"/>
    <s v="SI"/>
    <x v="2"/>
    <s v="1"/>
    <x v="0"/>
    <d v="2023-02-28T00:00:00"/>
    <s v="Edhit Cecilia Segura Cayetano"/>
    <s v="957 349 520"/>
    <s v="SI"/>
    <s v="Asignado"/>
    <s v="1"/>
    <x v="0"/>
    <s v=""/>
    <m/>
    <x v="87"/>
    <s v="CONSULTORÍAS OTRAS"/>
    <m/>
    <m/>
    <n v="45166.67"/>
    <m/>
    <m/>
    <m/>
    <m/>
    <m/>
    <m/>
    <m/>
    <m/>
    <m/>
    <x v="657"/>
    <m/>
    <m/>
    <m/>
    <n v="26000"/>
    <m/>
    <s v=""/>
    <s v="NO"/>
    <s v=""/>
    <m/>
    <n v="7500"/>
  </r>
  <r>
    <x v="909"/>
    <s v="2335"/>
    <s v="Gerencia de Recursos Humanos y Cultura"/>
    <s v="Administración de Personal"/>
    <s v="Selección de Personal"/>
    <s v="2335"/>
    <s v="Gerencia de Recursos Humanos y Cultura"/>
    <s v="Administración de Personal"/>
    <s v="Selección de Personal"/>
    <x v="644"/>
    <s v="servicios"/>
    <s v="Alta"/>
    <s v="CONSULTORÍAS"/>
    <s v="NO"/>
    <x v="0"/>
    <s v="OEI 8: Optimizar la eficiencia de los procesos"/>
    <s v="Contratación"/>
    <s v="No Significativa"/>
    <s v="SI"/>
    <x v="0"/>
    <s v="1"/>
    <x v="14"/>
    <d v="2023-01-31T00:00:00"/>
    <s v="Edhit Cecilia Segura Cayetano"/>
    <s v="957 349 520"/>
    <s v="SI"/>
    <s v="Asignado"/>
    <s v="1"/>
    <x v="0"/>
    <s v=""/>
    <m/>
    <x v="87"/>
    <s v="CONSULTORÍAS OTRAS"/>
    <m/>
    <n v="19166.666666666668"/>
    <n v="19166.666666666668"/>
    <n v="19166.666666666668"/>
    <n v="19166.666666666668"/>
    <n v="19166.666666666668"/>
    <n v="19166.666666666668"/>
    <n v="19166.666666666668"/>
    <n v="19166.666666666668"/>
    <n v="19166.666666666668"/>
    <n v="19166.666666666668"/>
    <n v="19166.666666666668"/>
    <x v="658"/>
    <n v="19166.666666666668"/>
    <m/>
    <m/>
    <n v="230000"/>
    <n v="1"/>
    <m/>
    <s v="NO"/>
    <s v=""/>
    <m/>
    <n v="7500"/>
  </r>
  <r>
    <x v="910"/>
    <s v="2335"/>
    <s v="Gerencia de Recursos Humanos y Cultura"/>
    <s v="Administración de Personal"/>
    <s v="Selección de Personal"/>
    <s v="2335"/>
    <s v="Gerencia de Recursos Humanos y Cultura"/>
    <s v="Administración de Personal"/>
    <s v="Selección de Personal"/>
    <x v="645"/>
    <s v="servicios"/>
    <s v="Alta"/>
    <s v="OTROS SERVICIOS"/>
    <s v="NO"/>
    <x v="0"/>
    <s v="OEI 8: Optimizar la eficiencia de los procesos"/>
    <s v="Contratación"/>
    <s v="No Significativa"/>
    <s v="SI"/>
    <x v="2"/>
    <s v="8"/>
    <x v="0"/>
    <d v="2023-09-30T00:00:00"/>
    <s v="Edhit Cecilia Segura Cayetano"/>
    <s v="957 349 520"/>
    <s v="SI"/>
    <s v="Asignado"/>
    <s v="1"/>
    <x v="0"/>
    <s v=""/>
    <m/>
    <x v="50"/>
    <s v="OTROS SERVICIOS"/>
    <m/>
    <n v="18000"/>
    <n v="18000"/>
    <n v="18000"/>
    <n v="18000"/>
    <n v="18000"/>
    <n v="18000"/>
    <n v="18000"/>
    <n v="13512"/>
    <m/>
    <m/>
    <m/>
    <x v="659"/>
    <m/>
    <m/>
    <m/>
    <n v="139512"/>
    <m/>
    <s v=""/>
    <s v="NO"/>
    <s v=""/>
    <m/>
    <n v="7500"/>
  </r>
  <r>
    <x v="911"/>
    <s v="2336"/>
    <s v="Gerencia de Recursos Humanos y Cultura"/>
    <s v="Administración de Personal"/>
    <s v="Administración de Relaciones Laborales y Previsionales"/>
    <s v="2336"/>
    <s v="Gerencia de Recursos Humanos y Cultura"/>
    <s v="Administración de Personal"/>
    <s v="Administración de Relaciones Laborales y Previsionales"/>
    <x v="646"/>
    <s v="servicios"/>
    <s v="Alta"/>
    <s v="HONORARIOS PROFESIONALES"/>
    <s v="NO"/>
    <x v="2"/>
    <s v="OEI 8: Optimizar la eficiencia de los procesos"/>
    <s v="Contratación"/>
    <s v="No Significativa"/>
    <s v="SI"/>
    <x v="0"/>
    <s v="12"/>
    <x v="14"/>
    <d v="2023-12-31T00:00:00"/>
    <s v="Edhit Cecilia Segura Cayetano"/>
    <s v="957 349 520"/>
    <s v="SI"/>
    <s v="Asignado"/>
    <s v="1"/>
    <x v="0"/>
    <s v=""/>
    <m/>
    <x v="85"/>
    <s v="HONORARIOS PERSONAS NATURALES"/>
    <n v="8000"/>
    <n v="8000"/>
    <n v="8000"/>
    <n v="8000"/>
    <n v="8000"/>
    <n v="8000"/>
    <n v="8000"/>
    <n v="8000"/>
    <n v="8000"/>
    <n v="8000"/>
    <n v="8000"/>
    <n v="8000"/>
    <x v="388"/>
    <m/>
    <m/>
    <m/>
    <n v="96000"/>
    <m/>
    <s v=""/>
    <s v="NO"/>
    <s v=""/>
    <m/>
    <n v="7500"/>
  </r>
  <r>
    <x v="912"/>
    <s v="2336"/>
    <s v="Gerencia de Recursos Humanos y Cultura"/>
    <s v="Administración de Personal"/>
    <s v="Administración de Relaciones Laborales y Previsionales"/>
    <s v="2336"/>
    <s v="Gerencia de Recursos Humanos y Cultura"/>
    <s v="Administración de Personal"/>
    <s v="Administración de Relaciones Laborales y Previsionales"/>
    <x v="622"/>
    <s v="servicios"/>
    <s v="Alta"/>
    <s v="GASTOS NOTARIALES Y DE REGISTRO"/>
    <s v="NO"/>
    <x v="2"/>
    <s v="OEI 8: Optimizar la eficiencia de los procesos"/>
    <s v="Contratación"/>
    <s v="No Significativa"/>
    <s v="SI"/>
    <x v="0"/>
    <s v="12"/>
    <x v="14"/>
    <d v="2023-12-31T00:00:00"/>
    <s v="Edhit Cecilia Segura Cayetano"/>
    <s v="957 349 520"/>
    <s v="SI"/>
    <s v="Asignado"/>
    <s v="1"/>
    <x v="0"/>
    <s v=""/>
    <m/>
    <x v="161"/>
    <s v="PROTESTO  LEGALIZACION Y REGISTRO"/>
    <n v="196"/>
    <n v="196"/>
    <n v="196"/>
    <n v="196"/>
    <n v="196"/>
    <n v="196"/>
    <n v="196"/>
    <n v="196"/>
    <n v="196"/>
    <n v="196"/>
    <n v="196"/>
    <n v="198"/>
    <x v="660"/>
    <m/>
    <m/>
    <m/>
    <n v="2354"/>
    <m/>
    <s v=""/>
    <s v="NO"/>
    <s v=""/>
    <m/>
    <n v="7500"/>
  </r>
  <r>
    <x v="913"/>
    <s v="2336"/>
    <s v="Gerencia de Recursos Humanos y Cultura"/>
    <s v="Administración de Personal"/>
    <s v="Administración de Relaciones Laborales y Previsionales"/>
    <s v="2336"/>
    <s v="Gerencia de Recursos Humanos y Cultura"/>
    <s v="Administración de Personal"/>
    <s v="Administración de Relaciones Laborales y Previsionales"/>
    <x v="647"/>
    <s v="servicios"/>
    <s v="Alta"/>
    <s v="CONSULTORIAS"/>
    <s v="NO"/>
    <x v="2"/>
    <s v="OEI 8: Optimizar la eficiencia de los procesos"/>
    <s v="Contratación"/>
    <s v="No Significativa"/>
    <s v="SI"/>
    <x v="0"/>
    <s v="12"/>
    <x v="14"/>
    <d v="2023-12-31T00:00:00"/>
    <s v="Edhit Cecilia Segura Cayetano"/>
    <s v="957 349 520"/>
    <s v="SI"/>
    <s v="Asignado"/>
    <s v="1"/>
    <x v="0"/>
    <s v=""/>
    <m/>
    <x v="99"/>
    <s v="ASESORIA LEGAL"/>
    <n v="2500"/>
    <n v="2500"/>
    <n v="2500"/>
    <n v="2500"/>
    <n v="2500"/>
    <n v="2500"/>
    <n v="2500"/>
    <n v="2500"/>
    <n v="2500"/>
    <n v="2500"/>
    <n v="2500"/>
    <n v="2500"/>
    <x v="85"/>
    <m/>
    <m/>
    <m/>
    <n v="30000"/>
    <m/>
    <s v=""/>
    <s v="NO"/>
    <s v=""/>
    <m/>
    <n v="7500"/>
  </r>
  <r>
    <x v="914"/>
    <s v="4101"/>
    <s v="Gerencia de Recursos Humanos y Cultura"/>
    <s v=""/>
    <s v="Seguridad y Salud en el Trabajo"/>
    <s v="4101"/>
    <s v="Gerencia de Recursos Humanos y Cultura"/>
    <s v=""/>
    <s v="Seguridad y Salud en el Trabajo"/>
    <x v="648"/>
    <s v="servicios"/>
    <s v="Alta"/>
    <s v="ASISTENCIA MEDICA"/>
    <s v="NO"/>
    <x v="0"/>
    <s v="OEI 8: Optimizar la eficiencia de los procesos"/>
    <s v="Contratación"/>
    <s v="Significativa"/>
    <s v="NO"/>
    <x v="8"/>
    <s v="7"/>
    <x v="3"/>
    <d v="2023-12-31T00:00:00"/>
    <s v="Edhit Cecilia Segura Cayetano"/>
    <s v="957 349 520"/>
    <s v="SI"/>
    <s v="Asignado"/>
    <s v="1"/>
    <x v="0"/>
    <s v=""/>
    <m/>
    <x v="162"/>
    <s v="ASISTENCIA MEDICA"/>
    <m/>
    <m/>
    <m/>
    <m/>
    <m/>
    <n v="10000"/>
    <n v="10000"/>
    <n v="20000"/>
    <n v="20000"/>
    <n v="20000"/>
    <n v="20000"/>
    <n v="20000"/>
    <x v="135"/>
    <m/>
    <m/>
    <m/>
    <n v="120000"/>
    <m/>
    <s v=""/>
    <s v="NO"/>
    <s v=""/>
    <m/>
    <n v="7500"/>
  </r>
  <r>
    <x v="915"/>
    <s v="4101"/>
    <s v="Gerencia de Recursos Humanos y Cultura"/>
    <s v=""/>
    <s v="Seguridad y Salud en el Trabajo"/>
    <s v="4101"/>
    <s v="Gerencia de Recursos Humanos y Cultura"/>
    <s v=""/>
    <s v="Seguridad y Salud en el Trabajo"/>
    <x v="649"/>
    <s v="servicios"/>
    <s v="Alta"/>
    <s v="ASISTENCIA MEDICA"/>
    <s v="NO"/>
    <x v="0"/>
    <s v="OEI 8: Optimizar la eficiencia de los procesos"/>
    <s v="Contratación"/>
    <s v="Significativa"/>
    <s v="SI"/>
    <x v="9"/>
    <s v="8"/>
    <x v="24"/>
    <d v="2023-12-31T00:00:00"/>
    <s v="Edhit Cecilia Segura Cayetano"/>
    <s v="957 349 520"/>
    <s v="SI"/>
    <s v="Asignado"/>
    <s v="1"/>
    <x v="0"/>
    <s v=""/>
    <m/>
    <x v="162"/>
    <s v="ASISTENCIA MEDICA"/>
    <m/>
    <m/>
    <m/>
    <m/>
    <n v="10000"/>
    <n v="10000"/>
    <n v="20000"/>
    <n v="20000"/>
    <n v="20000"/>
    <n v="20000"/>
    <n v="10000"/>
    <n v="10000"/>
    <x v="135"/>
    <m/>
    <m/>
    <m/>
    <n v="120000"/>
    <m/>
    <s v=""/>
    <s v="NO"/>
    <s v="Se Cambia de cuenta contable acorde a lo indicado en el ppto alcanzado por Finanzas"/>
    <m/>
    <n v="7500"/>
  </r>
  <r>
    <x v="916"/>
    <s v="4101"/>
    <s v="Gerencia de Recursos Humanos y Cultura"/>
    <s v=""/>
    <s v="Seguridad y Salud en el Trabajo"/>
    <s v="4101"/>
    <s v="Gerencia de Recursos Humanos y Cultura"/>
    <s v=""/>
    <s v="Seguridad y Salud en el Trabajo"/>
    <x v="650"/>
    <s v="servicios"/>
    <s v="Alta"/>
    <s v="ASISTENCIA MEDICA"/>
    <s v="NO"/>
    <x v="0"/>
    <s v="OEI 8: Optimizar la eficiencia de los procesos"/>
    <s v="Contratación"/>
    <s v="Significativa"/>
    <s v="SI"/>
    <x v="5"/>
    <s v="24"/>
    <x v="3"/>
    <d v="2025-06-01T00:00:00"/>
    <s v="Edhit Cecilia Segura Cayetano"/>
    <s v="957 349 520"/>
    <s v="SI"/>
    <s v="Asignado"/>
    <s v="1"/>
    <x v="0"/>
    <s v=""/>
    <m/>
    <x v="162"/>
    <s v="ASISTENCIA MEDICA"/>
    <m/>
    <m/>
    <m/>
    <m/>
    <m/>
    <n v="70000"/>
    <n v="50000"/>
    <n v="70000"/>
    <n v="70000"/>
    <n v="70000"/>
    <n v="80000"/>
    <n v="80000"/>
    <x v="661"/>
    <n v="840000"/>
    <n v="490000"/>
    <m/>
    <n v="1820000"/>
    <m/>
    <s v=""/>
    <s v="NO"/>
    <s v=""/>
    <m/>
    <n v="7500"/>
  </r>
  <r>
    <x v="917"/>
    <s v="4101"/>
    <s v="Gerencia de Recursos Humanos y Cultura"/>
    <s v=""/>
    <s v="Seguridad y Salud en el Trabajo"/>
    <s v="4101"/>
    <s v="Gerencia de Recursos Humanos y Cultura"/>
    <s v=""/>
    <s v="Seguridad y Salud en el Trabajo"/>
    <x v="651"/>
    <s v="servicios"/>
    <s v="Alta"/>
    <s v="OTROS SERVICIOS"/>
    <s v="NO"/>
    <x v="2"/>
    <s v="OEI 8: Optimizar la eficiencia de los procesos"/>
    <s v="Contratación"/>
    <s v="No Significativa"/>
    <s v="NO"/>
    <x v="4"/>
    <s v="1"/>
    <x v="4"/>
    <d v="2023-04-30T00:00:00"/>
    <s v="Edhit Cecilia Segura Cayetano"/>
    <s v="957 349 520"/>
    <s v="SI"/>
    <s v="Asignado"/>
    <s v=""/>
    <x v="0"/>
    <s v=""/>
    <m/>
    <x v="50"/>
    <s v="OTROS SERVICIOS"/>
    <m/>
    <m/>
    <m/>
    <n v="5000"/>
    <m/>
    <m/>
    <m/>
    <m/>
    <m/>
    <m/>
    <m/>
    <m/>
    <x v="456"/>
    <m/>
    <m/>
    <m/>
    <n v="5000"/>
    <m/>
    <s v=""/>
    <s v="NO"/>
    <s v=""/>
    <m/>
    <n v="7500"/>
  </r>
  <r>
    <x v="918"/>
    <s v="4101"/>
    <s v="Gerencia de Recursos Humanos y Cultura"/>
    <s v=""/>
    <s v="Seguridad y Salud en el Trabajo"/>
    <s v="4101"/>
    <s v="Gerencia de Recursos Humanos y Cultura"/>
    <s v=""/>
    <s v="Seguridad y Salud en el Trabajo"/>
    <x v="652"/>
    <s v="servicios"/>
    <s v="Alta"/>
    <s v="OTROS SERVICIOS"/>
    <s v="NO"/>
    <x v="2"/>
    <s v="OEI 8: Optimizar la eficiencia de los procesos"/>
    <s v="Contratación"/>
    <s v="No Significativa"/>
    <s v="SI"/>
    <x v="8"/>
    <s v="4"/>
    <x v="3"/>
    <d v="2023-09-30T00:00:00"/>
    <s v="Edhit Cecilia Segura Cayetano"/>
    <s v="957 349 520"/>
    <s v="SI"/>
    <s v="Asignado"/>
    <s v="1"/>
    <x v="0"/>
    <s v=""/>
    <m/>
    <x v="50"/>
    <s v="OTROS SERVICIOS"/>
    <m/>
    <m/>
    <m/>
    <m/>
    <m/>
    <n v="10000"/>
    <n v="10000"/>
    <n v="20000"/>
    <n v="10000"/>
    <m/>
    <m/>
    <m/>
    <x v="202"/>
    <m/>
    <m/>
    <m/>
    <n v="50000"/>
    <m/>
    <s v=""/>
    <s v="NO"/>
    <s v=""/>
    <m/>
    <n v="7500"/>
  </r>
  <r>
    <x v="919"/>
    <s v="4101"/>
    <s v="Gerencia de Recursos Humanos y Cultura"/>
    <s v=""/>
    <s v="Seguridad y Salud en el Trabajo"/>
    <s v="4101"/>
    <s v="Gerencia de Recursos Humanos y Cultura"/>
    <s v=""/>
    <s v="Seguridad y Salud en el Trabajo"/>
    <x v="653"/>
    <s v="servicios"/>
    <s v="Alta"/>
    <s v="OTROS SERVICIOS"/>
    <s v="NO"/>
    <x v="2"/>
    <s v="OEI 8: Optimizar la eficiencia de los procesos"/>
    <s v="Contratación"/>
    <s v="No Significativa"/>
    <s v="NO"/>
    <x v="11"/>
    <s v="1"/>
    <x v="2"/>
    <d v="2023-08-30T00:00:00"/>
    <s v="Edhit Cecilia Segura Cayetano"/>
    <s v="957 349 520"/>
    <s v="SI"/>
    <s v="Asignado"/>
    <s v="1"/>
    <x v="0"/>
    <s v=""/>
    <m/>
    <x v="50"/>
    <s v="OTROS SERVICIOS"/>
    <m/>
    <m/>
    <m/>
    <m/>
    <m/>
    <m/>
    <m/>
    <n v="20000"/>
    <m/>
    <m/>
    <m/>
    <m/>
    <x v="55"/>
    <m/>
    <m/>
    <m/>
    <n v="20000"/>
    <m/>
    <s v=""/>
    <s v="NO"/>
    <s v=""/>
    <m/>
    <n v="7500"/>
  </r>
  <r>
    <x v="920"/>
    <s v="4101"/>
    <s v="Gerencia de Recursos Humanos y Cultura"/>
    <s v=""/>
    <s v="Seguridad y Salud en el Trabajo"/>
    <s v="4101"/>
    <s v="Gerencia de Recursos Humanos y Cultura"/>
    <s v=""/>
    <s v="Seguridad y Salud en el Trabajo"/>
    <x v="654"/>
    <s v="servicios"/>
    <s v="Alta"/>
    <s v="OTROS SERVICIOS"/>
    <s v="NO"/>
    <x v="0"/>
    <s v="OEI 8: Optimizar la eficiencia de los procesos"/>
    <s v="Contratación"/>
    <s v="No Significativa"/>
    <s v="SI"/>
    <x v="11"/>
    <s v="4"/>
    <x v="2"/>
    <d v="2023-11-30T00:00:00"/>
    <s v="Edhit Cecilia Segura Cayetano"/>
    <s v="957 349 520"/>
    <s v="SI"/>
    <s v="Asignado"/>
    <s v="1"/>
    <x v="0"/>
    <s v=""/>
    <m/>
    <x v="50"/>
    <s v="OTROS SERVICIOS"/>
    <m/>
    <m/>
    <m/>
    <m/>
    <m/>
    <m/>
    <m/>
    <n v="40000"/>
    <m/>
    <n v="30000"/>
    <n v="30000"/>
    <m/>
    <x v="332"/>
    <n v="65000"/>
    <m/>
    <m/>
    <n v="165000"/>
    <m/>
    <s v=""/>
    <s v="NO"/>
    <s v=""/>
    <m/>
    <n v="7500"/>
  </r>
  <r>
    <x v="921"/>
    <s v="4101"/>
    <s v="Gerencia de Recursos Humanos y Cultura"/>
    <s v=""/>
    <s v="Seguridad y Salud en el Trabajo"/>
    <s v="4101"/>
    <s v="Gerencia de Recursos Humanos y Cultura"/>
    <s v=""/>
    <s v="Seguridad y Salud en el Trabajo"/>
    <x v="655"/>
    <s v="servicios"/>
    <s v="Alta"/>
    <s v="OTROS SERVICIOS"/>
    <s v="NO"/>
    <x v="0"/>
    <s v="OEI 8: Optimizar la eficiencia de los procesos"/>
    <s v="Contratación"/>
    <s v="Significativa"/>
    <s v="SI"/>
    <x v="5"/>
    <s v="5"/>
    <x v="2"/>
    <d v="2023-12-31T00:00:00"/>
    <s v="Edhit Cecilia Segura Cayetano"/>
    <s v="957 349 520"/>
    <s v="SI"/>
    <s v="Asignado"/>
    <s v="1"/>
    <x v="0"/>
    <s v=""/>
    <m/>
    <x v="50"/>
    <s v="OTROS SERVICIOS"/>
    <m/>
    <m/>
    <m/>
    <m/>
    <m/>
    <m/>
    <m/>
    <n v="100000"/>
    <m/>
    <n v="400000"/>
    <n v="400000"/>
    <n v="145459"/>
    <x v="662"/>
    <m/>
    <m/>
    <m/>
    <n v="1045459"/>
    <m/>
    <s v=""/>
    <s v="NO"/>
    <s v=""/>
    <m/>
    <n v="7500"/>
  </r>
  <r>
    <x v="922"/>
    <s v="4111"/>
    <s v="Gerencia de Recursos Humanos y Cultura"/>
    <s v="Desarrollo del Talento"/>
    <s v="Desarrollo Profesional"/>
    <s v="4111"/>
    <s v="Gerencia de Recursos Humanos y Cultura"/>
    <s v="Desarrollo del Talento"/>
    <s v="Desarrollo Profesional"/>
    <x v="656"/>
    <s v="servicios"/>
    <s v="Alta"/>
    <s v="VIÁTICOS"/>
    <s v="NO"/>
    <x v="2"/>
    <s v="OEI 8: Optimizar la eficiencia de los procesos"/>
    <s v="Contratación"/>
    <s v="No Significativa"/>
    <s v="SI"/>
    <x v="0"/>
    <s v="6"/>
    <x v="14"/>
    <d v="2026-06-30T00:00:00"/>
    <s v="Edhit Cecilia Segura Cayetano"/>
    <s v="957 349 520"/>
    <s v="SI"/>
    <s v="Asignado"/>
    <s v=""/>
    <x v="0"/>
    <s v=""/>
    <m/>
    <x v="8"/>
    <s v="VIÁTICOS REPUBLICA"/>
    <n v="735"/>
    <n v="735"/>
    <n v="735"/>
    <n v="735"/>
    <n v="735"/>
    <n v="735"/>
    <m/>
    <m/>
    <m/>
    <m/>
    <m/>
    <m/>
    <x v="663"/>
    <m/>
    <m/>
    <m/>
    <n v="4410"/>
    <m/>
    <s v=""/>
    <s v="NO"/>
    <s v=""/>
    <m/>
    <n v="7500"/>
  </r>
  <r>
    <x v="923"/>
    <s v="4111"/>
    <s v="Gerencia de Recursos Humanos y Cultura"/>
    <s v="Desarrollo del Talento"/>
    <s v="Desarrollo Profesional"/>
    <s v="4111"/>
    <s v="Gerencia de Recursos Humanos y Cultura"/>
    <s v="Desarrollo del Talento"/>
    <s v="Desarrollo Profesional"/>
    <x v="656"/>
    <s v="servicios"/>
    <s v="Alta"/>
    <s v="OTROS GASTOS"/>
    <s v="NO"/>
    <x v="2"/>
    <s v="OEI 8: Optimizar la eficiencia de los procesos"/>
    <s v="Contratación"/>
    <s v="No Significativa"/>
    <s v="SI"/>
    <x v="0"/>
    <s v="6"/>
    <x v="14"/>
    <d v="2023-06-30T00:00:00"/>
    <s v="Edhit Cecilia Segura Cayetano"/>
    <s v="957 349 520"/>
    <s v="SI"/>
    <s v="Asignado"/>
    <s v=""/>
    <x v="0"/>
    <s v=""/>
    <m/>
    <x v="9"/>
    <s v="MOVILIDAD SERVICIO LOCAL"/>
    <n v="210"/>
    <n v="210"/>
    <n v="210"/>
    <n v="210"/>
    <n v="210"/>
    <n v="210"/>
    <m/>
    <m/>
    <m/>
    <m/>
    <m/>
    <m/>
    <x v="664"/>
    <m/>
    <m/>
    <m/>
    <n v="1260"/>
    <m/>
    <s v=""/>
    <s v="NO"/>
    <s v=""/>
    <m/>
    <n v="7500"/>
  </r>
  <r>
    <x v="924"/>
    <s v="4111"/>
    <s v="Gerencia de Recursos Humanos y Cultura"/>
    <s v="Desarrollo del Talento"/>
    <s v="Desarrollo Profesional"/>
    <s v="4111"/>
    <s v="Gerencia de Recursos Humanos y Cultura"/>
    <s v="Desarrollo del Talento"/>
    <s v="Desarrollo Profesional"/>
    <x v="656"/>
    <s v="servicios"/>
    <s v="Alta"/>
    <s v="GASTOS DE VIAJE"/>
    <s v="NO"/>
    <x v="2"/>
    <s v="OEI 8: Optimizar la eficiencia de los procesos"/>
    <s v="Contratación"/>
    <s v="No Significativa"/>
    <s v="SI"/>
    <x v="0"/>
    <s v="6"/>
    <x v="14"/>
    <d v="2023-06-30T00:00:00"/>
    <s v="Edhit Cecilia Segura Cayetano"/>
    <s v="957 349 520"/>
    <s v="SI"/>
    <s v="Asignado"/>
    <s v=""/>
    <x v="0"/>
    <s v=""/>
    <m/>
    <x v="7"/>
    <s v="PASAJES REPUBLICA "/>
    <n v="1348"/>
    <n v="1348"/>
    <n v="1348"/>
    <n v="1348"/>
    <n v="1348"/>
    <n v="1348"/>
    <m/>
    <m/>
    <m/>
    <m/>
    <m/>
    <m/>
    <x v="665"/>
    <m/>
    <m/>
    <m/>
    <n v="8088"/>
    <m/>
    <s v=""/>
    <s v="NO"/>
    <s v=""/>
    <m/>
    <n v="7500"/>
  </r>
  <r>
    <x v="925"/>
    <s v="4111"/>
    <s v="Gerencia de Recursos Humanos y Cultura"/>
    <s v="Desarrollo del Talento"/>
    <s v="Desarrollo Profesional"/>
    <s v="4111"/>
    <s v="Gerencia de Recursos Humanos y Cultura"/>
    <s v="Desarrollo del Talento"/>
    <s v="Desarrollo Profesional"/>
    <x v="657"/>
    <s v="servicios"/>
    <s v="Alta"/>
    <s v="CONSULTORÍAS"/>
    <s v="NO"/>
    <x v="2"/>
    <s v="OEI 13: Implementar una cultura de innovación y agilidad empresarial"/>
    <s v="Contratación"/>
    <s v="No Significativa"/>
    <s v="SI"/>
    <x v="4"/>
    <s v="8"/>
    <x v="4"/>
    <d v="2022-08-30T00:00:00"/>
    <s v="Edhit Cecilia Segura Cayetano"/>
    <s v="957 349 520"/>
    <s v="SI"/>
    <s v="Asignado"/>
    <s v="1"/>
    <x v="0"/>
    <s v=""/>
    <m/>
    <x v="87"/>
    <s v="CONSULTORÍAS OTRAS"/>
    <m/>
    <m/>
    <m/>
    <m/>
    <n v="6000"/>
    <n v="6000"/>
    <m/>
    <n v="6000"/>
    <m/>
    <m/>
    <m/>
    <m/>
    <x v="224"/>
    <m/>
    <m/>
    <m/>
    <n v="18000"/>
    <m/>
    <s v=""/>
    <s v="NO"/>
    <s v=""/>
    <m/>
    <n v="7500"/>
  </r>
  <r>
    <x v="926"/>
    <s v="4111"/>
    <s v="Gerencia de Recursos Humanos y Cultura"/>
    <s v="Desarrollo del Talento"/>
    <s v="Desarrollo Profesional"/>
    <s v="4111"/>
    <s v="Gerencia de Recursos Humanos y Cultura"/>
    <s v="Desarrollo del Talento"/>
    <s v="Desarrollo Profesional"/>
    <x v="643"/>
    <s v="servicios"/>
    <s v="Alta"/>
    <s v="CONSULTORÍAS"/>
    <s v="NO"/>
    <x v="0"/>
    <s v="OEI 8: Optimizar la eficiencia de los procesos"/>
    <s v="Contratación"/>
    <s v="No Significativa"/>
    <s v="SI"/>
    <x v="0"/>
    <s v="12"/>
    <x v="14"/>
    <d v="2023-12-31T00:00:00"/>
    <s v="Edhit Cecilia Segura Cayetano"/>
    <s v="957 349 520"/>
    <s v="SI"/>
    <s v="Asignado"/>
    <s v="1"/>
    <x v="0"/>
    <s v=""/>
    <m/>
    <x v="87"/>
    <s v="CONSULTORÍAS OTRAS"/>
    <n v="10000"/>
    <n v="10000"/>
    <n v="10000"/>
    <n v="10000"/>
    <n v="10000"/>
    <n v="10000"/>
    <n v="10000"/>
    <n v="10000"/>
    <n v="10000"/>
    <n v="10000"/>
    <n v="10000"/>
    <n v="10000"/>
    <x v="135"/>
    <m/>
    <m/>
    <m/>
    <n v="120000"/>
    <m/>
    <s v=""/>
    <s v="NO"/>
    <s v=""/>
    <m/>
    <n v="7500"/>
  </r>
  <r>
    <x v="927"/>
    <s v="4112"/>
    <s v="Gerencia de Recursos Humanos y Cultura"/>
    <s v="Desarrollo del Talento"/>
    <s v="Cultura Organizacional"/>
    <s v="4112"/>
    <s v="Gerencia de Recursos Humanos y Cultura"/>
    <s v="Desarrollo del Talento"/>
    <s v="Cultura Organizacional"/>
    <x v="658"/>
    <s v="servicios"/>
    <s v="Alta"/>
    <s v="VIÁTICOS"/>
    <s v="NO"/>
    <x v="2"/>
    <s v="OEI 8: Optimizar la eficiencia de los procesos"/>
    <s v="Contratación"/>
    <s v="No Significativa"/>
    <s v="SI"/>
    <x v="0"/>
    <s v="6"/>
    <x v="68"/>
    <d v="2023-06-30T00:00:00"/>
    <s v="Edhit Cecilia Segura Cayetano"/>
    <s v="957 349 520"/>
    <s v="SI"/>
    <s v="Asignado"/>
    <s v=""/>
    <x v="0"/>
    <s v=""/>
    <m/>
    <x v="8"/>
    <s v="VIÁTICOS REPUBLICA"/>
    <n v="700"/>
    <n v="700"/>
    <n v="700"/>
    <n v="700"/>
    <n v="700"/>
    <n v="700"/>
    <m/>
    <m/>
    <m/>
    <m/>
    <m/>
    <m/>
    <x v="633"/>
    <m/>
    <m/>
    <m/>
    <n v="4200"/>
    <m/>
    <s v=""/>
    <s v="NO"/>
    <s v=""/>
    <m/>
    <n v="7500"/>
  </r>
  <r>
    <x v="928"/>
    <s v="4112"/>
    <s v="Gerencia de Recursos Humanos y Cultura"/>
    <s v="Desarrollo del Talento"/>
    <s v="Cultura Organizacional"/>
    <s v="4112"/>
    <s v="Gerencia de Recursos Humanos y Cultura"/>
    <s v="Desarrollo del Talento"/>
    <s v="Cultura Organizacional"/>
    <x v="658"/>
    <s v="servicios"/>
    <s v="Alta"/>
    <s v="OTROS GASTOS"/>
    <s v="NO"/>
    <x v="2"/>
    <s v="OEI 8: Optimizar la eficiencia de los procesos"/>
    <s v="Contratación"/>
    <s v="No Significativa"/>
    <s v="SI"/>
    <x v="0"/>
    <s v="6"/>
    <x v="14"/>
    <d v="2023-06-30T00:00:00"/>
    <s v="Edhit Cecilia Segura Cayetano"/>
    <s v="957 349 520"/>
    <s v="SI"/>
    <s v="Asignado"/>
    <s v="1"/>
    <x v="0"/>
    <s v=""/>
    <m/>
    <x v="9"/>
    <s v="MOVILIDAD SERVICIO LOCAL"/>
    <n v="200"/>
    <n v="200"/>
    <n v="200"/>
    <n v="200"/>
    <n v="200"/>
    <n v="200"/>
    <m/>
    <m/>
    <m/>
    <m/>
    <m/>
    <m/>
    <x v="99"/>
    <m/>
    <m/>
    <m/>
    <n v="1200"/>
    <m/>
    <s v=""/>
    <s v="NO"/>
    <s v=""/>
    <m/>
    <n v="7500"/>
  </r>
  <r>
    <x v="929"/>
    <s v="4112"/>
    <s v="Gerencia de Recursos Humanos y Cultura"/>
    <s v="Desarrollo del Talento"/>
    <s v="Cultura Organizacional"/>
    <s v="4112"/>
    <s v="Gerencia de Recursos Humanos y Cultura"/>
    <s v="Desarrollo del Talento"/>
    <s v="Cultura Organizacional"/>
    <x v="659"/>
    <s v="servicios"/>
    <s v="Alta"/>
    <s v="OTROS GASTOS DE PERSONAL"/>
    <s v="NO"/>
    <x v="2"/>
    <s v="OEI 8: Optimizar la eficiencia de los procesos"/>
    <s v="Contratación"/>
    <s v="No Significativa"/>
    <s v="NO"/>
    <x v="2"/>
    <s v="2"/>
    <x v="0"/>
    <d v="2023-06-30T00:00:00"/>
    <s v="Edhit Cecilia Segura Cayetano"/>
    <s v="957 349 520"/>
    <s v="SI"/>
    <s v="Asignado"/>
    <s v="1"/>
    <x v="0"/>
    <s v=""/>
    <m/>
    <x v="163"/>
    <s v="ACTIVIDAD SECCION CULTURA ORGANIZACIONAL"/>
    <m/>
    <n v="30000"/>
    <m/>
    <m/>
    <m/>
    <n v="30000"/>
    <m/>
    <m/>
    <m/>
    <m/>
    <m/>
    <m/>
    <x v="200"/>
    <m/>
    <m/>
    <m/>
    <n v="60000"/>
    <m/>
    <s v=""/>
    <s v="NO"/>
    <s v=""/>
    <m/>
    <n v="7500"/>
  </r>
  <r>
    <x v="930"/>
    <s v="4112"/>
    <s v="Gerencia de Recursos Humanos y Cultura"/>
    <s v="Desarrollo del Talento"/>
    <s v="Cultura Organizacional"/>
    <s v="4112"/>
    <s v="Gerencia de Recursos Humanos y Cultura"/>
    <s v="Desarrollo del Talento"/>
    <s v="Cultura Organizacional"/>
    <x v="660"/>
    <s v="servicios"/>
    <s v="Alta"/>
    <s v="Actividades de Cultura Organizacional "/>
    <s v="NO"/>
    <x v="0"/>
    <s v="OEI 8: Optimizar la eficiencia de los procesos"/>
    <s v="Contratación"/>
    <s v="No Significativa"/>
    <s v="NO"/>
    <x v="4"/>
    <s v="6"/>
    <x v="4"/>
    <d v="2023-09-30T00:00:00"/>
    <s v="Edhit Cecilia Segura Cayetano"/>
    <s v="957 349 520"/>
    <s v="SI"/>
    <s v="Asignado"/>
    <s v="1"/>
    <x v="0"/>
    <s v=""/>
    <m/>
    <x v="164"/>
    <s v="ACTIVIDAD SECCION CULTURA ORGANIZACIONAL"/>
    <m/>
    <m/>
    <m/>
    <n v="30000"/>
    <n v="30000"/>
    <n v="30000"/>
    <n v="30000"/>
    <n v="30000"/>
    <n v="30000"/>
    <m/>
    <m/>
    <m/>
    <x v="356"/>
    <m/>
    <m/>
    <m/>
    <n v="180000"/>
    <m/>
    <s v=""/>
    <s v="NO"/>
    <s v=""/>
    <m/>
    <n v="7500"/>
  </r>
  <r>
    <x v="931"/>
    <s v="4112"/>
    <s v="Gerencia de Recursos Humanos y Cultura"/>
    <s v="Desarrollo del Talento"/>
    <s v="Cultura Organizacional"/>
    <s v="4112"/>
    <s v="Gerencia de Recursos Humanos y Cultura"/>
    <s v="Desarrollo del Talento"/>
    <s v="Cultura Organizacional"/>
    <x v="658"/>
    <s v="servicios"/>
    <s v="Alta"/>
    <s v="PASAJES REPUBLICA "/>
    <s v="NO"/>
    <x v="2"/>
    <s v="OEI 11: Mejorar el clima laboral"/>
    <s v="Contratación"/>
    <s v="No Significativa"/>
    <s v="SI"/>
    <x v="0"/>
    <s v="6"/>
    <x v="3"/>
    <d v="2023-06-30T00:00:00"/>
    <s v="Edhit Cecilia Segura Cayetano"/>
    <s v="957 349 520"/>
    <s v="SI"/>
    <s v="Asignado"/>
    <s v=""/>
    <x v="0"/>
    <s v=""/>
    <m/>
    <x v="7"/>
    <s v="PASAJES REPUBLICA "/>
    <n v="1430"/>
    <n v="1430"/>
    <n v="1430"/>
    <n v="1430"/>
    <n v="1430"/>
    <n v="1430"/>
    <m/>
    <m/>
    <m/>
    <m/>
    <m/>
    <m/>
    <x v="666"/>
    <m/>
    <m/>
    <m/>
    <n v="8580"/>
    <m/>
    <s v=""/>
    <s v="NO"/>
    <s v=""/>
    <m/>
    <n v="7500"/>
  </r>
  <r>
    <x v="932"/>
    <s v="4112"/>
    <s v="Gerencia de Recursos Humanos y Cultura"/>
    <s v="Desarrollo del Talento"/>
    <s v="Cultura Organizacional"/>
    <s v="4112"/>
    <s v="Gerencia de Recursos Humanos y Cultura"/>
    <s v="Desarrollo del Talento"/>
    <s v="Cultura Organizacional"/>
    <x v="661"/>
    <s v="servicios"/>
    <s v="Alta"/>
    <s v="CONSULTORÍAS"/>
    <s v="NO"/>
    <x v="2"/>
    <s v="OEI 8: Optimizar la eficiencia de los procesos"/>
    <s v="Contratación"/>
    <s v="No Significativa"/>
    <s v="SI"/>
    <x v="10"/>
    <s v="1"/>
    <x v="56"/>
    <d v="2023-10-31T00:00:00"/>
    <s v="Edhit Cecilia Segura Cayetano"/>
    <s v="957 349 520"/>
    <s v="SI"/>
    <s v="Asignado"/>
    <s v="1"/>
    <x v="0"/>
    <s v=""/>
    <m/>
    <x v="87"/>
    <s v="CONSULTORÍAS OTRAS"/>
    <m/>
    <m/>
    <m/>
    <m/>
    <m/>
    <m/>
    <m/>
    <m/>
    <m/>
    <n v="35000"/>
    <m/>
    <m/>
    <x v="20"/>
    <m/>
    <m/>
    <m/>
    <n v="35000"/>
    <m/>
    <s v=""/>
    <s v="NO"/>
    <s v=""/>
    <m/>
    <n v="7500"/>
  </r>
  <r>
    <x v="933"/>
    <s v="4112"/>
    <s v="Gerencia de Recursos Humanos y Cultura"/>
    <s v="Desarrollo del Talento"/>
    <s v="Cultura Organizacional"/>
    <s v="4112"/>
    <s v="Gerencia de Recursos Humanos y Cultura"/>
    <s v="Desarrollo del Talento"/>
    <s v="Cultura Organizacional"/>
    <x v="662"/>
    <s v="servicios"/>
    <s v="Alta"/>
    <s v="OTROS SERVICIOS"/>
    <s v="NO"/>
    <x v="2"/>
    <s v="OEI 8: Optimizar la eficiencia de los procesos"/>
    <s v="Contratación"/>
    <s v="No Significativa"/>
    <s v="SI"/>
    <x v="5"/>
    <s v="9"/>
    <x v="12"/>
    <d v="2023-11-30T00:00:00"/>
    <s v="Edhit Cecilia Segura Cayetano"/>
    <s v="957 349 520"/>
    <s v="SI"/>
    <s v="Asignado"/>
    <s v=""/>
    <x v="0"/>
    <s v=""/>
    <m/>
    <x v="50"/>
    <s v="OTROS SERVICIOS"/>
    <m/>
    <m/>
    <n v="8000"/>
    <m/>
    <n v="8000"/>
    <m/>
    <m/>
    <n v="8000"/>
    <m/>
    <m/>
    <n v="8000"/>
    <m/>
    <x v="381"/>
    <m/>
    <m/>
    <m/>
    <n v="32000"/>
    <m/>
    <s v=""/>
    <s v="NO"/>
    <s v=""/>
    <m/>
    <n v="7500"/>
  </r>
  <r>
    <x v="934"/>
    <s v="4112"/>
    <s v="Gerencia de Recursos Humanos y Cultura"/>
    <s v="Desarrollo del Talento"/>
    <s v="Cultura Organizacional"/>
    <s v="4112"/>
    <s v="Gerencia de Recursos Humanos y Cultura"/>
    <s v="Desarrollo del Talento"/>
    <s v="Cultura Organizacional"/>
    <x v="663"/>
    <s v="servicios"/>
    <s v="Alta"/>
    <s v="OTROS SERVICIOS"/>
    <s v="NO"/>
    <x v="2"/>
    <s v="OEI 8: Optimizar la eficiencia de los procesos"/>
    <s v="Contratación"/>
    <s v="No Significativa"/>
    <s v="NO"/>
    <x v="2"/>
    <s v="1"/>
    <x v="0"/>
    <d v="2023-02-28T00:00:00"/>
    <s v="Edhit Cecilia Segura Cayetano"/>
    <s v="957 349 520"/>
    <s v="SI"/>
    <s v="Asignado"/>
    <s v=""/>
    <x v="0"/>
    <s v=""/>
    <m/>
    <x v="50"/>
    <s v="OTROS SERVICIOS"/>
    <m/>
    <n v="34500"/>
    <m/>
    <m/>
    <m/>
    <m/>
    <m/>
    <m/>
    <m/>
    <m/>
    <m/>
    <m/>
    <x v="667"/>
    <m/>
    <m/>
    <m/>
    <n v="34500"/>
    <m/>
    <s v=""/>
    <s v="NO"/>
    <s v=""/>
    <m/>
    <n v="7500"/>
  </r>
  <r>
    <x v="935"/>
    <s v="4112"/>
    <s v="Gerencia de Recursos Humanos y Cultura"/>
    <s v="Desarrollo del Talento"/>
    <s v="Cultura Organizacional"/>
    <s v="4112"/>
    <s v="Gerencia de Recursos Humanos y Cultura"/>
    <s v="Desarrollo del Talento"/>
    <s v="Cultura Organizacional"/>
    <x v="664"/>
    <s v="servicios"/>
    <s v="Alta"/>
    <s v="OTROS SERVICIOS"/>
    <s v="NO"/>
    <x v="2"/>
    <s v="OEI 8: Optimizar la eficiencia de los procesos"/>
    <s v="Contratación"/>
    <s v="No Significativa"/>
    <s v="SI"/>
    <x v="2"/>
    <s v="1"/>
    <x v="0"/>
    <d v="2023-02-28T00:00:00"/>
    <s v="Edhit Cecilia Segura Cayetano"/>
    <s v="957 349 520"/>
    <s v="SI"/>
    <s v="Asignado"/>
    <s v="01"/>
    <x v="0"/>
    <s v=""/>
    <m/>
    <x v="50"/>
    <s v="OTROS SERVICIOS"/>
    <m/>
    <n v="50000"/>
    <m/>
    <m/>
    <m/>
    <m/>
    <m/>
    <m/>
    <m/>
    <m/>
    <m/>
    <m/>
    <x v="202"/>
    <m/>
    <m/>
    <m/>
    <n v="50000"/>
    <m/>
    <s v=""/>
    <s v="NO"/>
    <s v=""/>
    <m/>
    <n v="7500"/>
  </r>
  <r>
    <x v="936"/>
    <s v="4112"/>
    <s v="Gerencia de Recursos Humanos y Cultura"/>
    <s v="Desarrollo del Talento"/>
    <s v="Cultura Organizacional"/>
    <s v="4112"/>
    <s v="Gerencia de Recursos Humanos y Cultura"/>
    <s v="Desarrollo del Talento"/>
    <s v="Cultura Organizacional"/>
    <x v="665"/>
    <s v="servicios"/>
    <s v="Alta"/>
    <s v="OTROS SERVICIOS"/>
    <s v="NO"/>
    <x v="0"/>
    <s v="OEI 8: Optimizar la eficiencia de los procesos"/>
    <s v="Contratación"/>
    <s v="No Significativa"/>
    <s v="SI"/>
    <x v="4"/>
    <s v="1"/>
    <x v="4"/>
    <d v="2023-04-30T00:00:00"/>
    <s v="Edhit Cecilia Segura Cayetano"/>
    <s v="957 349 520"/>
    <s v="SI"/>
    <s v="Asignado"/>
    <s v=""/>
    <x v="0"/>
    <s v=""/>
    <m/>
    <x v="50"/>
    <s v="OTROS SERVICIOS"/>
    <m/>
    <m/>
    <m/>
    <n v="110000"/>
    <m/>
    <m/>
    <m/>
    <m/>
    <m/>
    <m/>
    <m/>
    <m/>
    <x v="619"/>
    <m/>
    <m/>
    <m/>
    <n v="110000"/>
    <m/>
    <s v=""/>
    <s v="NO"/>
    <s v=""/>
    <m/>
    <n v="7500"/>
  </r>
  <r>
    <x v="937"/>
    <s v="4112"/>
    <s v="Gerencia de Recursos Humanos y Cultura"/>
    <s v="Desarrollo del Talento"/>
    <s v="Cultura Organizacional"/>
    <s v="4112"/>
    <s v="Gerencia de Recursos Humanos y Cultura"/>
    <s v="Desarrollo del Talento"/>
    <s v="Cultura Organizacional"/>
    <x v="336"/>
    <s v="servicios"/>
    <s v="Alta"/>
    <s v="OTROS SERVICIOS"/>
    <s v="NO"/>
    <x v="2"/>
    <s v="OEI 8: Optimizar la eficiencia de los procesos"/>
    <s v="Contratación"/>
    <s v="No Significativa"/>
    <s v="SI"/>
    <x v="0"/>
    <s v="12"/>
    <x v="14"/>
    <d v="2023-12-31T00:00:00"/>
    <s v="Edhit Cecilia Segura Cayetano"/>
    <s v="957 349 520"/>
    <s v="SI"/>
    <s v="Asignado"/>
    <s v=""/>
    <x v="0"/>
    <s v=""/>
    <m/>
    <x v="79"/>
    <s v="OTROS SERVICIOS - LOCADORES DE SERVICIOS (SNP)"/>
    <n v="6000"/>
    <n v="6000"/>
    <n v="6000"/>
    <n v="6000"/>
    <n v="6000"/>
    <n v="6000"/>
    <n v="6000"/>
    <n v="6000"/>
    <n v="6000"/>
    <n v="6000"/>
    <n v="6000"/>
    <n v="6000"/>
    <x v="644"/>
    <m/>
    <m/>
    <m/>
    <n v="72000"/>
    <m/>
    <s v=""/>
    <s v="NO"/>
    <s v=""/>
    <m/>
    <n v="7500"/>
  </r>
  <r>
    <x v="938"/>
    <s v="4113"/>
    <s v="Gerencia de Recursos Humanos y Cultura"/>
    <s v="Desarrollo del Talento"/>
    <s v="Asistencia y Bienestar"/>
    <s v="4113"/>
    <s v="Gerencia de Recursos Humanos y Cultura"/>
    <s v="Desarrollo del Talento"/>
    <s v="Asistencia y Bienestar"/>
    <x v="666"/>
    <s v="Bienes"/>
    <s v="Alta"/>
    <s v="UNIFORMES"/>
    <s v="NO"/>
    <x v="0"/>
    <s v="OEI 11: Mejorar el clima laboral"/>
    <s v="Contratación"/>
    <s v="Significativa"/>
    <s v="SI"/>
    <x v="4"/>
    <s v="3"/>
    <x v="24"/>
    <d v="2023-08-30T00:00:00"/>
    <s v="Edhit Cecilia Segura Cayetano"/>
    <s v="957 349 520"/>
    <s v="SI"/>
    <s v="Asignado"/>
    <s v="01"/>
    <x v="0"/>
    <s v=""/>
    <m/>
    <x v="165"/>
    <s v="UNIFORMES POR CONVENIO"/>
    <m/>
    <m/>
    <m/>
    <m/>
    <n v="2266833"/>
    <n v="2266833"/>
    <n v="2266833"/>
    <n v="0"/>
    <m/>
    <m/>
    <m/>
    <m/>
    <x v="668"/>
    <m/>
    <m/>
    <m/>
    <n v="6800499"/>
    <m/>
    <s v=""/>
    <s v="NO"/>
    <s v=""/>
    <m/>
    <n v="7500"/>
  </r>
  <r>
    <x v="939"/>
    <s v="4113"/>
    <s v="Gerencia de Recursos Humanos y Cultura"/>
    <s v="Desarrollo del Talento"/>
    <s v="Asistencia y Bienestar"/>
    <s v="4113"/>
    <s v="Gerencia de Recursos Humanos y Cultura"/>
    <s v="Desarrollo del Talento"/>
    <s v="Asistencia y Bienestar"/>
    <x v="667"/>
    <s v="servicios"/>
    <s v="Alta"/>
    <s v="ASISTENCIA MEDICA"/>
    <s v="NO"/>
    <x v="0"/>
    <s v="OEI 8: Optimizar la eficiencia de los procesos"/>
    <s v="Contratación"/>
    <s v="No Significativa"/>
    <s v="SI"/>
    <x v="0"/>
    <s v="12"/>
    <x v="14"/>
    <d v="2023-12-31T00:00:00"/>
    <s v="Edhit Cecilia Segura Cayetano"/>
    <s v="957 349 520"/>
    <s v="SI"/>
    <s v="Asignado"/>
    <s v="1"/>
    <x v="0"/>
    <s v=""/>
    <m/>
    <x v="162"/>
    <s v="ASISTENCIA MEDICA"/>
    <n v="6600"/>
    <n v="6600"/>
    <n v="6600"/>
    <n v="6600"/>
    <n v="6600"/>
    <n v="6600"/>
    <n v="6600"/>
    <n v="6600"/>
    <n v="6600"/>
    <n v="10000"/>
    <n v="10000"/>
    <n v="10000"/>
    <x v="669"/>
    <m/>
    <m/>
    <m/>
    <n v="89400"/>
    <m/>
    <s v=""/>
    <s v="NO"/>
    <s v=""/>
    <m/>
    <n v="7500"/>
  </r>
  <r>
    <x v="940"/>
    <s v="4113"/>
    <s v="Gerencia de Recursos Humanos y Cultura"/>
    <s v="Desarrollo del Talento"/>
    <s v="Asistencia y Bienestar"/>
    <s v="4113"/>
    <s v="Gerencia de Recursos Humanos y Cultura"/>
    <s v="Desarrollo del Talento"/>
    <s v="Asistencia y Bienestar"/>
    <x v="668"/>
    <s v="servicios"/>
    <s v="Alta"/>
    <s v="ASISTENCIA MEDICA"/>
    <s v="NO"/>
    <x v="0"/>
    <s v="OEI 8: Optimizar la eficiencia de los procesos"/>
    <s v="Contratación"/>
    <s v="Significativa"/>
    <s v="SI"/>
    <x v="0"/>
    <s v="12"/>
    <x v="14"/>
    <d v="2023-12-31T00:00:00"/>
    <s v="Edhit Cecilia Segura Cayetano"/>
    <s v="957 349 520"/>
    <s v="SI"/>
    <s v="Asignado"/>
    <s v=""/>
    <x v="0"/>
    <s v=""/>
    <m/>
    <x v="162"/>
    <s v="ASISTENCIA MEDICA"/>
    <n v="37648"/>
    <n v="37648"/>
    <n v="37648"/>
    <n v="37648"/>
    <n v="37648"/>
    <n v="37648"/>
    <n v="37648"/>
    <n v="37648"/>
    <n v="37648"/>
    <n v="37648"/>
    <n v="37648"/>
    <n v="37650"/>
    <x v="670"/>
    <m/>
    <m/>
    <m/>
    <n v="451778"/>
    <m/>
    <s v=""/>
    <s v="NO"/>
    <s v=""/>
    <m/>
    <n v="7500"/>
  </r>
  <r>
    <x v="941"/>
    <s v="4113"/>
    <s v="Gerencia de Recursos Humanos y Cultura"/>
    <s v="Desarrollo del Talento"/>
    <s v="Asistencia y Bienestar"/>
    <s v="4113"/>
    <s v="Gerencia de Recursos Humanos y Cultura"/>
    <s v="Desarrollo del Talento"/>
    <s v="Asistencia y Bienestar"/>
    <x v="669"/>
    <s v="Bienes"/>
    <s v="Moderada"/>
    <s v="Actividades de Bienestar Laboral "/>
    <s v="NO"/>
    <x v="2"/>
    <s v="OEI 8: Optimizar la eficiencia de los procesos"/>
    <s v="Contratación"/>
    <s v="No Significativa"/>
    <s v="SI"/>
    <x v="0"/>
    <s v="12"/>
    <x v="14"/>
    <d v="2023-12-31T00:00:00"/>
    <s v="Edhit Cecilia Segura Cayetano"/>
    <s v="957 349 520"/>
    <s v="SI"/>
    <s v="Asignado"/>
    <s v=""/>
    <x v="0"/>
    <s v=""/>
    <m/>
    <x v="166"/>
    <s v="ACTIVIDADES DE BIENESTAR LABORAL"/>
    <n v="2450"/>
    <n v="2450"/>
    <n v="2450"/>
    <n v="2450"/>
    <n v="2450"/>
    <n v="2450"/>
    <n v="2450"/>
    <n v="2450"/>
    <n v="2450"/>
    <n v="2450"/>
    <n v="2450"/>
    <n v="2450"/>
    <x v="671"/>
    <m/>
    <m/>
    <m/>
    <n v="29400"/>
    <m/>
    <s v=""/>
    <s v="NO"/>
    <s v=""/>
    <m/>
    <n v="7500"/>
  </r>
  <r>
    <x v="942"/>
    <s v="4113"/>
    <s v="Gerencia de Recursos Humanos y Cultura"/>
    <s v="Desarrollo del Talento"/>
    <s v="Asistencia y Bienestar"/>
    <s v="4113"/>
    <s v="Gerencia de Recursos Humanos y Cultura"/>
    <s v="Desarrollo del Talento"/>
    <s v="Asistencia y Bienestar"/>
    <x v="670"/>
    <s v="servicios"/>
    <s v="Alta"/>
    <s v="Actividades de Bienestar Laboral "/>
    <s v="NO"/>
    <x v="2"/>
    <s v="OEI 11: Mejorar el clima laboral"/>
    <s v="Contratación"/>
    <s v="No Significativa"/>
    <s v="SI"/>
    <x v="0"/>
    <s v="1"/>
    <x v="14"/>
    <d v="2023-01-30T00:00:00"/>
    <s v="Edhit Cecilia Segura Cayetano"/>
    <s v="957 349 520"/>
    <s v="SI"/>
    <s v="Asignado"/>
    <s v=""/>
    <x v="0"/>
    <s v=""/>
    <m/>
    <x v="166"/>
    <s v="ACTIVIDADES DE BIENESTAR LABORAL"/>
    <n v="60000"/>
    <m/>
    <m/>
    <m/>
    <m/>
    <m/>
    <m/>
    <m/>
    <m/>
    <m/>
    <m/>
    <m/>
    <x v="200"/>
    <m/>
    <m/>
    <m/>
    <n v="60000"/>
    <m/>
    <s v=""/>
    <s v="NO"/>
    <s v=""/>
    <m/>
    <n v="7500"/>
  </r>
  <r>
    <x v="943"/>
    <s v="4113"/>
    <s v="Gerencia de Recursos Humanos y Cultura"/>
    <s v="Desarrollo del Talento"/>
    <s v="Asistencia y Bienestar"/>
    <s v="4113"/>
    <s v="Gerencia de Recursos Humanos y Cultura"/>
    <s v="Desarrollo del Talento"/>
    <s v="Asistencia y Bienestar"/>
    <x v="671"/>
    <s v="servicios"/>
    <s v="Alta"/>
    <s v="Actividades de Bienestar Laboral "/>
    <s v="NO"/>
    <x v="0"/>
    <s v="OEI 11: Mejorar el clima laboral"/>
    <s v="Contratación"/>
    <s v="No Significativa"/>
    <s v="SI"/>
    <x v="0"/>
    <s v="12"/>
    <x v="14"/>
    <d v="2023-12-31T00:00:00"/>
    <s v="Edhit Cecilia Segura Cayetano"/>
    <s v="957 349 520"/>
    <s v="SI"/>
    <s v="Asignado"/>
    <s v=""/>
    <x v="0"/>
    <s v=""/>
    <m/>
    <x v="166"/>
    <s v="ACTIVIDADES DE BIENESTAR LABORAL"/>
    <n v="30791"/>
    <n v="30791"/>
    <n v="30791"/>
    <n v="30791"/>
    <n v="30791"/>
    <n v="30791"/>
    <n v="30791"/>
    <n v="30791"/>
    <n v="30791"/>
    <n v="30791"/>
    <n v="30791"/>
    <n v="30794"/>
    <x v="672"/>
    <m/>
    <m/>
    <m/>
    <n v="369495"/>
    <m/>
    <s v=""/>
    <s v="NO"/>
    <s v=""/>
    <m/>
    <n v="7500"/>
  </r>
  <r>
    <x v="944"/>
    <s v="4113"/>
    <s v="Gerencia de Recursos Humanos y Cultura"/>
    <s v="Desarrollo del Talento"/>
    <s v="Asistencia y Bienestar"/>
    <s v="4113"/>
    <s v="Gerencia de Recursos Humanos y Cultura"/>
    <s v="Desarrollo del Talento"/>
    <s v="Asistencia y Bienestar"/>
    <x v="672"/>
    <s v="servicios"/>
    <s v="Alta"/>
    <s v="DIVERSOS"/>
    <s v="NO"/>
    <x v="2"/>
    <s v="OEI 8: Optimizar la eficiencia de los procesos"/>
    <s v="Contratación"/>
    <s v="No Significativa"/>
    <s v="SI"/>
    <x v="5"/>
    <s v="1"/>
    <x v="12"/>
    <d v="2023-03-31T00:00:00"/>
    <s v="Edhit Cecilia Segura Cayetano"/>
    <s v="957 349 520"/>
    <s v="SI"/>
    <s v="Asignado"/>
    <s v=""/>
    <x v="0"/>
    <s v=""/>
    <m/>
    <x v="158"/>
    <s v="DIVERSOS"/>
    <m/>
    <m/>
    <n v="5991"/>
    <m/>
    <m/>
    <m/>
    <m/>
    <m/>
    <m/>
    <m/>
    <m/>
    <m/>
    <x v="673"/>
    <m/>
    <m/>
    <m/>
    <n v="5991"/>
    <m/>
    <s v=""/>
    <s v="NO"/>
    <s v=""/>
    <m/>
    <n v="7500"/>
  </r>
  <r>
    <x v="945"/>
    <s v="4113"/>
    <s v="Gerencia de Recursos Humanos y Cultura"/>
    <s v="Desarrollo del Talento"/>
    <s v="Asistencia y Bienestar"/>
    <s v="4113"/>
    <s v="Gerencia de Recursos Humanos y Cultura"/>
    <s v="Desarrollo del Talento"/>
    <s v="Asistencia y Bienestar"/>
    <x v="673"/>
    <s v="Bienes"/>
    <s v="Moderada"/>
    <s v="DIVERSOS"/>
    <s v="NO"/>
    <x v="2"/>
    <s v="OEI 11: Mejorar el clima laboral"/>
    <s v="Contratación"/>
    <s v="No Significativa"/>
    <s v="NO"/>
    <x v="0"/>
    <s v="1"/>
    <x v="14"/>
    <d v="2023-01-30T00:00:00"/>
    <s v="Edhit Cecilia Segura Cayetano"/>
    <s v="957 349 520"/>
    <s v="SI"/>
    <s v="Asignado"/>
    <s v=""/>
    <x v="0"/>
    <s v=""/>
    <m/>
    <x v="158"/>
    <s v="DIVERSOS"/>
    <n v="11620"/>
    <m/>
    <m/>
    <m/>
    <m/>
    <m/>
    <m/>
    <m/>
    <m/>
    <m/>
    <m/>
    <m/>
    <x v="674"/>
    <m/>
    <m/>
    <m/>
    <n v="11620"/>
    <m/>
    <s v=""/>
    <s v="NO"/>
    <s v=""/>
    <m/>
    <n v="7500"/>
  </r>
  <r>
    <x v="946"/>
    <s v="4113"/>
    <s v="Gerencia de Recursos Humanos y Cultura"/>
    <s v="Desarrollo del Talento"/>
    <s v="Asistencia y Bienestar"/>
    <s v="4113"/>
    <s v="Gerencia de Recursos Humanos y Cultura"/>
    <s v="Desarrollo del Talento"/>
    <s v="Asistencia y Bienestar"/>
    <x v="674"/>
    <s v="Bienes"/>
    <s v="Alta"/>
    <s v="DIVERSOS"/>
    <s v="NO"/>
    <x v="0"/>
    <s v="OEI 11: Mejorar el clima laboral"/>
    <s v="Contratación"/>
    <s v="No Significativa"/>
    <s v="SI"/>
    <x v="2"/>
    <s v="1"/>
    <x v="0"/>
    <d v="2023-02-28T00:00:00"/>
    <s v="Edhit Cecilia Segura Cayetano"/>
    <s v="957 349 520"/>
    <s v="SI"/>
    <s v="Asignado"/>
    <s v=""/>
    <x v="0"/>
    <s v=""/>
    <m/>
    <x v="158"/>
    <s v="DIVERSOS"/>
    <m/>
    <n v="120000"/>
    <m/>
    <m/>
    <m/>
    <m/>
    <m/>
    <m/>
    <m/>
    <m/>
    <m/>
    <m/>
    <x v="135"/>
    <m/>
    <m/>
    <m/>
    <n v="120000"/>
    <m/>
    <s v=""/>
    <s v="NO"/>
    <s v=""/>
    <m/>
    <n v="7500"/>
  </r>
  <r>
    <x v="947"/>
    <s v="4113"/>
    <s v="Gerencia de Recursos Humanos y Cultura"/>
    <s v="Desarrollo del Talento"/>
    <s v="Asistencia y Bienestar"/>
    <s v="4113"/>
    <s v="Gerencia de Recursos Humanos y Cultura"/>
    <s v="Desarrollo del Talento"/>
    <s v="Asistencia y Bienestar"/>
    <x v="675"/>
    <s v="Bienes"/>
    <s v="Alta"/>
    <s v="DIVERSOS"/>
    <s v="NO"/>
    <x v="0"/>
    <s v="OEI 11: Mejorar el clima laboral"/>
    <s v="Contratación"/>
    <s v="No Significativa"/>
    <s v="SI"/>
    <x v="12"/>
    <s v="1"/>
    <x v="6"/>
    <d v="2023-09-30T00:00:00"/>
    <s v="Edhit Cecilia Segura Cayetano"/>
    <s v="957 349 520"/>
    <s v="SI"/>
    <s v="Asignado"/>
    <s v=""/>
    <x v="0"/>
    <s v=""/>
    <m/>
    <x v="158"/>
    <s v="DIVERSOS"/>
    <m/>
    <m/>
    <m/>
    <m/>
    <m/>
    <m/>
    <m/>
    <m/>
    <n v="139240"/>
    <m/>
    <m/>
    <m/>
    <x v="675"/>
    <m/>
    <m/>
    <m/>
    <n v="139240"/>
    <m/>
    <s v=""/>
    <s v="NO"/>
    <s v=""/>
    <m/>
    <n v="7500"/>
  </r>
  <r>
    <x v="948"/>
    <s v="4110"/>
    <s v="Gerencia de Recursos Humanos y Cultura"/>
    <s v="Desarrollo del Talento"/>
    <s v=""/>
    <s v="4110"/>
    <s v="Gerencia de Recursos Humanos y Cultura"/>
    <s v="Desarrollo del Talento"/>
    <s v=""/>
    <x v="676"/>
    <s v="servicios"/>
    <s v="Alta"/>
    <s v="ALQUILERES"/>
    <s v="NO"/>
    <x v="2"/>
    <s v="OEI 8: Optimizar la eficiencia de los procesos"/>
    <s v="Contratación"/>
    <s v="No Significativa"/>
    <s v="SI"/>
    <x v="2"/>
    <s v="11"/>
    <x v="0"/>
    <d v="2023-12-31T00:00:00"/>
    <s v="Edhit Cecilia Segura Cayetano"/>
    <s v="957 349 520"/>
    <s v="SI"/>
    <s v="Asignado"/>
    <s v=""/>
    <x v="0"/>
    <s v=""/>
    <m/>
    <x v="74"/>
    <s v="ALQUILERES OTRAS CONSTRUCCIONES"/>
    <m/>
    <n v="818"/>
    <n v="818"/>
    <n v="818"/>
    <n v="818"/>
    <n v="818"/>
    <n v="818"/>
    <n v="818"/>
    <n v="818"/>
    <n v="818"/>
    <n v="818"/>
    <n v="820"/>
    <x v="453"/>
    <m/>
    <m/>
    <m/>
    <n v="9000"/>
    <m/>
    <s v=""/>
    <s v="NO"/>
    <s v=""/>
    <m/>
    <n v="7500"/>
  </r>
  <r>
    <x v="949"/>
    <s v="4101"/>
    <s v="Gerencia de Recursos Humanos y Cultura"/>
    <s v=""/>
    <s v="Seguridad y Salud en el Trabajo"/>
    <s v="4101"/>
    <s v="Gerencia de Recursos Humanos y Cultura"/>
    <s v=""/>
    <s v="Seguridad y Salud en el Trabajo"/>
    <x v="677"/>
    <s v="servicios"/>
    <s v="Alta"/>
    <s v="ASISTENCIA MEDICA"/>
    <s v="NO"/>
    <x v="0"/>
    <s v="OEI 8: Optimizar la eficiencia de los procesos"/>
    <s v="Contratación"/>
    <s v="Significativa"/>
    <s v="SI"/>
    <x v="2"/>
    <s v="10"/>
    <x v="0"/>
    <d v="2023-12-31T00:00:00"/>
    <s v="Edhit Cecilia Segura Cayetano"/>
    <s v="957 349 520"/>
    <s v="SI"/>
    <s v="No Asignado"/>
    <s v=""/>
    <x v="0"/>
    <s v=""/>
    <m/>
    <x v="162"/>
    <s v="ASISTENCIA MEDICA"/>
    <m/>
    <m/>
    <m/>
    <m/>
    <m/>
    <m/>
    <m/>
    <m/>
    <m/>
    <m/>
    <m/>
    <m/>
    <x v="111"/>
    <m/>
    <m/>
    <n v="550000"/>
    <n v="550000"/>
    <m/>
    <s v=""/>
    <s v="NO"/>
    <s v=""/>
    <m/>
    <n v="7500"/>
  </r>
  <r>
    <x v="950"/>
    <s v="4101"/>
    <s v="Gerencia de Recursos Humanos y Cultura"/>
    <s v=""/>
    <s v="Seguridad y Salud en el Trabajo"/>
    <s v="4101"/>
    <s v="Gerencia de Recursos Humanos y Cultura"/>
    <s v=""/>
    <s v="Seguridad y Salud en el Trabajo"/>
    <x v="655"/>
    <s v="servicios"/>
    <s v="Alta"/>
    <s v="OTROS SERVICIOS"/>
    <s v="NO"/>
    <x v="0"/>
    <s v="OEI 8: Optimizar la eficiencia de los procesos"/>
    <s v="Contratación"/>
    <s v="No Significativa"/>
    <s v="SI"/>
    <x v="5"/>
    <s v="36"/>
    <x v="69"/>
    <d v="2016-12-31T00:00:00"/>
    <s v="Edhit Cecilia Segura Cayetano"/>
    <s v="957 349 520"/>
    <s v="SI"/>
    <s v="No Asignado"/>
    <s v=""/>
    <x v="0"/>
    <s v=""/>
    <m/>
    <x v="50"/>
    <s v="OTROS SERVICIOS"/>
    <m/>
    <m/>
    <m/>
    <m/>
    <m/>
    <m/>
    <m/>
    <m/>
    <m/>
    <m/>
    <m/>
    <m/>
    <x v="111"/>
    <n v="1000000"/>
    <n v="600000"/>
    <n v="1600000"/>
    <n v="3200000"/>
    <m/>
    <s v=""/>
    <s v="NO"/>
    <s v=""/>
    <m/>
    <n v="7500"/>
  </r>
  <r>
    <x v="951"/>
    <s v="4101"/>
    <s v="Gerencia de Recursos Humanos y Cultura"/>
    <s v=""/>
    <s v="Seguridad y Salud en el Trabajo"/>
    <s v="4101"/>
    <s v="Gerencia de Recursos Humanos y Cultura"/>
    <s v=""/>
    <s v="Seguridad y Salud en el Trabajo"/>
    <x v="651"/>
    <s v="servicios"/>
    <s v="Alta"/>
    <s v="OTRO SERVICIOS"/>
    <s v="NO"/>
    <x v="2"/>
    <s v="OEI 8: Optimizar la eficiencia de los procesos"/>
    <s v="Contratación"/>
    <s v="No Significativa"/>
    <s v="SI"/>
    <x v="0"/>
    <s v="36"/>
    <x v="70"/>
    <d v="2026-12-31T00:00:00"/>
    <s v="Edhit Cecilia Segura Cayetano"/>
    <s v="957 349 520"/>
    <s v="SI"/>
    <s v="No Asignado"/>
    <s v=""/>
    <x v="0"/>
    <s v=""/>
    <m/>
    <x v="50"/>
    <s v="OTROS SERVICIOS"/>
    <m/>
    <m/>
    <m/>
    <m/>
    <m/>
    <m/>
    <m/>
    <m/>
    <m/>
    <m/>
    <m/>
    <m/>
    <x v="111"/>
    <n v="5000"/>
    <n v="5000"/>
    <n v="5000"/>
    <n v="15000"/>
    <m/>
    <s v=""/>
    <s v="NO"/>
    <s v=""/>
    <m/>
    <n v="7500"/>
  </r>
  <r>
    <x v="952"/>
    <s v="7500"/>
    <s v="Gerencia de Recursos Humanos y Cultura"/>
    <m/>
    <m/>
    <s v="7500"/>
    <s v="Gerencia de Recursos Humanos y Cultura"/>
    <m/>
    <m/>
    <x v="678"/>
    <s v="servicios"/>
    <m/>
    <s v="Seguro Médico Familiar"/>
    <m/>
    <x v="1"/>
    <m/>
    <m/>
    <m/>
    <s v="SI"/>
    <x v="1"/>
    <m/>
    <x v="1"/>
    <m/>
    <s v="Edhit Cecilia Segura Cayetano"/>
    <s v="957 349 520"/>
    <s v="SI"/>
    <m/>
    <m/>
    <x v="3"/>
    <m/>
    <m/>
    <x v="167"/>
    <s v="SEGURO - MEDICO FAMILIAR (PAM)"/>
    <n v="1400000"/>
    <n v="1400000"/>
    <n v="1400000"/>
    <n v="1400000"/>
    <n v="1400000"/>
    <n v="1400000"/>
    <n v="1400000"/>
    <n v="1400000"/>
    <n v="1400000"/>
    <n v="1400000"/>
    <n v="1400000"/>
    <n v="7417939"/>
    <x v="676"/>
    <m/>
    <m/>
    <m/>
    <n v="22817939"/>
    <m/>
    <s v=""/>
    <m/>
    <m/>
    <s v="x"/>
    <n v="7500"/>
  </r>
  <r>
    <x v="953"/>
    <s v="7500"/>
    <s v="Gerencia de Recursos Humanos y Cultura"/>
    <m/>
    <m/>
    <s v="7500"/>
    <s v="Gerencia de Recursos Humanos y Cultura"/>
    <m/>
    <m/>
    <x v="679"/>
    <m/>
    <m/>
    <s v="Fondo de Empleados DS. 487 Art. 16 Inc."/>
    <m/>
    <x v="1"/>
    <m/>
    <m/>
    <m/>
    <s v="SI"/>
    <x v="1"/>
    <m/>
    <x v="1"/>
    <m/>
    <s v="Edhit Cecilia Segura Cayetano"/>
    <s v="957 349 520"/>
    <s v="SI"/>
    <m/>
    <m/>
    <x v="3"/>
    <m/>
    <m/>
    <x v="168"/>
    <s v="FONDO DE EMPLEADOS DS 487-85 ART 16 INC"/>
    <n v="1326593"/>
    <n v="1326593"/>
    <n v="1326593"/>
    <n v="1326593"/>
    <n v="1326593"/>
    <n v="1326593"/>
    <n v="1326593"/>
    <n v="1326593"/>
    <n v="1326593"/>
    <n v="1326593"/>
    <n v="1602017"/>
    <n v="1602017"/>
    <x v="677"/>
    <m/>
    <m/>
    <m/>
    <n v="16469964"/>
    <m/>
    <s v=""/>
    <m/>
    <m/>
    <s v="x"/>
    <n v="7500"/>
  </r>
  <r>
    <x v="954"/>
    <s v="7500"/>
    <s v="Gerencia de Recursos Humanos y Cultura"/>
    <m/>
    <m/>
    <s v="7500"/>
    <s v="Gerencia de Recursos Humanos y Cultura"/>
    <m/>
    <m/>
    <x v="680"/>
    <s v="servicios"/>
    <m/>
    <s v="Capacitación laboral juvenil "/>
    <m/>
    <x v="1"/>
    <m/>
    <m/>
    <m/>
    <s v="SI"/>
    <x v="1"/>
    <m/>
    <x v="1"/>
    <m/>
    <s v="Edhit Cecilia Segura Cayetano"/>
    <s v="957 349 520"/>
    <s v="SI"/>
    <m/>
    <m/>
    <x v="3"/>
    <m/>
    <m/>
    <x v="169"/>
    <s v="PRACTICAS PRE-PROFESIONALES"/>
    <n v="505278"/>
    <n v="505278"/>
    <n v="505278"/>
    <n v="505278"/>
    <n v="505278"/>
    <n v="505278"/>
    <n v="505278"/>
    <n v="505278"/>
    <n v="505278"/>
    <n v="505278"/>
    <n v="505278"/>
    <n v="505272"/>
    <x v="678"/>
    <m/>
    <m/>
    <m/>
    <n v="6063330"/>
    <m/>
    <s v=""/>
    <m/>
    <m/>
    <s v="x"/>
    <n v="7500"/>
  </r>
  <r>
    <x v="955"/>
    <s v="7500"/>
    <s v="Gerencia de Recursos Humanos y Cultura"/>
    <m/>
    <m/>
    <s v="7500"/>
    <s v="Gerencia de Recursos Humanos y Cultura"/>
    <m/>
    <m/>
    <x v="681"/>
    <m/>
    <m/>
    <s v="Fondo de Empleados - Programa Navidad 2021"/>
    <m/>
    <x v="1"/>
    <m/>
    <m/>
    <m/>
    <s v="SI"/>
    <x v="1"/>
    <m/>
    <x v="1"/>
    <m/>
    <s v="Edhit Cecilia Segura Cayetano"/>
    <s v="957 349 520"/>
    <s v="SI"/>
    <m/>
    <m/>
    <x v="3"/>
    <m/>
    <m/>
    <x v="168"/>
    <s v="FONDO DE EMPLEADOS DS 487-85 ART 16 INC"/>
    <m/>
    <m/>
    <m/>
    <m/>
    <m/>
    <m/>
    <m/>
    <n v="0"/>
    <m/>
    <m/>
    <m/>
    <n v="4200000"/>
    <x v="679"/>
    <m/>
    <m/>
    <m/>
    <n v="4200000"/>
    <m/>
    <s v=""/>
    <m/>
    <m/>
    <s v="x"/>
    <n v="7500"/>
  </r>
  <r>
    <x v="956"/>
    <s v="7500"/>
    <s v="Gerencia de Recursos Humanos y Cultura"/>
    <m/>
    <m/>
    <s v="7500"/>
    <s v="Gerencia de Recursos Humanos y Cultura"/>
    <m/>
    <m/>
    <x v="682"/>
    <s v="servicios"/>
    <m/>
    <s v="Seguro de Vida y  Accidentes de Trabajo"/>
    <m/>
    <x v="1"/>
    <m/>
    <m/>
    <m/>
    <s v="SI"/>
    <x v="1"/>
    <m/>
    <x v="1"/>
    <m/>
    <s v="Edhit Cecilia Segura Cayetano"/>
    <s v="957 349 520"/>
    <s v="SI"/>
    <m/>
    <m/>
    <x v="3"/>
    <m/>
    <m/>
    <x v="170"/>
    <s v="SEGURO DE VIDA Y ACCIDENTES DE TRABAJO"/>
    <n v="294364"/>
    <n v="294364"/>
    <n v="294364"/>
    <n v="294364"/>
    <n v="294364"/>
    <n v="294364"/>
    <n v="294364"/>
    <n v="294364"/>
    <n v="294364"/>
    <n v="294364"/>
    <n v="387924"/>
    <n v="387924"/>
    <x v="680"/>
    <m/>
    <m/>
    <m/>
    <n v="3719488"/>
    <m/>
    <s v=""/>
    <m/>
    <m/>
    <s v="x"/>
    <n v="7500"/>
  </r>
  <r>
    <x v="957"/>
    <s v="7500"/>
    <s v="Gerencia de Recursos Humanos y Cultura"/>
    <m/>
    <m/>
    <s v="7500"/>
    <s v="Gerencia de Recursos Humanos y Cultura"/>
    <m/>
    <m/>
    <x v="683"/>
    <s v="servicios"/>
    <m/>
    <s v="Prácticas Pre Profesionales"/>
    <m/>
    <x v="1"/>
    <m/>
    <m/>
    <m/>
    <s v="SI"/>
    <x v="1"/>
    <m/>
    <x v="1"/>
    <m/>
    <s v="Edhit Cecilia Segura Cayetano"/>
    <s v="957 349 520"/>
    <s v="SI"/>
    <m/>
    <m/>
    <x v="3"/>
    <m/>
    <m/>
    <x v="169"/>
    <s v="PRACTICAS PRE-PROFESIONALES"/>
    <n v="283728"/>
    <n v="283728"/>
    <n v="283728"/>
    <n v="283728"/>
    <n v="283728"/>
    <n v="283728"/>
    <n v="283728"/>
    <n v="283728"/>
    <n v="283728"/>
    <n v="283728"/>
    <n v="283728"/>
    <n v="283722"/>
    <x v="681"/>
    <m/>
    <m/>
    <m/>
    <n v="3404730"/>
    <m/>
    <s v=""/>
    <m/>
    <m/>
    <s v="x"/>
    <n v="7500"/>
  </r>
  <r>
    <x v="958"/>
    <s v="7500"/>
    <s v="Gerencia de Recursos Humanos y Cultura"/>
    <m/>
    <m/>
    <s v="7500"/>
    <s v="Gerencia de Recursos Humanos y Cultura"/>
    <m/>
    <m/>
    <x v="684"/>
    <s v="servicios"/>
    <m/>
    <s v="FOLA (Seguro Practicantes)"/>
    <m/>
    <x v="1"/>
    <m/>
    <m/>
    <m/>
    <s v="SI"/>
    <x v="1"/>
    <m/>
    <x v="1"/>
    <m/>
    <s v="Edhit Cecilia Segura Cayetano"/>
    <s v="957 349 520"/>
    <s v="SI"/>
    <m/>
    <m/>
    <x v="3"/>
    <m/>
    <m/>
    <x v="171"/>
    <s v="SEGURO - VARIOS"/>
    <n v="175000"/>
    <n v="175000"/>
    <n v="175000"/>
    <n v="175000"/>
    <n v="175000"/>
    <n v="175000"/>
    <n v="175000"/>
    <n v="175000"/>
    <n v="175000"/>
    <n v="175000"/>
    <n v="175000"/>
    <n v="175000"/>
    <x v="682"/>
    <m/>
    <m/>
    <m/>
    <n v="2100000"/>
    <m/>
    <s v=""/>
    <m/>
    <m/>
    <s v="x"/>
    <n v="7500"/>
  </r>
  <r>
    <x v="959"/>
    <s v="7500"/>
    <s v="Gerencia de Recursos Humanos y Cultura"/>
    <m/>
    <m/>
    <s v="7500"/>
    <s v="Gerencia de Recursos Humanos y Cultura"/>
    <m/>
    <m/>
    <x v="685"/>
    <s v="servicios"/>
    <m/>
    <s v="Seguro de accidentes personales general"/>
    <m/>
    <x v="1"/>
    <m/>
    <m/>
    <m/>
    <s v="SI"/>
    <x v="1"/>
    <m/>
    <x v="1"/>
    <m/>
    <s v="Edhit Cecilia Segura Cayetano"/>
    <s v="957 349 520"/>
    <s v="SI"/>
    <m/>
    <m/>
    <x v="3"/>
    <m/>
    <m/>
    <x v="171"/>
    <s v="SEGURO - VARIOS"/>
    <n v="20000"/>
    <n v="20000"/>
    <n v="20000"/>
    <n v="20000"/>
    <n v="20000"/>
    <n v="20000"/>
    <n v="20000"/>
    <n v="20000"/>
    <n v="20000"/>
    <n v="20000"/>
    <n v="20000"/>
    <n v="20000"/>
    <x v="524"/>
    <m/>
    <m/>
    <m/>
    <n v="240000"/>
    <m/>
    <s v=""/>
    <m/>
    <m/>
    <s v="x"/>
    <n v="7500"/>
  </r>
  <r>
    <x v="960"/>
    <s v="7500"/>
    <s v="Gerencia de Recursos Humanos y Cultura"/>
    <m/>
    <m/>
    <s v="7500"/>
    <s v="Gerencia de Recursos Humanos y Cultura"/>
    <m/>
    <m/>
    <x v="686"/>
    <s v="servicios"/>
    <m/>
    <s v="Sepelio y Luto"/>
    <m/>
    <x v="1"/>
    <m/>
    <m/>
    <m/>
    <s v="SI"/>
    <x v="1"/>
    <m/>
    <x v="1"/>
    <m/>
    <s v="Edhit Cecilia Segura Cayetano"/>
    <s v="957 349 520"/>
    <s v="SI"/>
    <m/>
    <m/>
    <x v="3"/>
    <m/>
    <m/>
    <x v="172"/>
    <s v="SEPELIO Y LUTO"/>
    <n v="13100"/>
    <n v="13100"/>
    <n v="13100"/>
    <n v="13100"/>
    <n v="13100"/>
    <n v="13100"/>
    <n v="13100"/>
    <n v="13100"/>
    <n v="13100"/>
    <n v="13100"/>
    <n v="13100"/>
    <n v="13100"/>
    <x v="683"/>
    <m/>
    <m/>
    <m/>
    <n v="157200"/>
    <m/>
    <s v=""/>
    <m/>
    <m/>
    <s v="x"/>
    <n v="7500"/>
  </r>
  <r>
    <x v="961"/>
    <s v="7500"/>
    <s v="Gerencia de Recursos Humanos y Cultura"/>
    <m/>
    <m/>
    <s v="7500"/>
    <s v="Gerencia de Recursos Humanos y Cultura"/>
    <m/>
    <m/>
    <x v="687"/>
    <s v="servicios"/>
    <m/>
    <s v="Seguro de accidentes personales por comisión de servicios"/>
    <m/>
    <x v="1"/>
    <m/>
    <m/>
    <m/>
    <s v="SI"/>
    <x v="1"/>
    <m/>
    <x v="1"/>
    <m/>
    <s v="Edhit Cecilia Segura Cayetano"/>
    <s v="957 349 520"/>
    <s v="SI"/>
    <m/>
    <m/>
    <x v="3"/>
    <m/>
    <m/>
    <x v="171"/>
    <s v="SEGURO - VARIOS"/>
    <n v="6000"/>
    <n v="6000"/>
    <n v="6000"/>
    <n v="6000"/>
    <n v="6000"/>
    <n v="6000"/>
    <n v="6000"/>
    <n v="6000"/>
    <n v="6000"/>
    <n v="6000"/>
    <n v="6000"/>
    <n v="6000"/>
    <x v="644"/>
    <m/>
    <m/>
    <m/>
    <n v="72000"/>
    <m/>
    <s v=""/>
    <m/>
    <m/>
    <s v="x"/>
    <n v="7500"/>
  </r>
  <r>
    <x v="962"/>
    <s v="7500"/>
    <s v="Gerencia de Recursos Humanos y Cultura"/>
    <m/>
    <m/>
    <s v="7500"/>
    <s v="Gerencia de Recursos Humanos y Cultura"/>
    <m/>
    <m/>
    <x v="688"/>
    <s v="servicios"/>
    <m/>
    <s v="Seguro Complementario de Trabajo de Riesgo (SCTR), para personal de planta y locadores de servicio (Div. Gestión de Tecnología de Información)"/>
    <m/>
    <x v="1"/>
    <m/>
    <m/>
    <m/>
    <s v="SI"/>
    <x v="1"/>
    <m/>
    <x v="1"/>
    <m/>
    <s v="Edhit Cecilia Segura Cayetano"/>
    <s v="957 349 520"/>
    <s v="SI"/>
    <m/>
    <m/>
    <x v="3"/>
    <m/>
    <m/>
    <x v="171"/>
    <s v="SEGURO - VARIOS"/>
    <n v="5000"/>
    <n v="5000"/>
    <n v="5000"/>
    <n v="5000"/>
    <n v="5000"/>
    <n v="5000"/>
    <n v="5000"/>
    <n v="5000"/>
    <n v="5000"/>
    <n v="5000"/>
    <n v="5000"/>
    <n v="5000"/>
    <x v="200"/>
    <m/>
    <m/>
    <m/>
    <n v="60000"/>
    <m/>
    <s v=""/>
    <m/>
    <m/>
    <s v="x"/>
    <n v="7500"/>
  </r>
  <r>
    <x v="963"/>
    <s v="2530"/>
    <s v="Gerencia de Tecnologías de Información"/>
    <s v="Oficina de Seguridad Informática"/>
    <s v=""/>
    <s v="2530"/>
    <s v="Gerencia de Tecnologías de Información"/>
    <s v="Oficina de Seguridad Informática"/>
    <s v=""/>
    <x v="689"/>
    <s v="Bienes"/>
    <s v="Muy Alta"/>
    <s v="PP :Equipos, Licencias e Implementaciòn"/>
    <s v="SI"/>
    <x v="2"/>
    <s v="OEI 10: Garantizar la estabilidad operativa"/>
    <s v="Contratación"/>
    <s v="Significativa"/>
    <s v="SI"/>
    <x v="7"/>
    <s v="40"/>
    <x v="55"/>
    <d v="2026-05-14T00:00:00"/>
    <s v="Jessica Roxana Camacho Medina"/>
    <s v="920 420 991"/>
    <s v="SI"/>
    <s v="Asignado"/>
    <s v=""/>
    <x v="0"/>
    <s v=""/>
    <m/>
    <x v="2"/>
    <s v="MAQ. IMPRESORAS, PC Y OTROS ACCESORIOS"/>
    <m/>
    <m/>
    <m/>
    <n v="29108760"/>
    <m/>
    <m/>
    <m/>
    <m/>
    <m/>
    <m/>
    <m/>
    <m/>
    <x v="684"/>
    <m/>
    <m/>
    <m/>
    <n v="29108760"/>
    <n v="1"/>
    <n v="29108760"/>
    <s v="NO"/>
    <s v="Convocatoria y buena pro estimada dic 2022"/>
    <m/>
    <n v="8300"/>
  </r>
  <r>
    <x v="964"/>
    <s v="2530"/>
    <s v="Gerencia de Tecnologías de Información"/>
    <m/>
    <m/>
    <m/>
    <m/>
    <m/>
    <m/>
    <x v="689"/>
    <m/>
    <m/>
    <s v="PA: Servicio de Correlacionador de Eventos"/>
    <m/>
    <x v="1"/>
    <m/>
    <m/>
    <m/>
    <m/>
    <x v="1"/>
    <m/>
    <x v="1"/>
    <m/>
    <m/>
    <m/>
    <s v="SI"/>
    <s v="Asignado"/>
    <s v=""/>
    <x v="3"/>
    <s v=""/>
    <m/>
    <x v="96"/>
    <s v="PROCESO TRANSFORMACIÓN DIGITAL"/>
    <m/>
    <m/>
    <m/>
    <m/>
    <m/>
    <m/>
    <m/>
    <n v="528180"/>
    <m/>
    <m/>
    <m/>
    <n v="528180"/>
    <x v="685"/>
    <n v="2112719"/>
    <n v="2112719"/>
    <n v="1056359"/>
    <n v="6338157"/>
    <n v="1"/>
    <n v="6338157"/>
    <m/>
    <s v="El importe correspondiente a gasto de capital considera IGV, los importes de la prestacion accesoria no consideran IGV"/>
    <m/>
    <n v="8300"/>
  </r>
  <r>
    <x v="964"/>
    <s v="2530"/>
    <s v="Gerencia de Tecnologías de Información"/>
    <m/>
    <m/>
    <m/>
    <m/>
    <m/>
    <m/>
    <x v="689"/>
    <m/>
    <m/>
    <s v="PA:Mantenimiento Preventivo"/>
    <m/>
    <x v="1"/>
    <m/>
    <m/>
    <m/>
    <m/>
    <x v="1"/>
    <m/>
    <x v="1"/>
    <m/>
    <m/>
    <m/>
    <s v="SI"/>
    <s v="Asignado"/>
    <s v=""/>
    <x v="0"/>
    <s v=""/>
    <m/>
    <x v="96"/>
    <s v="PROCESO TRANSFORMACIÓN DIGITAL"/>
    <m/>
    <m/>
    <m/>
    <m/>
    <m/>
    <m/>
    <m/>
    <m/>
    <m/>
    <m/>
    <n v="129626"/>
    <m/>
    <x v="686"/>
    <n v="259251"/>
    <n v="259251"/>
    <n v="129626"/>
    <n v="777754"/>
    <n v="1"/>
    <n v="777754"/>
    <m/>
    <s v="El importe correspondiente a gasto de capital considera IGV, los importes de la prestacion accesoria no consideran IGV"/>
    <m/>
    <n v="8300"/>
  </r>
  <r>
    <x v="965"/>
    <s v="2574"/>
    <s v="Gerencia de Tecnologías de Información"/>
    <s v="Producción"/>
    <s v="Soporte de la Infraestructura Tecnológica"/>
    <s v="2574"/>
    <s v="Gerencia de Tecnologías de Información"/>
    <s v="Producción"/>
    <s v="Soporte de la Infraestructura Tecnológica"/>
    <x v="690"/>
    <s v="Bienes"/>
    <s v="Muy Alta"/>
    <s v="PP:Switches lan para red de agencias"/>
    <s v="NO"/>
    <x v="2"/>
    <s v="OEI 10: Garantizar la estabilidad operativa"/>
    <s v="Contratación"/>
    <s v="Significativa"/>
    <s v="SI"/>
    <x v="0"/>
    <s v="47 "/>
    <x v="55"/>
    <d v="2026-12-14T00:00:00"/>
    <s v="Jessica Roxana Camacho Medina"/>
    <s v="920 420 991"/>
    <s v="SI"/>
    <s v="Asignado"/>
    <s v=""/>
    <x v="0"/>
    <s v=""/>
    <m/>
    <x v="2"/>
    <s v="MAQ. IMPRESORAS, PC Y OTROS ACCESORIOS"/>
    <m/>
    <m/>
    <m/>
    <m/>
    <m/>
    <m/>
    <m/>
    <m/>
    <m/>
    <n v="27000000"/>
    <m/>
    <m/>
    <x v="687"/>
    <m/>
    <m/>
    <m/>
    <n v="27000000"/>
    <n v="1"/>
    <n v="27000000"/>
    <s v="NO"/>
    <s v="Convocatoria y buena pro estimada para el dic 2022 y enero 2023; se precisa que se esta considerando bienes de capital con IGV y Gasto corriente sin IGV"/>
    <m/>
    <n v="8300"/>
  </r>
  <r>
    <x v="965"/>
    <s v="2574"/>
    <s v="Gerencia de Tecnologías de Información"/>
    <m/>
    <m/>
    <m/>
    <m/>
    <m/>
    <m/>
    <x v="690"/>
    <m/>
    <m/>
    <s v="PA: Mantenimiento y soporte técnico "/>
    <m/>
    <x v="1"/>
    <m/>
    <m/>
    <m/>
    <m/>
    <x v="1"/>
    <m/>
    <x v="1"/>
    <m/>
    <m/>
    <m/>
    <s v="SI"/>
    <s v="Asignado"/>
    <s v=""/>
    <x v="0"/>
    <s v=""/>
    <m/>
    <x v="173"/>
    <s v="REPARACION Y MANTENIMIENTO EQUIPO INFORMÁTICO"/>
    <m/>
    <m/>
    <m/>
    <m/>
    <m/>
    <m/>
    <m/>
    <m/>
    <m/>
    <m/>
    <m/>
    <n v="141243"/>
    <x v="688"/>
    <n v="847458"/>
    <n v="847458"/>
    <n v="706215"/>
    <n v="2542374"/>
    <n v="1"/>
    <n v="2542374"/>
    <m/>
    <m/>
    <m/>
    <n v="8300"/>
  </r>
  <r>
    <x v="966"/>
    <s v="2574"/>
    <s v="Gerencia de Tecnologías de Información"/>
    <s v="Producción"/>
    <s v="Soporte de la Infraestructura Tecnológica"/>
    <s v="2574"/>
    <s v="Gerencia de Tecnologías de Información"/>
    <s v="Producción"/>
    <s v="Soporte de la Infraestructura Tecnológica"/>
    <x v="691"/>
    <s v="Bienes"/>
    <s v="Muy Alta"/>
    <s v="PP: Ampliación granja servidores para virtualización"/>
    <s v="NO"/>
    <x v="2"/>
    <s v="OEI 10: Garantizar la estabilidad operativa"/>
    <s v="Contratación"/>
    <s v="Significativa"/>
    <s v="NO"/>
    <x v="10"/>
    <s v="36"/>
    <x v="71"/>
    <d v="2026-04-14T00:00:00"/>
    <s v="Jessica Roxana Camacho Medina"/>
    <s v="920 420 991"/>
    <s v="SI"/>
    <s v="Asignado"/>
    <s v=""/>
    <x v="0"/>
    <s v=""/>
    <m/>
    <x v="2"/>
    <s v="MAQ. IMPRESORAS, PC Y OTROS ACCESORIOS"/>
    <m/>
    <m/>
    <n v="4050000"/>
    <m/>
    <m/>
    <m/>
    <m/>
    <m/>
    <m/>
    <m/>
    <m/>
    <m/>
    <x v="689"/>
    <m/>
    <m/>
    <m/>
    <n v="4050000"/>
    <n v="1"/>
    <n v="4050000"/>
    <s v="NO"/>
    <s v="Mes previsto de convocatoria octubre 2022. El importe correspondiente a gasto de capital considera IGV, los importes de la prestacion accesoria no consideran IGV"/>
    <m/>
    <n v="8300"/>
  </r>
  <r>
    <x v="966"/>
    <s v="2574"/>
    <s v="Gerencia de Tecnologías de Información"/>
    <m/>
    <m/>
    <m/>
    <m/>
    <m/>
    <m/>
    <x v="691"/>
    <m/>
    <m/>
    <s v="PA: MANTENIMIENTO Y SOPORTE DE SOFTWARE"/>
    <m/>
    <x v="1"/>
    <m/>
    <m/>
    <m/>
    <m/>
    <x v="1"/>
    <m/>
    <x v="1"/>
    <m/>
    <m/>
    <m/>
    <s v="SI"/>
    <s v="Asignado"/>
    <s v=""/>
    <x v="0"/>
    <s v=""/>
    <m/>
    <x v="90"/>
    <s v="MANTENIMIENTO Y SOPORTE DE SOFTWARE"/>
    <m/>
    <m/>
    <m/>
    <m/>
    <m/>
    <n v="42373"/>
    <m/>
    <m/>
    <n v="42373"/>
    <m/>
    <m/>
    <n v="42373"/>
    <x v="690"/>
    <n v="127119"/>
    <n v="127119"/>
    <m/>
    <n v="381357"/>
    <n v="1"/>
    <n v="381357"/>
    <m/>
    <m/>
    <m/>
    <n v="8300"/>
  </r>
  <r>
    <x v="967"/>
    <s v="2574"/>
    <s v="Gerencia de Tecnologías de Información"/>
    <s v="Producción"/>
    <s v="Soporte de la Infraestructura Tecnológica"/>
    <s v="2574"/>
    <s v="Gerencia de Tecnologías de Información"/>
    <s v="Producción"/>
    <s v="Soporte de la Infraestructura Tecnológica"/>
    <x v="692"/>
    <s v="Bienes"/>
    <s v="Muy Alta"/>
    <s v="PP: Adquisición sistema sincronización para Equipamiento Redes Comunicaciones"/>
    <s v="NO"/>
    <x v="2"/>
    <s v="OEI 10: Garantizar la estabilidad operativa"/>
    <s v="Contratación"/>
    <s v="No Significativa"/>
    <s v="SI"/>
    <x v="2"/>
    <s v="36"/>
    <x v="72"/>
    <d v="2026-04-14T00:00:00"/>
    <s v="Jessica Roxana Camacho Medina"/>
    <s v="920 420 991"/>
    <s v="SI"/>
    <s v="Asignado"/>
    <s v=""/>
    <x v="0"/>
    <s v=""/>
    <m/>
    <x v="2"/>
    <s v="MAQ. IMPRESORAS, PC Y OTROS ACCESORIOS"/>
    <m/>
    <m/>
    <m/>
    <m/>
    <n v="540000"/>
    <m/>
    <m/>
    <m/>
    <m/>
    <m/>
    <m/>
    <m/>
    <x v="523"/>
    <m/>
    <m/>
    <m/>
    <n v="540000"/>
    <n v="1"/>
    <n v="540000"/>
    <s v="NO"/>
    <s v=""/>
    <m/>
    <n v="8300"/>
  </r>
  <r>
    <x v="967"/>
    <s v="2574"/>
    <s v="Gerencia de Tecnologías de Información"/>
    <s v="Producción"/>
    <m/>
    <m/>
    <m/>
    <m/>
    <m/>
    <x v="692"/>
    <m/>
    <m/>
    <s v="PA: Soporte y Mantenimiento"/>
    <m/>
    <x v="1"/>
    <m/>
    <m/>
    <m/>
    <m/>
    <x v="1"/>
    <m/>
    <x v="1"/>
    <m/>
    <m/>
    <m/>
    <s v="SI"/>
    <s v="Asignado"/>
    <m/>
    <x v="0"/>
    <m/>
    <m/>
    <x v="173"/>
    <s v="REPARACION Y MANTENIMIENTO EQUIPO INFORMÁTICO"/>
    <m/>
    <m/>
    <m/>
    <m/>
    <m/>
    <m/>
    <m/>
    <m/>
    <m/>
    <m/>
    <m/>
    <n v="8475"/>
    <x v="691"/>
    <n v="16950"/>
    <n v="16950"/>
    <n v="8475"/>
    <n v="50850"/>
    <n v="1"/>
    <n v="50850"/>
    <m/>
    <s v="El importe correspondiente a gasto de capital considera IGV, los importes de la prestacion accesoria no consideran IGV"/>
    <m/>
    <n v="8300"/>
  </r>
  <r>
    <x v="968"/>
    <s v="2572"/>
    <s v="Gerencia de Tecnologías de Información"/>
    <s v="Producción"/>
    <s v="Atención a Usuario"/>
    <s v="2572"/>
    <s v="Gerencia de Tecnologías de Información"/>
    <s v="Producción"/>
    <s v="Atención a Usuario"/>
    <x v="693"/>
    <s v="Bienes"/>
    <s v="Muy Alta"/>
    <s v="PP: Reemplazo Programado Perifericos"/>
    <s v="NO"/>
    <x v="2"/>
    <s v="OEI 7: Optimizar la eficiencia financiera"/>
    <s v="Contratación"/>
    <s v="No Significativa"/>
    <s v="SI"/>
    <x v="10"/>
    <s v="12"/>
    <x v="14"/>
    <d v="2023-12-30T00:00:00"/>
    <s v="Jessica Roxana Camacho Medina"/>
    <s v="920 420 991"/>
    <s v="SI"/>
    <s v="Asignado"/>
    <s v=""/>
    <x v="0"/>
    <s v=""/>
    <m/>
    <x v="2"/>
    <s v="MAQ. IMPRESORAS, PC Y OTROS ACCESORIOS"/>
    <m/>
    <m/>
    <n v="100500"/>
    <m/>
    <m/>
    <m/>
    <m/>
    <m/>
    <m/>
    <m/>
    <m/>
    <m/>
    <x v="692"/>
    <m/>
    <m/>
    <m/>
    <n v="100500"/>
    <n v="1"/>
    <n v="100500"/>
    <s v="NO"/>
    <s v="Mes previsto de convocatoria octubre 2022"/>
    <m/>
    <n v="8300"/>
  </r>
  <r>
    <x v="969"/>
    <s v="2530"/>
    <s v="Gerencia de Tecnologías de Información"/>
    <s v="Oficina de Seguridad Informática"/>
    <s v=""/>
    <s v="2530"/>
    <s v="Gerencia de Tecnologías de Información"/>
    <s v="Oficina de Seguridad Informática"/>
    <s v=""/>
    <x v="694"/>
    <s v="Bienes"/>
    <s v="Alta"/>
    <s v="PP: Adquisición de IPS"/>
    <s v="NO"/>
    <x v="2"/>
    <s v="OEI 10: Garantizar la estabilidad operativa"/>
    <s v="Contratación"/>
    <s v="No Significativa"/>
    <s v="NO"/>
    <x v="13"/>
    <s v="36"/>
    <x v="4"/>
    <d v="2026-03-31T00:00:00"/>
    <s v="Jessica Roxana Camacho Medina"/>
    <s v="920 420 991"/>
    <s v="SI"/>
    <s v="Asignado"/>
    <s v=""/>
    <x v="0"/>
    <s v=""/>
    <m/>
    <x v="75"/>
    <s v="GASTOS DE SOFTWARE"/>
    <m/>
    <m/>
    <m/>
    <m/>
    <m/>
    <n v="7200000"/>
    <m/>
    <m/>
    <m/>
    <m/>
    <m/>
    <m/>
    <x v="693"/>
    <m/>
    <m/>
    <m/>
    <n v="7200000"/>
    <n v="1"/>
    <n v="7200000"/>
    <s v="NO"/>
    <s v="Mes previsto de convocatoria noviembre 2022. El importe correspondiente a gasto de capital considera IGV, los importes de la prestacion accesoria no consideran IGV"/>
    <m/>
    <n v="8300"/>
  </r>
  <r>
    <x v="969"/>
    <s v="2530"/>
    <s v="Gerencia de Tecnologías de Información"/>
    <m/>
    <m/>
    <m/>
    <m/>
    <m/>
    <m/>
    <x v="694"/>
    <m/>
    <m/>
    <s v="PA: MANTENIMIENTO Y SOPORTE DE SOFTWARE"/>
    <m/>
    <x v="1"/>
    <m/>
    <m/>
    <m/>
    <m/>
    <x v="1"/>
    <m/>
    <x v="1"/>
    <m/>
    <m/>
    <m/>
    <s v="SI"/>
    <s v="Asignado"/>
    <s v=""/>
    <x v="0"/>
    <s v=""/>
    <m/>
    <x v="90"/>
    <s v="MANTENIMIENTO Y SOPORTE DE SOFTWARE"/>
    <m/>
    <m/>
    <m/>
    <m/>
    <m/>
    <m/>
    <n v="18832"/>
    <n v="18832"/>
    <n v="18832"/>
    <n v="18833"/>
    <n v="18833"/>
    <n v="18833"/>
    <x v="694"/>
    <n v="225989"/>
    <n v="225989"/>
    <n v="112995"/>
    <n v="677968"/>
    <n v="1"/>
    <n v="677968"/>
    <m/>
    <s v="El importe correspondiente a gasto de capital considera IGV, los importes de la prestacion accesoria no consideran IGV"/>
    <m/>
    <n v="8300"/>
  </r>
  <r>
    <x v="970"/>
    <s v="2574"/>
    <s v="Gerencia de Tecnologías de Información"/>
    <s v="Producción"/>
    <s v="Soporte de la Infraestructura Tecnológica"/>
    <s v="2574"/>
    <s v="Gerencia de Tecnologías de Información"/>
    <s v="Producción"/>
    <s v="Soporte de la Infraestructura Tecnológica"/>
    <x v="695"/>
    <s v="Bienes"/>
    <s v="Muy Alta"/>
    <s v="PP: Adquisición solución backup entornos virtualizados"/>
    <s v="NO"/>
    <x v="2"/>
    <s v="OEI 10: Garantizar la estabilidad operativa"/>
    <s v="Contratación"/>
    <s v="Significativa"/>
    <s v="SI"/>
    <x v="10"/>
    <s v="48"/>
    <x v="14"/>
    <d v="2026-12-31T00:00:00"/>
    <s v="Jessica Roxana Camacho Medina"/>
    <s v="920 420 991"/>
    <s v="SI"/>
    <s v="Asignado"/>
    <s v=""/>
    <x v="0"/>
    <s v=""/>
    <m/>
    <x v="75"/>
    <s v="GASTOS DE SOFTWARE"/>
    <m/>
    <m/>
    <n v="4400000"/>
    <m/>
    <m/>
    <m/>
    <m/>
    <m/>
    <m/>
    <m/>
    <m/>
    <m/>
    <x v="695"/>
    <m/>
    <m/>
    <m/>
    <n v="4400000"/>
    <n v="1"/>
    <n v="4400000"/>
    <s v="NO"/>
    <s v="Mes previsto de convocatoria octubre 2022. El importe correspondiente a gasto de capital considera IGV, los importes de la prestacion accesoria no consideran IGV"/>
    <m/>
    <n v="8300"/>
  </r>
  <r>
    <x v="970"/>
    <s v="2574"/>
    <s v="Gerencia de Tecnologías de Información"/>
    <m/>
    <m/>
    <m/>
    <m/>
    <m/>
    <m/>
    <x v="695"/>
    <m/>
    <m/>
    <s v="PA: CAPACITACIÓN PERSONAS JURIDICAS"/>
    <m/>
    <x v="1"/>
    <m/>
    <m/>
    <m/>
    <m/>
    <x v="1"/>
    <m/>
    <x v="1"/>
    <m/>
    <m/>
    <m/>
    <s v="SI"/>
    <s v="Asignado"/>
    <s v=""/>
    <x v="0"/>
    <s v=""/>
    <m/>
    <x v="95"/>
    <s v="CAPACITACIÓN PERSONAS JURIDICAS"/>
    <m/>
    <n v="326272"/>
    <m/>
    <m/>
    <m/>
    <m/>
    <m/>
    <m/>
    <m/>
    <m/>
    <m/>
    <m/>
    <x v="696"/>
    <m/>
    <m/>
    <m/>
    <n v="326272"/>
    <m/>
    <s v=""/>
    <m/>
    <s v="El importe correspondiente a gasto de capital considera IGV, los importes de la prestacion accesoria no consideran IGV"/>
    <m/>
    <n v="7500"/>
  </r>
  <r>
    <x v="970"/>
    <s v="2574"/>
    <s v="Gerencia de Tecnologías de Información"/>
    <m/>
    <m/>
    <m/>
    <m/>
    <m/>
    <m/>
    <x v="695"/>
    <m/>
    <m/>
    <s v="PA: MANTENIMIENTO Y SOPORTE DE SOFTWARE"/>
    <m/>
    <x v="1"/>
    <m/>
    <m/>
    <m/>
    <m/>
    <x v="1"/>
    <m/>
    <x v="1"/>
    <m/>
    <m/>
    <m/>
    <s v="SI"/>
    <s v="Asignado"/>
    <s v=""/>
    <x v="0"/>
    <s v=""/>
    <m/>
    <x v="90"/>
    <s v="MANTENIMIENTO Y SOPORTE DE SOFTWARE"/>
    <m/>
    <m/>
    <m/>
    <m/>
    <m/>
    <n v="203919"/>
    <m/>
    <m/>
    <n v="203919"/>
    <m/>
    <m/>
    <n v="203921"/>
    <x v="697"/>
    <n v="815678"/>
    <n v="815678"/>
    <n v="815678"/>
    <n v="3058793"/>
    <m/>
    <s v=""/>
    <m/>
    <s v="El importe correspondiente a gasto de capital considera IGV, los importes de la prestacion accesoria no consideran IGV"/>
    <m/>
    <n v="8300"/>
  </r>
  <r>
    <x v="971"/>
    <s v="2574"/>
    <s v="Gerencia de Tecnologías de Información"/>
    <s v="Producción"/>
    <s v="Soporte de la Infraestructura Tecnológica"/>
    <s v="2574"/>
    <s v="Gerencia de Tecnologías de Información"/>
    <s v="Producción"/>
    <s v="Soporte de la Infraestructura Tecnológica"/>
    <x v="696"/>
    <s v="Bienes"/>
    <s v="Muy Alta"/>
    <s v="PP: Adq software virtual patching para sist. operativos obsoletos"/>
    <s v="NO"/>
    <x v="2"/>
    <s v="OEI 10: Garantizar la estabilidad operativa"/>
    <s v="Contratación"/>
    <s v="Significativa"/>
    <s v="NO"/>
    <x v="10"/>
    <s v="36"/>
    <x v="14"/>
    <d v="2025-12-31T00:00:00"/>
    <s v="Jessica Roxana Camacho Medina"/>
    <s v="920 420 991"/>
    <s v="SI"/>
    <s v="Asignado"/>
    <s v=""/>
    <x v="0"/>
    <s v=""/>
    <m/>
    <x v="75"/>
    <s v="GASTOS DE SOFTWARE"/>
    <m/>
    <m/>
    <n v="2465000"/>
    <m/>
    <m/>
    <m/>
    <m/>
    <m/>
    <m/>
    <m/>
    <m/>
    <m/>
    <x v="698"/>
    <m/>
    <m/>
    <m/>
    <n v="2465000"/>
    <n v="1"/>
    <n v="2465000"/>
    <s v="NO"/>
    <s v="Mes previsto de convocatoria octubre 2022. El importe correspondiente a gasto de capital considera IGV, los importes de la prestacion accesoria no consideran IGV"/>
    <m/>
    <n v="8300"/>
  </r>
  <r>
    <x v="971"/>
    <s v="2574"/>
    <s v="Gerencia de Tecnologías de Información"/>
    <m/>
    <m/>
    <m/>
    <m/>
    <m/>
    <m/>
    <x v="696"/>
    <m/>
    <m/>
    <s v="PA: MANTENIMIENTO Y SOPORTE DE SOFTWARE"/>
    <m/>
    <x v="1"/>
    <m/>
    <m/>
    <m/>
    <m/>
    <x v="1"/>
    <m/>
    <x v="1"/>
    <m/>
    <m/>
    <m/>
    <s v="SI"/>
    <s v="Asignado"/>
    <s v=""/>
    <x v="0"/>
    <s v=""/>
    <m/>
    <x v="90"/>
    <s v="MANTENIMIENTO Y SOPORTE DE SOFTWARE"/>
    <m/>
    <m/>
    <n v="30720"/>
    <m/>
    <m/>
    <n v="30720"/>
    <m/>
    <m/>
    <n v="30721"/>
    <m/>
    <m/>
    <n v="30721"/>
    <x v="699"/>
    <n v="122882"/>
    <n v="122882"/>
    <m/>
    <n v="368646"/>
    <m/>
    <s v=""/>
    <m/>
    <s v="El importe correspondiente a gasto de capital considera IGV, los importes de la prestacion accesoria no consideran IGV"/>
    <m/>
    <n v="8300"/>
  </r>
  <r>
    <x v="971"/>
    <s v="2574"/>
    <s v="Gerencia de Tecnologías de Información"/>
    <m/>
    <m/>
    <m/>
    <m/>
    <m/>
    <m/>
    <x v="696"/>
    <m/>
    <m/>
    <s v="PA: CAPACITACIÓN PERSONAS JURIDICAS"/>
    <m/>
    <x v="1"/>
    <m/>
    <m/>
    <m/>
    <m/>
    <x v="1"/>
    <m/>
    <x v="1"/>
    <m/>
    <m/>
    <m/>
    <s v="SI"/>
    <s v="Asignado"/>
    <s v=""/>
    <x v="0"/>
    <s v=""/>
    <m/>
    <x v="95"/>
    <s v="CAPACITACIÓN PERSONAS JURIDICAS"/>
    <m/>
    <n v="36865"/>
    <m/>
    <m/>
    <m/>
    <m/>
    <m/>
    <m/>
    <m/>
    <m/>
    <m/>
    <m/>
    <x v="700"/>
    <m/>
    <m/>
    <m/>
    <n v="36865"/>
    <m/>
    <s v=""/>
    <m/>
    <s v="El importe correspondiente a gasto de capital considera IGV, los importes de la prestacion accesoria no consideran IGV"/>
    <m/>
    <n v="7500"/>
  </r>
  <r>
    <x v="972"/>
    <s v="2574"/>
    <s v="Gerencia de Tecnologías de Información"/>
    <s v="Producción"/>
    <s v="Soporte de la Infraestructura Tecnológica"/>
    <s v="2574"/>
    <s v="Gerencia de Tecnologías de Información"/>
    <s v="Producción"/>
    <s v="Soporte de la Infraestructura Tecnológica"/>
    <x v="697"/>
    <s v="Bienes"/>
    <s v="Moderada"/>
    <s v="PP: Adq Herramientas Analisis Trafico de los Data Centers"/>
    <s v="NO"/>
    <x v="2"/>
    <s v="OEI 10: Garantizar la estabilidad operativa"/>
    <s v="Contratación"/>
    <s v="No Significativa"/>
    <s v="SI"/>
    <x v="0"/>
    <s v="36"/>
    <x v="4"/>
    <d v="2026-03-31T00:00:00"/>
    <s v="Jessica Roxana Camacho Medina"/>
    <s v="920 420 991"/>
    <s v="SI"/>
    <s v="Asignado"/>
    <s v=""/>
    <x v="0"/>
    <s v=""/>
    <m/>
    <x v="75"/>
    <s v="GASTOS DE SOFTWARE"/>
    <m/>
    <m/>
    <m/>
    <n v="1800000"/>
    <m/>
    <m/>
    <m/>
    <m/>
    <m/>
    <m/>
    <m/>
    <m/>
    <x v="701"/>
    <m/>
    <m/>
    <m/>
    <n v="1800000"/>
    <n v="1"/>
    <n v="1800000"/>
    <s v="NO"/>
    <s v="El importe correspondiente a gasto de capital considera IGV, los importes de la prestacion accesoria no consideran IGV"/>
    <m/>
    <n v="8300"/>
  </r>
  <r>
    <x v="972"/>
    <s v="2574"/>
    <s v="Gerencia de Tecnologías de Información"/>
    <m/>
    <m/>
    <m/>
    <m/>
    <m/>
    <m/>
    <x v="697"/>
    <m/>
    <m/>
    <s v="PA: Mantenimiento"/>
    <m/>
    <x v="1"/>
    <m/>
    <m/>
    <m/>
    <m/>
    <x v="1"/>
    <m/>
    <x v="1"/>
    <m/>
    <m/>
    <m/>
    <s v="SI"/>
    <s v="Asignado"/>
    <s v=""/>
    <x v="0"/>
    <s v=""/>
    <m/>
    <x v="50"/>
    <s v="OTROS SERVICIOS"/>
    <m/>
    <m/>
    <m/>
    <m/>
    <m/>
    <m/>
    <m/>
    <m/>
    <n v="28249"/>
    <m/>
    <m/>
    <n v="14124"/>
    <x v="702"/>
    <n v="56498"/>
    <n v="56498"/>
    <n v="14125"/>
    <n v="169494"/>
    <n v="1"/>
    <n v="169494"/>
    <m/>
    <s v="El importe correspondiente a gasto de capital considera IGV, los importes de la prestacion accesoria no consideran IGV"/>
    <m/>
    <n v="8300"/>
  </r>
  <r>
    <x v="973"/>
    <s v="2530"/>
    <s v="Gerencia de Tecnologías de Información"/>
    <s v="Oficina de Seguridad Informática"/>
    <s v=""/>
    <s v="2530"/>
    <s v="Gerencia de Tecnologías de Información"/>
    <s v="Oficina de Seguridad Informática"/>
    <s v=""/>
    <x v="698"/>
    <s v="Bienes"/>
    <s v="Muy Alta"/>
    <s v="PP: Adq Licencias para Cambio Remoto Claves en Cajeros"/>
    <s v="NO"/>
    <x v="2"/>
    <s v="OEI 5: Masificar el acceso y uso de los canales alternos"/>
    <s v="Contratación"/>
    <s v="No Significativa"/>
    <s v="NO"/>
    <x v="0"/>
    <s v="36"/>
    <x v="4"/>
    <d v="2026-03-31T00:00:00"/>
    <s v="Jessica Roxana Camacho Medina"/>
    <s v="920 420 991"/>
    <s v="SI"/>
    <s v="Asignado"/>
    <s v=""/>
    <x v="0"/>
    <s v=""/>
    <m/>
    <x v="75"/>
    <s v="GASTOS DE SOFTWARE"/>
    <m/>
    <m/>
    <m/>
    <m/>
    <m/>
    <n v="1350000"/>
    <m/>
    <m/>
    <m/>
    <m/>
    <m/>
    <m/>
    <x v="703"/>
    <m/>
    <m/>
    <m/>
    <n v="1350000"/>
    <m/>
    <s v=""/>
    <s v="NO"/>
    <s v="El importe correspondiente a gasto de capital considera IGV, los importes de la prestacion accesoria no consideran IGV"/>
    <m/>
    <n v="8300"/>
  </r>
  <r>
    <x v="973"/>
    <s v="2530"/>
    <s v="Gerencia de Tecnologías de Información"/>
    <m/>
    <m/>
    <m/>
    <m/>
    <m/>
    <m/>
    <x v="698"/>
    <m/>
    <m/>
    <s v="PA: MANTENIMIENTO Y SOPORTE DE SOFTWARE"/>
    <m/>
    <x v="1"/>
    <m/>
    <m/>
    <m/>
    <m/>
    <x v="1"/>
    <m/>
    <x v="1"/>
    <m/>
    <m/>
    <m/>
    <s v="SI"/>
    <s v="Asignado"/>
    <s v=""/>
    <x v="0"/>
    <s v=""/>
    <m/>
    <x v="90"/>
    <s v="MANTENIMIENTO Y SOPORTE DE SOFTWARE"/>
    <m/>
    <m/>
    <m/>
    <m/>
    <m/>
    <m/>
    <n v="3531"/>
    <n v="3531"/>
    <n v="3531"/>
    <n v="3531"/>
    <n v="3531"/>
    <n v="3532"/>
    <x v="704"/>
    <n v="42373"/>
    <n v="42373"/>
    <n v="21187"/>
    <n v="127120"/>
    <m/>
    <m/>
    <m/>
    <s v="El importe correspondiente a gasto de capital considera IGV, los importes de la prestacion accesoria no consideran IGV"/>
    <m/>
    <n v="8300"/>
  </r>
  <r>
    <x v="974"/>
    <s v="2550"/>
    <s v="Gerencia de Tecnologías de Información"/>
    <s v="Arquitectura de TIC"/>
    <s v=""/>
    <s v="2550"/>
    <s v="Gerencia de Tecnologías de Información"/>
    <s v="Arquitectura de TIC"/>
    <s v=""/>
    <x v="699"/>
    <s v="Bienes"/>
    <s v="Moderada"/>
    <s v="PP: Adquisición herramienta para arquitectura empresarial"/>
    <s v="NO"/>
    <x v="2"/>
    <s v="OEI 10: Garantizar la estabilidad operativa"/>
    <s v="Contratación"/>
    <s v="No Significativa"/>
    <s v="SI"/>
    <x v="13"/>
    <s v="24"/>
    <x v="14"/>
    <d v="2024-12-31T00:00:00"/>
    <s v="Jessica Roxana Camacho Medina"/>
    <s v="920 420 991"/>
    <s v="SI"/>
    <s v="Asignado"/>
    <s v=""/>
    <x v="0"/>
    <s v=""/>
    <m/>
    <x v="75"/>
    <s v="GASTOS DE SOFTWARE"/>
    <m/>
    <m/>
    <n v="536777"/>
    <m/>
    <m/>
    <m/>
    <m/>
    <m/>
    <m/>
    <m/>
    <m/>
    <m/>
    <x v="705"/>
    <m/>
    <m/>
    <m/>
    <n v="536777"/>
    <n v="1"/>
    <m/>
    <s v="NO"/>
    <s v="Mes previsto de convocatoria noviembre 2022. El importe correspondiente a gasto de capital considera IGV, los importes de la prestacion accesoria no consideran IGV. CONTRATO EN US$ "/>
    <m/>
    <n v="8300"/>
  </r>
  <r>
    <x v="974"/>
    <s v="2550"/>
    <s v="Gerencia de Tecnologías de Información"/>
    <m/>
    <m/>
    <m/>
    <m/>
    <m/>
    <m/>
    <x v="699"/>
    <m/>
    <m/>
    <s v="PA: MANTENIMIENTO Y SOPORTE DE SOFTWARE"/>
    <m/>
    <x v="1"/>
    <m/>
    <m/>
    <m/>
    <m/>
    <x v="1"/>
    <m/>
    <x v="1"/>
    <m/>
    <m/>
    <m/>
    <s v="SI"/>
    <s v="Asignado"/>
    <s v=""/>
    <x v="0"/>
    <s v=""/>
    <m/>
    <x v="90"/>
    <s v="MANTENIMIENTO Y SOPORTE DE SOFTWARE"/>
    <m/>
    <m/>
    <m/>
    <m/>
    <m/>
    <m/>
    <m/>
    <m/>
    <m/>
    <m/>
    <m/>
    <n v="56863"/>
    <x v="706"/>
    <n v="56863"/>
    <m/>
    <m/>
    <n v="113726"/>
    <m/>
    <s v=""/>
    <m/>
    <m/>
    <m/>
    <n v="8300"/>
  </r>
  <r>
    <x v="975"/>
    <s v="2550"/>
    <s v="Gerencia de Tecnologías de Información"/>
    <s v="Arquitectura de TIC"/>
    <s v=""/>
    <s v="2550"/>
    <s v="Gerencia de Tecnologías de Información"/>
    <s v="Arquitectura de TIC"/>
    <s v=""/>
    <x v="700"/>
    <s v="Bienes"/>
    <s v="Muy Alta"/>
    <s v="PP: Adq Herramienta e implementación APP SCAN - Análisis Vulnerabilidades"/>
    <s v="NO"/>
    <x v="2"/>
    <s v="OEI 10: Garantizar la estabilidad operativa"/>
    <s v="Contratación"/>
    <s v="No Significativa"/>
    <s v="SI"/>
    <x v="10"/>
    <s v="3"/>
    <x v="14"/>
    <d v="2023-03-31T00:00:00"/>
    <s v="Jessica Roxana Camacho Medina"/>
    <s v="920 420 991"/>
    <s v="SI"/>
    <s v="Asignado"/>
    <s v=""/>
    <x v="0"/>
    <s v=""/>
    <m/>
    <x v="75"/>
    <s v="GASTOS DE SOFTWARE"/>
    <m/>
    <m/>
    <n v="150000"/>
    <m/>
    <m/>
    <m/>
    <m/>
    <m/>
    <m/>
    <m/>
    <m/>
    <m/>
    <x v="31"/>
    <m/>
    <m/>
    <m/>
    <n v="150000"/>
    <m/>
    <s v=""/>
    <s v="NO"/>
    <s v="Mes previsto de convocatoria octubre 2022"/>
    <m/>
    <n v="8300"/>
  </r>
  <r>
    <x v="976"/>
    <s v="2574"/>
    <s v="Gerencia de Tecnologías de Información"/>
    <s v="Producción"/>
    <s v="Soporte de la Infraestructura Tecnológica"/>
    <s v="2574"/>
    <s v="Gerencia de Tecnologías de Información"/>
    <s v="Producción"/>
    <s v="Soporte de la Infraestructura Tecnológica"/>
    <x v="701"/>
    <s v="Bienes"/>
    <s v="Muy Alta"/>
    <s v="PP: Adq Licencias SQL Server y Windows Server Datacenter - FONAFE"/>
    <s v="NO"/>
    <x v="2"/>
    <s v="OEI 10: Garantizar la estabilidad operativa"/>
    <s v="Contratación"/>
    <s v="No Significativa"/>
    <s v="NO"/>
    <x v="5"/>
    <s v="12"/>
    <x v="3"/>
    <s v="31/05/20224"/>
    <s v="Jessica Roxana Camacho Medina"/>
    <s v="920 420 991"/>
    <s v="SI"/>
    <s v="Asignado"/>
    <s v=""/>
    <x v="0"/>
    <s v=""/>
    <m/>
    <x v="75"/>
    <s v="GASTOS DE SOFTWARE"/>
    <m/>
    <m/>
    <m/>
    <m/>
    <m/>
    <n v="117000"/>
    <m/>
    <m/>
    <m/>
    <m/>
    <m/>
    <m/>
    <x v="707"/>
    <m/>
    <m/>
    <m/>
    <n v="117000"/>
    <n v="1"/>
    <n v="117000"/>
    <s v="NO"/>
    <s v=""/>
    <m/>
    <n v="8300"/>
  </r>
  <r>
    <x v="977"/>
    <s v="2574"/>
    <s v="Gerencia de Tecnologías de Información"/>
    <s v="Producción"/>
    <s v="Soporte de la Infraestructura Tecnológica"/>
    <s v="2574"/>
    <s v="Gerencia de Tecnologías de Información"/>
    <s v="Producción"/>
    <s v="Soporte de la Infraestructura Tecnológica"/>
    <x v="702"/>
    <s v="Bienes"/>
    <s v="Alta"/>
    <s v="PP: Adq software detector Loops SNA e inventario automatico equiposComunicaciones"/>
    <s v="NO"/>
    <x v="2"/>
    <s v="OEI 10: Garantizar la estabilidad operativa"/>
    <s v="Contratación"/>
    <s v="No Significativa"/>
    <s v="NO"/>
    <x v="0"/>
    <s v="3"/>
    <x v="73"/>
    <d v="2023-06-14T00:00:00"/>
    <s v="Jessica Roxana Camacho Medina"/>
    <s v="920 420 991"/>
    <s v="SI"/>
    <s v="Asignado"/>
    <s v=""/>
    <x v="0"/>
    <s v=""/>
    <m/>
    <x v="75"/>
    <s v="GASTOS DE SOFTWARE"/>
    <m/>
    <m/>
    <n v="35400"/>
    <m/>
    <m/>
    <m/>
    <m/>
    <m/>
    <m/>
    <m/>
    <m/>
    <m/>
    <x v="708"/>
    <m/>
    <m/>
    <m/>
    <n v="35400"/>
    <n v="1"/>
    <n v="35400"/>
    <s v="NO"/>
    <s v=""/>
    <m/>
    <n v="8300"/>
  </r>
  <r>
    <x v="978"/>
    <s v="2550"/>
    <s v="Gerencia de Tecnologías de Información"/>
    <s v="Arquitectura de TIC"/>
    <s v=""/>
    <s v="2550"/>
    <s v="Gerencia de Tecnologías de Información"/>
    <s v="Arquitectura de TIC"/>
    <s v=""/>
    <x v="703"/>
    <s v="Bienes"/>
    <s v="Muy Alta"/>
    <s v="PP: Adquisición Licencias para la Plataforma RPA"/>
    <s v="NO"/>
    <x v="2"/>
    <s v="OEI 10: Garantizar la estabilidad operativa"/>
    <s v="Contratación"/>
    <s v="No Significativa"/>
    <s v="SI"/>
    <x v="8"/>
    <s v="1"/>
    <x v="74"/>
    <d v="2023-06-12T00:00:00"/>
    <s v="Jessica Roxana Camacho Medina"/>
    <s v="920 420 991"/>
    <s v="SI"/>
    <s v="Asignado"/>
    <s v=""/>
    <x v="0"/>
    <s v=""/>
    <m/>
    <x v="75"/>
    <s v="GASTOS DE SOFTWARE"/>
    <m/>
    <m/>
    <m/>
    <m/>
    <m/>
    <n v="35000"/>
    <m/>
    <m/>
    <m/>
    <m/>
    <m/>
    <m/>
    <x v="20"/>
    <m/>
    <m/>
    <m/>
    <n v="35000"/>
    <n v="1"/>
    <m/>
    <s v="NO"/>
    <s v=""/>
    <m/>
    <n v="8300"/>
  </r>
  <r>
    <x v="979"/>
    <s v="2574"/>
    <s v="Gerencia de Tecnologías de Información"/>
    <s v="Producción"/>
    <s v="Soporte de la Infraestructura Tecnológica"/>
    <s v="2574"/>
    <s v="Gerencia de Tecnologías de Información"/>
    <s v="Producción"/>
    <s v="Soporte de la Infraestructura Tecnológica"/>
    <x v="704"/>
    <s v="servicios"/>
    <s v="Muy Alta"/>
    <s v="Licenciamiento, Mantenimiento y Soporte del Software de Administración de Base de Datos y Gestión Z/OS"/>
    <s v="NO"/>
    <x v="0"/>
    <s v="OEI 10: Garantizar la estabilidad operativa"/>
    <s v="Contratación"/>
    <s v="Significativa"/>
    <s v="SI"/>
    <x v="11"/>
    <s v="36"/>
    <x v="14"/>
    <d v="2025-12-31T00:00:00"/>
    <s v="Jessica Roxana Camacho Medina"/>
    <s v="920 420 991"/>
    <s v="SI"/>
    <s v="Asignado"/>
    <s v=""/>
    <x v="1"/>
    <s v="CO 026612-2019"/>
    <d v="2022-12-10T00:00:00"/>
    <x v="90"/>
    <s v="MANTENIMIENTO Y SOPORTE DE SOFTWARE"/>
    <n v="1175858"/>
    <n v="1175858"/>
    <n v="1175858"/>
    <n v="1175858"/>
    <n v="1175858"/>
    <n v="1175858"/>
    <n v="1175858"/>
    <n v="1175858"/>
    <n v="1175858"/>
    <n v="1175858"/>
    <n v="1175858"/>
    <n v="1175858"/>
    <x v="709"/>
    <n v="14110296"/>
    <n v="14110296"/>
    <m/>
    <n v="42330888"/>
    <n v="1"/>
    <n v="42330888"/>
    <s v="NO"/>
    <s v="Proceso convocado agosto 2022 en US$"/>
    <m/>
    <n v="8300"/>
  </r>
  <r>
    <x v="980"/>
    <s v="2574"/>
    <s v="Gerencia de Tecnologías de Información"/>
    <s v="Producción"/>
    <s v="Soporte de la Infraestructura Tecnológica"/>
    <s v="2574"/>
    <s v="Gerencia de Tecnologías de Información"/>
    <s v="Producción"/>
    <s v="Soporte de la Infraestructura Tecnológica"/>
    <x v="705"/>
    <s v="servicios"/>
    <s v="Alta"/>
    <s v="Licencias para Cajeros Automáticos NCR para su integración al Sistema Centralizado de Administración Remota"/>
    <s v="NO"/>
    <x v="2"/>
    <s v="OEI 5: Masificar el acceso y uso de los canales alternos"/>
    <s v="Contratación"/>
    <s v="No Significativa"/>
    <s v="SI"/>
    <x v="9"/>
    <s v="24"/>
    <x v="75"/>
    <d v="2025-07-21T00:00:00"/>
    <s v="Jessica Roxana Camacho Medina"/>
    <s v="920 420 991"/>
    <s v="SI"/>
    <s v="Asignado"/>
    <s v=""/>
    <x v="0"/>
    <s v=""/>
    <m/>
    <x v="90"/>
    <s v="MANTENIMIENTO Y SOPORTE DE SOFTWARE"/>
    <m/>
    <m/>
    <m/>
    <m/>
    <m/>
    <m/>
    <m/>
    <m/>
    <m/>
    <n v="15254"/>
    <m/>
    <n v="10170"/>
    <x v="710"/>
    <n v="61017"/>
    <n v="35594"/>
    <m/>
    <n v="122035"/>
    <n v="1"/>
    <n v="122035"/>
    <m/>
    <s v=""/>
    <m/>
    <n v="8300"/>
  </r>
  <r>
    <x v="981"/>
    <s v="2573"/>
    <s v="Gerencia de Tecnologías de Información"/>
    <s v="Producción"/>
    <s v="Operaciones de la Infraestructura Tecnológica"/>
    <s v="2573"/>
    <s v="Gerencia de Tecnologías de Información"/>
    <s v="Producción"/>
    <s v="Operaciones de la Infraestructura Tecnológica"/>
    <x v="706"/>
    <s v="servicios"/>
    <s v="Muy Alta"/>
    <s v="ITEM 1 Y 2 - Servicio de Mtto. Predictivo, Preventivo y Correctivo de la Infraestructura Física del Centro de Cómputo Alterno San Isidro del BN "/>
    <s v="NO"/>
    <x v="2"/>
    <s v="OEI 10: Garantizar la estabilidad operativa"/>
    <s v="Contratación"/>
    <s v="No Significativa"/>
    <s v="SI"/>
    <x v="11"/>
    <s v="18"/>
    <x v="67"/>
    <s v="31/04/2024"/>
    <s v="Jessica Roxana Camacho Medina"/>
    <s v="920 420 991"/>
    <s v="SI"/>
    <s v="Asignado"/>
    <s v=""/>
    <x v="2"/>
    <s v=""/>
    <m/>
    <x v="173"/>
    <s v="REPARACION Y MANTENIMIENTO EQUIPO INFORMÁTICO"/>
    <m/>
    <m/>
    <n v="636869"/>
    <m/>
    <m/>
    <n v="636869"/>
    <m/>
    <m/>
    <n v="636869"/>
    <m/>
    <m/>
    <n v="636866"/>
    <x v="711"/>
    <n v="255513"/>
    <m/>
    <m/>
    <n v="2802986"/>
    <n v="1"/>
    <n v="2802986"/>
    <s v="NO"/>
    <s v="Proceso en convocatoria agosto 2022"/>
    <m/>
    <n v="8300"/>
  </r>
  <r>
    <x v="982"/>
    <s v="2572"/>
    <s v="Gerencia de Tecnologías de Información"/>
    <s v="Producción"/>
    <s v="Atención a Usuario"/>
    <s v="2572"/>
    <s v="Gerencia de Tecnologías de Información"/>
    <s v="Producción"/>
    <s v="Atención a Usuario"/>
    <x v="707"/>
    <s v="servicios"/>
    <s v="Muy Alta"/>
    <s v="Servicio de mantenimiento correctivo de lectores biométricos para las oficinas del BN a nivel nacional"/>
    <s v="NO"/>
    <x v="2"/>
    <s v="OEI 7: Optimizar la eficiencia financiera"/>
    <s v="Contratación"/>
    <s v="No Significativa"/>
    <s v="NO"/>
    <x v="10"/>
    <s v="18"/>
    <x v="14"/>
    <d v="2024-06-30T00:00:00"/>
    <s v="Jessica Roxana Camacho Medina"/>
    <s v="920 420 991"/>
    <s v="SI"/>
    <s v="Asignado"/>
    <s v=""/>
    <x v="2"/>
    <s v=""/>
    <m/>
    <x v="173"/>
    <s v="REPARACION Y MANTENIMIENTO EQUIPO INFORMÁTICO"/>
    <m/>
    <n v="165750"/>
    <m/>
    <m/>
    <n v="165750"/>
    <m/>
    <m/>
    <n v="165750"/>
    <m/>
    <m/>
    <n v="165750"/>
    <m/>
    <x v="712"/>
    <n v="331500"/>
    <m/>
    <m/>
    <n v="994500"/>
    <n v="1"/>
    <n v="994500"/>
    <s v="NO"/>
    <s v="mes previsto de convocatoria octubre 2022"/>
    <m/>
    <n v="8300"/>
  </r>
  <r>
    <x v="983"/>
    <s v="2572"/>
    <s v="Gerencia de Tecnologías de Información"/>
    <s v="Producción"/>
    <s v="Atención a Usuario"/>
    <s v="2572"/>
    <s v="Gerencia de Tecnologías de Información"/>
    <s v="Producción"/>
    <s v="Atención a Usuario"/>
    <x v="708"/>
    <s v="servicios"/>
    <s v="Muy Alta"/>
    <s v="Servicio de mantenimiento preventivo y correctivo de equipos de cómputo de las oficinas de gerencia red de agencias"/>
    <s v="NO"/>
    <x v="2"/>
    <s v="OEI 7: Optimizar la eficiencia financiera"/>
    <s v="Contratación"/>
    <s v="No Significativa"/>
    <s v="SI"/>
    <x v="10"/>
    <s v="18"/>
    <x v="14"/>
    <d v="2024-06-30T00:00:00"/>
    <s v="Jessica Roxana Camacho Medina"/>
    <s v="920 420 991"/>
    <s v="SI"/>
    <s v="Asignado"/>
    <s v=""/>
    <x v="1"/>
    <s v=""/>
    <m/>
    <x v="173"/>
    <s v="REPARACION Y MANTENIMIENTO EQUIPO INFORMÁTICO"/>
    <m/>
    <n v="133334"/>
    <m/>
    <m/>
    <n v="133334"/>
    <m/>
    <m/>
    <n v="133334"/>
    <m/>
    <m/>
    <n v="133331"/>
    <m/>
    <x v="713"/>
    <n v="266667"/>
    <m/>
    <m/>
    <n v="800000"/>
    <n v="1"/>
    <n v="800000"/>
    <s v="NO"/>
    <s v="mes previsto de convocatoria octubre 2022"/>
    <m/>
    <n v="8300"/>
  </r>
  <r>
    <x v="984"/>
    <s v="2572"/>
    <s v="Gerencia de Tecnologías de Información"/>
    <s v="Producción"/>
    <s v="Atención a Usuario"/>
    <s v="2572"/>
    <s v="Gerencia de Tecnologías de Información"/>
    <s v="Producción"/>
    <s v="Atención a Usuario"/>
    <x v="708"/>
    <s v="servicios"/>
    <s v="Muy Alta"/>
    <s v="Proceso previsto para convocatoria en el mes de octubre 2022"/>
    <s v="NO"/>
    <x v="2"/>
    <s v="OEI 7: Optimizar la eficiencia financiera"/>
    <s v="Contratación"/>
    <s v="No Significativa"/>
    <s v="SI"/>
    <x v="10"/>
    <s v="18"/>
    <x v="14"/>
    <d v="2024-06-30T00:00:00"/>
    <s v="Jessica Roxana Camacho Medina"/>
    <s v="920 420 991"/>
    <s v="SI"/>
    <s v="Asignado"/>
    <s v=""/>
    <x v="1"/>
    <s v=""/>
    <m/>
    <x v="173"/>
    <s v="REPARACION Y MANTENIMIENTO EQUIPO INFORMÁTICO"/>
    <m/>
    <m/>
    <m/>
    <n v="400000"/>
    <m/>
    <m/>
    <m/>
    <m/>
    <m/>
    <m/>
    <m/>
    <m/>
    <x v="157"/>
    <n v="400000"/>
    <m/>
    <m/>
    <n v="800000"/>
    <n v="1"/>
    <n v="800000"/>
    <m/>
    <s v="mes previsto de convocatoria octubre 2022"/>
    <m/>
    <n v="8300"/>
  </r>
  <r>
    <x v="985"/>
    <s v="2572"/>
    <s v="Gerencia de Tecnologías de Información"/>
    <s v="Producción"/>
    <s v="Atención a Usuario"/>
    <s v="2572"/>
    <s v="Gerencia de Tecnologías de Información"/>
    <s v="Producción"/>
    <s v="Atención a Usuario"/>
    <x v="709"/>
    <s v="servicios"/>
    <s v="Muy Alta"/>
    <s v="Servicio de mantenimiento preventivo y correctivo de impresoras hibridas para las oficinas del BN- macro región lima"/>
    <s v="NO"/>
    <x v="2"/>
    <s v="OEI 7: Optimizar la eficiencia financiera"/>
    <s v="Contratación"/>
    <s v="No Significativa"/>
    <s v="SI"/>
    <x v="10"/>
    <s v="18"/>
    <x v="14"/>
    <d v="2024-03-06T00:00:00"/>
    <s v="Jessica Roxana Camacho Medina"/>
    <s v="920 420 991"/>
    <s v="SI"/>
    <s v="Asignado"/>
    <s v=""/>
    <x v="1"/>
    <s v=""/>
    <m/>
    <x v="173"/>
    <s v="REPARACION Y MANTENIMIENTO EQUIPO INFORMÁTICO"/>
    <m/>
    <n v="66657"/>
    <m/>
    <m/>
    <n v="66658"/>
    <m/>
    <m/>
    <n v="66657"/>
    <m/>
    <m/>
    <n v="66658"/>
    <m/>
    <x v="714"/>
    <n v="133315"/>
    <m/>
    <m/>
    <n v="399945"/>
    <n v="1"/>
    <n v="399945"/>
    <s v="NO"/>
    <s v="mes previsto de convocatoria octubre 2022"/>
    <m/>
    <n v="8300"/>
  </r>
  <r>
    <x v="986"/>
    <s v="2572"/>
    <s v="Gerencia de Tecnologías de Información"/>
    <s v="Producción"/>
    <s v="Atención a Usuario"/>
    <s v="2572"/>
    <s v="Gerencia de Tecnologías de Información"/>
    <s v="Producción"/>
    <s v="Atención a Usuario"/>
    <x v="709"/>
    <s v="servicios"/>
    <s v="Muy Alta"/>
    <s v="Servicio de mantenimiento preventivo y correctivo de impresoras hibridas para las oficinas del BN- macro región lima"/>
    <s v="NO"/>
    <x v="2"/>
    <s v="OEI 7: Optimizar la eficiencia financiera"/>
    <s v="Contratación"/>
    <s v="No Significativa"/>
    <s v="SI"/>
    <x v="10"/>
    <s v="18"/>
    <x v="14"/>
    <d v="2024-06-30T00:00:00"/>
    <s v="Jessica Roxana Camacho Medina"/>
    <s v="920 420 991"/>
    <s v="SI"/>
    <s v="Asignado"/>
    <s v=""/>
    <x v="1"/>
    <s v=""/>
    <m/>
    <x v="173"/>
    <s v="REPARACION Y MANTENIMIENTO EQUIPO INFORMÁTICO"/>
    <m/>
    <m/>
    <m/>
    <n v="199973"/>
    <m/>
    <m/>
    <m/>
    <m/>
    <m/>
    <m/>
    <m/>
    <m/>
    <x v="715"/>
    <n v="199973"/>
    <m/>
    <m/>
    <n v="399946"/>
    <n v="1"/>
    <n v="399946"/>
    <s v="NO"/>
    <s v="mes previsto de convocatoria octubre 2022"/>
    <m/>
    <n v="8300"/>
  </r>
  <r>
    <x v="987"/>
    <s v="2573"/>
    <s v="Gerencia de Tecnologías de Información"/>
    <s v="Producción"/>
    <s v="Operaciones de la Infraestructura Tecnológica"/>
    <s v="2573"/>
    <s v="Gerencia de Tecnologías de Información"/>
    <s v="Producción"/>
    <s v="Operaciones de la Infraestructura Tecnológica"/>
    <x v="710"/>
    <s v="servicios"/>
    <s v="Muy Alta"/>
    <s v="Servicio de mantenimiento predictivo, preventivo y correctivo para el sistema de seguridad electrónica de los centros de cómputo del Banco de la Nación- Sedes de San Isidro y Chiclayo "/>
    <s v="NO"/>
    <x v="2"/>
    <s v="OEI 10: Garantizar la estabilidad operativa"/>
    <s v="Contratación"/>
    <s v="No Significativa"/>
    <s v="SI"/>
    <x v="10"/>
    <s v="18"/>
    <x v="14"/>
    <d v="2024-06-30T00:00:00"/>
    <s v="Jessica Roxana Camacho Medina"/>
    <s v="920 420 991"/>
    <s v="SI"/>
    <s v="Asignado"/>
    <s v=""/>
    <x v="1"/>
    <s v=""/>
    <m/>
    <x v="173"/>
    <s v="REPARACION Y MANTENIMIENTO EQUIPO INFORMÁTICO"/>
    <m/>
    <n v="20716"/>
    <m/>
    <m/>
    <n v="42373"/>
    <m/>
    <m/>
    <n v="42373"/>
    <m/>
    <m/>
    <n v="42373"/>
    <n v="21657"/>
    <x v="716"/>
    <n v="63089"/>
    <m/>
    <m/>
    <n v="232581"/>
    <m/>
    <s v=""/>
    <s v="NO"/>
    <s v="mes previsto de convocatoria octubre 2022"/>
    <m/>
    <n v="8300"/>
  </r>
  <r>
    <x v="988"/>
    <s v="2574"/>
    <s v="Gerencia de Tecnologías de Información"/>
    <s v="Producción"/>
    <s v="Soporte de la Infraestructura Tecnológica"/>
    <s v="2574"/>
    <s v="Gerencia de Tecnologías de Información"/>
    <s v="Producción"/>
    <s v="Soporte de la Infraestructura Tecnológica"/>
    <x v="711"/>
    <s v="servicios"/>
    <s v="Muy Alta"/>
    <s v="Servicio de Comunicación mediante Fibra Óptica Data Centers y Sedes BN -Nuevo Contrato"/>
    <s v="NO"/>
    <x v="2"/>
    <s v="OEI 10: Garantizar la estabilidad operativa"/>
    <s v="Contratación"/>
    <s v="No Significativa"/>
    <s v="SI"/>
    <x v="10"/>
    <s v="36"/>
    <x v="76"/>
    <d v="2026-05-16T00:00:00"/>
    <s v="Jessica Roxana Camacho Medina"/>
    <s v="920 420 991"/>
    <s v="SI"/>
    <s v="Asignado"/>
    <s v=""/>
    <x v="1"/>
    <s v=""/>
    <m/>
    <x v="174"/>
    <s v="RED TELEPROCESOS NACIONALES"/>
    <m/>
    <m/>
    <m/>
    <m/>
    <m/>
    <n v="123611"/>
    <n v="123611"/>
    <n v="123611"/>
    <n v="123611"/>
    <n v="123611"/>
    <n v="123611"/>
    <n v="123612"/>
    <x v="717"/>
    <n v="1483334"/>
    <n v="1483334"/>
    <n v="865278"/>
    <n v="4697224"/>
    <n v="1"/>
    <n v="4697224"/>
    <s v="NO"/>
    <s v="mes previsto de convocatoria octubre 2022"/>
    <m/>
    <n v="8300"/>
  </r>
  <r>
    <x v="989"/>
    <s v="2574"/>
    <s v="Gerencia de Tecnologías de Información"/>
    <s v="Producción"/>
    <s v="Soporte de la Infraestructura Tecnológica"/>
    <s v="2574"/>
    <s v="Gerencia de Tecnologías de Información"/>
    <s v="Producción"/>
    <s v="Soporte de la Infraestructura Tecnológica"/>
    <x v="712"/>
    <s v="servicios"/>
    <s v="Muy Alta"/>
    <s v="Servicio de transmisión de datos para dependencias del Banco de la Nación en zonas rurales"/>
    <s v="NO"/>
    <x v="2"/>
    <s v="OEI 10: Garantizar la estabilidad operativa"/>
    <s v="Contratación"/>
    <s v="Significativa"/>
    <s v="SI"/>
    <x v="9"/>
    <s v="36"/>
    <x v="77"/>
    <d v="2026-12-15T00:00:00"/>
    <s v="Jessica Roxana Camacho Medina"/>
    <s v="920 420 991"/>
    <s v="SI"/>
    <s v="Asignado"/>
    <s v=""/>
    <x v="1"/>
    <s v=""/>
    <m/>
    <x v="174"/>
    <s v="RED TELEPROCESOS NACIONALES"/>
    <m/>
    <m/>
    <m/>
    <m/>
    <m/>
    <m/>
    <m/>
    <m/>
    <m/>
    <m/>
    <m/>
    <n v="650000"/>
    <x v="718"/>
    <n v="7800000"/>
    <n v="7800000"/>
    <n v="7475000"/>
    <n v="23725000"/>
    <n v="1"/>
    <n v="23725000"/>
    <s v="NO"/>
    <s v="contrato en US$"/>
    <m/>
    <n v="8300"/>
  </r>
  <r>
    <x v="990"/>
    <s v="2573"/>
    <s v="Gerencia de Tecnologías de Información"/>
    <s v="Producción"/>
    <s v="Operaciones de la Infraestructura Tecnológica"/>
    <s v="2573"/>
    <s v="Gerencia de Tecnologías de Información"/>
    <s v="Producción"/>
    <s v="Operaciones de la Infraestructura Tecnológica"/>
    <x v="713"/>
    <s v="servicios"/>
    <s v="Alta"/>
    <s v="Traslado  del Centro de Cómputo Alterno - San Isidro a Nuevo Sede del Banco de la Nación"/>
    <s v="NO"/>
    <x v="2"/>
    <s v="OEI 10: Garantizar la estabilidad operativa"/>
    <s v="Contratación"/>
    <s v="No Significativa"/>
    <s v="NO"/>
    <x v="10"/>
    <s v="12"/>
    <x v="55"/>
    <d v="2024-01-14T00:00:00"/>
    <s v="Jessica Roxana Camacho Medina"/>
    <s v="920 420 991"/>
    <s v="SI"/>
    <s v="Asignado"/>
    <s v=""/>
    <x v="0"/>
    <s v=""/>
    <m/>
    <x v="50"/>
    <s v="OTROS SERVICIOS"/>
    <n v="2688000"/>
    <m/>
    <m/>
    <m/>
    <m/>
    <m/>
    <m/>
    <m/>
    <m/>
    <m/>
    <m/>
    <m/>
    <x v="719"/>
    <n v="6272000"/>
    <m/>
    <m/>
    <n v="8960000"/>
    <n v="1"/>
    <n v="8960000"/>
    <s v="NO"/>
    <s v="mes previsto de convocatoria octubre 2022"/>
    <m/>
    <n v="8300"/>
  </r>
  <r>
    <x v="991"/>
    <s v="2560"/>
    <s v="Gerencia de Tecnologías de Información"/>
    <s v="Construcción de Aplicaciones"/>
    <s v=""/>
    <s v="2560"/>
    <s v="Gerencia de Tecnologías de Información"/>
    <s v="Construcción de Aplicaciones"/>
    <s v=""/>
    <x v="714"/>
    <s v="servicios"/>
    <s v="Muy Alta"/>
    <s v="Servicio para la atención de requerimientos en el proceso de certificación de productos de software y hardware"/>
    <s v="NO"/>
    <x v="2"/>
    <s v="OEI 10: Garantizar la estabilidad operativa"/>
    <s v="Contratación"/>
    <s v="Significativa"/>
    <s v="NO"/>
    <x v="0"/>
    <s v="36"/>
    <x v="24"/>
    <d v="2026-04-30T00:00:00"/>
    <s v="Jessica Roxana Camacho Medina"/>
    <s v="920 420 991"/>
    <s v="SI"/>
    <s v="Asignado"/>
    <s v=""/>
    <x v="0"/>
    <s v=""/>
    <m/>
    <x v="50"/>
    <s v="OTROS SERVICIOS"/>
    <m/>
    <m/>
    <m/>
    <m/>
    <n v="252000"/>
    <n v="252000"/>
    <n v="252000"/>
    <n v="252000"/>
    <n v="252000"/>
    <n v="252000"/>
    <n v="252000"/>
    <n v="252000"/>
    <x v="720"/>
    <n v="3024000"/>
    <n v="3024000"/>
    <n v="1008000"/>
    <n v="9072000"/>
    <n v="1"/>
    <n v="9072000"/>
    <s v="NO"/>
    <s v=""/>
    <m/>
    <n v="8300"/>
  </r>
  <r>
    <x v="992"/>
    <s v="2573"/>
    <s v="Gerencia de Tecnologías de Información"/>
    <s v="Producción"/>
    <s v="Operaciones de la Infraestructura Tecnológica"/>
    <s v="2573"/>
    <s v="Gerencia de Tecnologías de Información"/>
    <s v="Producción"/>
    <s v="Operaciones de la Infraestructura Tecnológica"/>
    <x v="715"/>
    <s v="servicios"/>
    <s v="Muy Alta"/>
    <s v="Servicio de Operación de Cableado Estructurado de los Centros de Cómputo del BN"/>
    <s v="NO"/>
    <x v="2"/>
    <s v="OEI 10: Garantizar la estabilidad operativa"/>
    <s v="Contratación"/>
    <s v="No Significativa"/>
    <s v="SI"/>
    <x v="7"/>
    <s v="12"/>
    <x v="70"/>
    <d v="2024-12-31T00:00:00"/>
    <s v="Jessica Roxana Camacho Medina"/>
    <s v="920 420 991"/>
    <s v="SI"/>
    <s v="Asignado"/>
    <s v=""/>
    <x v="0"/>
    <s v=""/>
    <m/>
    <x v="50"/>
    <s v="OTROS SERVICIOS"/>
    <n v="25000"/>
    <n v="25000"/>
    <n v="25000"/>
    <n v="25000"/>
    <n v="25000"/>
    <n v="25000"/>
    <n v="25000"/>
    <n v="25000"/>
    <n v="25000"/>
    <n v="25000"/>
    <n v="25000"/>
    <n v="25000"/>
    <x v="344"/>
    <m/>
    <m/>
    <m/>
    <n v="300000"/>
    <n v="1"/>
    <n v="300000"/>
    <s v="NO"/>
    <s v=""/>
    <m/>
    <n v="8300"/>
  </r>
  <r>
    <x v="993"/>
    <s v="2550"/>
    <s v="Gerencia de Tecnologías de Información"/>
    <s v="Arquitectura de TIC"/>
    <s v=""/>
    <s v="2550"/>
    <s v="Gerencia de Tecnologías de Información"/>
    <s v="Arquitectura de TIC"/>
    <s v=""/>
    <x v="716"/>
    <s v="servicios"/>
    <s v="Muy Alta"/>
    <s v="Servicio Soporte de Plataforma Kubernetes del Banco de la Nación"/>
    <s v="NO"/>
    <x v="2"/>
    <s v="OEI 10: Garantizar la estabilidad operativa"/>
    <s v="Contratación"/>
    <s v="No Significativa"/>
    <s v="SI"/>
    <x v="13"/>
    <s v="12"/>
    <x v="14"/>
    <d v="2023-12-31T00:00:00"/>
    <s v="Jessica Roxana Camacho Medina"/>
    <s v="920 420 991"/>
    <s v="SI"/>
    <s v="Asignado"/>
    <s v=""/>
    <x v="2"/>
    <s v=""/>
    <m/>
    <x v="50"/>
    <s v="OTROS SERVICIOS"/>
    <m/>
    <m/>
    <n v="57500"/>
    <m/>
    <m/>
    <n v="57500"/>
    <m/>
    <m/>
    <n v="57500"/>
    <m/>
    <m/>
    <n v="57500"/>
    <x v="721"/>
    <m/>
    <m/>
    <m/>
    <n v="230000"/>
    <n v="1"/>
    <n v="230000"/>
    <s v="NO"/>
    <s v="mes previsto de convocatoria octubre 2022"/>
    <m/>
    <n v="8300"/>
  </r>
  <r>
    <x v="994"/>
    <s v="2574"/>
    <s v="Gerencia de Tecnologías de Información"/>
    <s v="Producción"/>
    <s v="Soporte de la Infraestructura Tecnológica"/>
    <s v="2574"/>
    <s v="Gerencia de Tecnologías de Información"/>
    <s v="Producción"/>
    <s v="Soporte de la Infraestructura Tecnológica"/>
    <x v="717"/>
    <s v="servicios"/>
    <s v="Alta"/>
    <s v="Servicio de implementación de alta disponibilidad para cajeros Diebold"/>
    <s v="NO"/>
    <x v="2"/>
    <s v="OEI 5: Masificar el acceso y uso de los canales alternos"/>
    <s v="Contratación"/>
    <s v="No Significativa"/>
    <s v="SI"/>
    <x v="7"/>
    <s v="2"/>
    <x v="78"/>
    <d v="2023-03-22T00:00:00"/>
    <s v="Jessica Roxana Camacho Medina"/>
    <s v="920 420 991"/>
    <s v="SI"/>
    <s v="Asignado"/>
    <s v=""/>
    <x v="0"/>
    <s v=""/>
    <m/>
    <x v="50"/>
    <s v="OTROS SERVICIOS"/>
    <m/>
    <m/>
    <n v="54000"/>
    <m/>
    <m/>
    <m/>
    <m/>
    <m/>
    <m/>
    <m/>
    <m/>
    <m/>
    <x v="722"/>
    <m/>
    <m/>
    <m/>
    <n v="54000"/>
    <n v="1"/>
    <n v="54000"/>
    <s v="NO"/>
    <s v="mes previsto de convocatoria octubre 2022"/>
    <m/>
    <n v="8300"/>
  </r>
  <r>
    <x v="995"/>
    <s v="2574"/>
    <s v="Gerencia de Tecnologías de Información"/>
    <s v="Producción"/>
    <s v="Soporte de la Infraestructura Tecnológica"/>
    <s v="2574"/>
    <s v="Gerencia de Tecnologías de Información"/>
    <s v="Producción"/>
    <s v="Soporte de la Infraestructura Tecnológica"/>
    <x v="718"/>
    <s v="servicios"/>
    <s v="Muy Alta"/>
    <s v="Servicio especializado de operación, soporte y monitoreo de las plataformas de los ambientes de producción, desarrollo, certificación y contingencia, para el proceso de transformación digital"/>
    <s v="NO"/>
    <x v="2"/>
    <s v="OEI 10: Garantizar la estabilidad operativa"/>
    <s v="Contratación"/>
    <s v="Significativa"/>
    <s v="NO"/>
    <x v="10"/>
    <s v="24"/>
    <x v="14"/>
    <d v="2024-12-31T00:00:00"/>
    <s v="Jessica Roxana Camacho Medina"/>
    <s v="920 420 991"/>
    <s v="SI"/>
    <s v="Asignado"/>
    <s v=""/>
    <x v="0"/>
    <s v=""/>
    <m/>
    <x v="96"/>
    <s v="PROCESO TRANSFORMACIÓN DIGITAL"/>
    <n v="1458333"/>
    <n v="1458333"/>
    <n v="1458333"/>
    <n v="1458333"/>
    <n v="1458333"/>
    <n v="1458333"/>
    <n v="1458333"/>
    <n v="1458333"/>
    <n v="1458333"/>
    <n v="1458333"/>
    <n v="1458333"/>
    <n v="1458337"/>
    <x v="723"/>
    <n v="17500000"/>
    <m/>
    <m/>
    <n v="35000000"/>
    <n v="1"/>
    <n v="35000000"/>
    <s v="NO"/>
    <s v="mes previsto de convocatoria octubre 2022"/>
    <m/>
    <n v="8300"/>
  </r>
  <r>
    <x v="996"/>
    <s v="2574"/>
    <s v="Gerencia de Tecnologías de Información"/>
    <s v="Producción"/>
    <s v="Soporte de la Infraestructura Tecnológica"/>
    <s v="2574"/>
    <s v="Gerencia de Tecnologías de Información"/>
    <s v="Producción"/>
    <s v="Soporte de la Infraestructura Tecnológica"/>
    <x v="719"/>
    <s v="Bienes"/>
    <s v="Muy Alta"/>
    <s v="Adquisición plataforma redes inalámbricas para Sedes Administrativas y Macroregiones"/>
    <s v="NO"/>
    <x v="2"/>
    <s v="OEI 10: Garantizar la estabilidad operativa"/>
    <s v="Contratación"/>
    <s v="Significativa"/>
    <s v="NO"/>
    <x v="0"/>
    <s v="36"/>
    <x v="73"/>
    <d v="2026-03-14T00:00:00"/>
    <s v="Jessica Roxana Camacho Medina"/>
    <s v="920 420 991"/>
    <s v="SI"/>
    <s v="Asignado"/>
    <s v=""/>
    <x v="0"/>
    <s v=""/>
    <m/>
    <x v="2"/>
    <s v="MAQ. IMPRESORAS, PC Y OTROS ACCESORIOS"/>
    <m/>
    <m/>
    <m/>
    <m/>
    <m/>
    <n v="8000000"/>
    <m/>
    <m/>
    <m/>
    <m/>
    <m/>
    <m/>
    <x v="724"/>
    <m/>
    <m/>
    <m/>
    <n v="8000000"/>
    <n v="1"/>
    <n v="8000000"/>
    <s v="NO"/>
    <s v="mes previsto de convocatoria octubre 2022"/>
    <m/>
    <n v="8300"/>
  </r>
  <r>
    <x v="997"/>
    <n v="2574"/>
    <s v="Gerencia de Tecnologías de Información"/>
    <m/>
    <m/>
    <m/>
    <s v="Gerencia de Tecnologías de Información"/>
    <m/>
    <m/>
    <x v="720"/>
    <s v="Bienes"/>
    <s v="Muy Alta"/>
    <s v="Adq.una Solución Cambio Contraseña BIOS en ATMs DIEBOLD forma Remota"/>
    <s v="NO"/>
    <x v="2"/>
    <s v="OEI 10: Garantizar la estabilidad operativa"/>
    <s v="Contratación"/>
    <s v="Significativa"/>
    <s v="SI"/>
    <x v="1"/>
    <m/>
    <x v="1"/>
    <m/>
    <s v="Jessica Roxana Camacho Medina"/>
    <s v="956 420 991"/>
    <s v="SI"/>
    <s v="Asignado"/>
    <m/>
    <x v="0"/>
    <m/>
    <m/>
    <x v="75"/>
    <s v="GASTOS DE SOFTWARE"/>
    <m/>
    <m/>
    <n v="317500"/>
    <m/>
    <m/>
    <m/>
    <m/>
    <n v="317500"/>
    <m/>
    <m/>
    <m/>
    <m/>
    <x v="725"/>
    <m/>
    <m/>
    <m/>
    <n v="635000"/>
    <m/>
    <s v=""/>
    <s v="NO"/>
    <m/>
    <m/>
    <n v="8300"/>
  </r>
  <r>
    <x v="997"/>
    <n v="2574"/>
    <s v="Gerencia de Tecnologías de Información"/>
    <m/>
    <m/>
    <m/>
    <s v="Gerencia de Tecnologías de Información"/>
    <m/>
    <m/>
    <x v="721"/>
    <s v="servicios"/>
    <s v="Muy Alta"/>
    <s v="Adquisición de una Solución de Cambio de Contraseña de BIOS en ATMs Diebold de Forma Remota"/>
    <s v="NO"/>
    <x v="2"/>
    <s v="OEI 5: Masificar el acceso y uso de los canales alternos"/>
    <s v="Contratación"/>
    <s v="No Significativa"/>
    <s v="SI"/>
    <x v="1"/>
    <n v="36"/>
    <x v="20"/>
    <d v="2026-08-05T00:00:00"/>
    <s v="Jessica Roxana Camacho Medina"/>
    <s v="1031 420 991"/>
    <s v="SI"/>
    <s v="Asignado"/>
    <m/>
    <x v="0"/>
    <m/>
    <d v="2026-08-05T00:00:00"/>
    <x v="90"/>
    <s v="MANTENIMIENTO Y SOPORTE DE SOFTWARE"/>
    <m/>
    <m/>
    <m/>
    <m/>
    <m/>
    <m/>
    <m/>
    <m/>
    <n v="7415"/>
    <n v="7415"/>
    <n v="7416"/>
    <n v="7416"/>
    <x v="726"/>
    <n v="88983.999999999985"/>
    <n v="88983.999999999985"/>
    <n v="66738"/>
    <n v="274368"/>
    <m/>
    <s v=""/>
    <s v="SI"/>
    <m/>
    <m/>
    <n v="8300"/>
  </r>
  <r>
    <x v="998"/>
    <n v="2574"/>
    <s v="Gerencia de Tecnologías de Información"/>
    <m/>
    <m/>
    <m/>
    <s v="Gerencia de Tecnologías de Información"/>
    <m/>
    <m/>
    <x v="722"/>
    <s v="servicios"/>
    <s v="Muy Alta"/>
    <s v="Servicio  IP - VPN (*)_x000a_Servicio de Transmisión de Datos "/>
    <s v="NO"/>
    <x v="2"/>
    <s v="OEI 10: Garantizar la estabilidad operativa"/>
    <s v="Contratación"/>
    <s v="No Significativa"/>
    <s v="SI"/>
    <x v="1"/>
    <n v="60"/>
    <x v="79"/>
    <d v="2024-01-30T00:00:00"/>
    <s v="Jessica Roxana Camacho Medina"/>
    <s v="921 420 991"/>
    <s v="SI"/>
    <s v="Asignado"/>
    <m/>
    <x v="1"/>
    <m/>
    <d v="2024-01-30T00:00:00"/>
    <x v="174"/>
    <s v="RED TELEPROCESOS NACIONALES"/>
    <n v="1816087"/>
    <n v="1816087"/>
    <n v="1816087"/>
    <n v="1816087"/>
    <n v="1816087"/>
    <n v="1816087"/>
    <n v="1816087"/>
    <n v="1816087"/>
    <n v="1816087"/>
    <n v="1816087"/>
    <n v="1816087"/>
    <n v="1816087"/>
    <x v="727"/>
    <m/>
    <m/>
    <m/>
    <n v="21793044"/>
    <m/>
    <s v=""/>
    <s v="NO"/>
    <m/>
    <m/>
    <n v="8300"/>
  </r>
  <r>
    <x v="999"/>
    <n v="2574"/>
    <s v="Gerencia de Tecnologías de Información"/>
    <m/>
    <m/>
    <m/>
    <s v="Gerencia de Tecnologías de Información"/>
    <m/>
    <m/>
    <x v="723"/>
    <s v="Bienes"/>
    <s v="Muy Alta"/>
    <s v="Adquisición de solución para garantizar la continuidad operativa"/>
    <s v="NO"/>
    <x v="2"/>
    <s v="OEI 10: Garantizar la estabilidad operativa"/>
    <s v="Contratación"/>
    <s v="Significativa"/>
    <s v="SI"/>
    <x v="1"/>
    <n v="36"/>
    <x v="80"/>
    <d v="2025-06-28T00:00:00"/>
    <s v="Jessica Roxana Camacho Medina"/>
    <s v="922 420 991"/>
    <s v="SI"/>
    <s v="Asignado"/>
    <m/>
    <x v="1"/>
    <m/>
    <d v="2025-06-28T00:00:00"/>
    <x v="90"/>
    <s v="MANTENIMIENTO Y SOPORTE DE SOFTWARE"/>
    <n v="570474"/>
    <n v="0"/>
    <n v="2114243"/>
    <n v="0"/>
    <n v="0"/>
    <n v="3585160"/>
    <n v="0"/>
    <n v="0"/>
    <n v="3585160"/>
    <n v="0"/>
    <n v="0"/>
    <n v="1645266"/>
    <x v="728"/>
    <n v="14340641"/>
    <n v="7090650"/>
    <m/>
    <n v="32931594"/>
    <m/>
    <s v=""/>
    <s v="NO"/>
    <m/>
    <m/>
    <n v="8300"/>
  </r>
  <r>
    <x v="1000"/>
    <n v="8300"/>
    <s v="Gerencia de Tecnologías de Información"/>
    <m/>
    <m/>
    <m/>
    <s v="Gerencia de Tecnologías de Información"/>
    <m/>
    <m/>
    <x v="724"/>
    <s v="servicios"/>
    <m/>
    <s v="Consulta en línea entre RENIEC y BN"/>
    <s v="NO"/>
    <x v="2"/>
    <m/>
    <m/>
    <s v="No Significativa"/>
    <s v="SI"/>
    <x v="1"/>
    <m/>
    <x v="1"/>
    <m/>
    <s v="Jessica Roxana Camacho Medina"/>
    <s v="923 420 991"/>
    <s v="SI"/>
    <s v="Asignado"/>
    <m/>
    <x v="1"/>
    <m/>
    <m/>
    <x v="175"/>
    <s v="CONSULTA EN LINEA UTILIZ L/ DIGITAL RENIEC -BN"/>
    <n v="925000"/>
    <n v="925000"/>
    <n v="925000"/>
    <n v="925000"/>
    <n v="925000"/>
    <n v="925000"/>
    <n v="925000"/>
    <n v="925000"/>
    <n v="925000"/>
    <n v="925000"/>
    <n v="925000"/>
    <n v="925000"/>
    <x v="729"/>
    <m/>
    <m/>
    <m/>
    <n v="11100000"/>
    <m/>
    <s v=""/>
    <s v="NO"/>
    <m/>
    <m/>
    <n v="8300"/>
  </r>
  <r>
    <x v="1001"/>
    <n v="2574"/>
    <s v="Gerencia de Tecnologías de Información"/>
    <m/>
    <m/>
    <m/>
    <s v="Gerencia de Tecnologías de Información"/>
    <m/>
    <m/>
    <x v="725"/>
    <s v="Bienes"/>
    <s v="Muy Alta"/>
    <s v="Adquisición de solución para garantizar la continuidad operativa del Banco"/>
    <s v="NO"/>
    <x v="2"/>
    <s v="OEI 10: Garantizar la estabilidad operativa"/>
    <s v="Contratación"/>
    <s v="Significativa"/>
    <s v="SI"/>
    <x v="1"/>
    <n v="36"/>
    <x v="80"/>
    <d v="2025-06-28T00:00:00"/>
    <s v="Jessica Roxana Camacho Medina"/>
    <s v="924 420 991"/>
    <s v="SI"/>
    <s v="Asignado"/>
    <m/>
    <x v="1"/>
    <m/>
    <d v="2025-06-28T00:00:00"/>
    <x v="50"/>
    <s v="OTROS SERVICIOS"/>
    <m/>
    <m/>
    <n v="2095742"/>
    <m/>
    <m/>
    <n v="2143373"/>
    <m/>
    <m/>
    <n v="2143373"/>
    <m/>
    <m/>
    <n v="2191003"/>
    <x v="730"/>
    <n v="8573490"/>
    <n v="4239115"/>
    <m/>
    <n v="21386096"/>
    <m/>
    <s v=""/>
    <s v="NO"/>
    <m/>
    <m/>
    <n v="8300"/>
  </r>
  <r>
    <x v="1002"/>
    <n v="2560"/>
    <s v="Gerencia de Tecnologías de Información"/>
    <m/>
    <m/>
    <m/>
    <s v="Gerencia de Tecnologías de Información"/>
    <m/>
    <m/>
    <x v="726"/>
    <s v="servicios"/>
    <s v="Muy Alta"/>
    <s v="Fábrica de Software  FONAFE 5"/>
    <s v="NO"/>
    <x v="2"/>
    <s v="OEI 10: Garantizar la estabilidad operativa"/>
    <s v="Contratación"/>
    <s v="No Significativa"/>
    <s v="SI"/>
    <x v="1"/>
    <n v="36"/>
    <x v="81"/>
    <d v="2025-08-31T00:00:00"/>
    <s v="Jessica Roxana Camacho Medina"/>
    <s v="925 420 991"/>
    <s v="SI"/>
    <s v="Asignado"/>
    <m/>
    <x v="1"/>
    <m/>
    <d v="2025-08-31T00:00:00"/>
    <x v="176"/>
    <s v="SERVICIOS DE DESARROLLOS INFORMATICOS"/>
    <n v="1314053"/>
    <n v="584023"/>
    <n v="584023"/>
    <n v="584023"/>
    <n v="584023"/>
    <n v="584023"/>
    <n v="584024"/>
    <n v="584024"/>
    <n v="584024"/>
    <n v="584024"/>
    <n v="584024"/>
    <n v="1233433"/>
    <x v="731"/>
    <n v="7008199.2925000023"/>
    <n v="1167669"/>
    <m/>
    <n v="16563589.292500002"/>
    <m/>
    <s v=""/>
    <s v="NO"/>
    <m/>
    <m/>
    <n v="8300"/>
  </r>
  <r>
    <x v="1003"/>
    <n v="2574"/>
    <s v="Gerencia de Tecnologías de Información"/>
    <m/>
    <m/>
    <m/>
    <s v="Gerencia de Tecnologías de Información"/>
    <m/>
    <m/>
    <x v="727"/>
    <s v="servicios"/>
    <s v="Muy Alta"/>
    <s v="Servicio de transmisión de datos para dependencias del Banco de la Nación en zonas rurales."/>
    <s v="NO"/>
    <x v="2"/>
    <s v="OEI 10: Garantizar la estabilidad operativa"/>
    <s v="Contratación"/>
    <s v="Significativa"/>
    <s v="SI"/>
    <x v="1"/>
    <n v="36"/>
    <x v="82"/>
    <d v="2023-12-15T00:00:00"/>
    <s v="Jessica Roxana Camacho Medina"/>
    <s v="926 420 991"/>
    <s v="SI"/>
    <s v="Asignado"/>
    <m/>
    <x v="1"/>
    <m/>
    <d v="2023-12-15T00:00:00"/>
    <x v="174"/>
    <s v="RED TELEPROCESOS NACIONALES"/>
    <n v="560695"/>
    <n v="560695"/>
    <n v="560695"/>
    <n v="560695"/>
    <n v="560695"/>
    <n v="560695"/>
    <n v="560695"/>
    <n v="560695"/>
    <n v="560695"/>
    <n v="560695"/>
    <n v="560695"/>
    <n v="560700"/>
    <x v="732"/>
    <m/>
    <m/>
    <m/>
    <n v="6728345"/>
    <m/>
    <s v=""/>
    <s v="NO"/>
    <m/>
    <m/>
    <n v="8300"/>
  </r>
  <r>
    <x v="1004"/>
    <n v="2574"/>
    <s v="Gerencia de Tecnologías de Información"/>
    <m/>
    <m/>
    <m/>
    <s v="Gerencia de Tecnologías de Información"/>
    <m/>
    <m/>
    <x v="728"/>
    <s v="Bienes"/>
    <s v="Muy Alta"/>
    <s v="Licenciamiento Microsoft"/>
    <s v="NO"/>
    <x v="2"/>
    <s v="OEI 13: Implementar una cultura de innovación y agilidad empresarial"/>
    <s v="Contratación"/>
    <s v="No Significativa"/>
    <s v="SI"/>
    <x v="1"/>
    <n v="23"/>
    <x v="83"/>
    <d v="2024-06-30T00:00:00"/>
    <s v="Jessica Roxana Camacho Medina"/>
    <s v="927 420 991"/>
    <s v="SI"/>
    <s v="Asignado"/>
    <m/>
    <x v="1"/>
    <m/>
    <d v="2024-06-30T00:00:00"/>
    <x v="75"/>
    <s v="GASTOS DE SOFTWARE"/>
    <m/>
    <m/>
    <m/>
    <m/>
    <m/>
    <n v="6000000"/>
    <m/>
    <m/>
    <m/>
    <m/>
    <m/>
    <m/>
    <x v="76"/>
    <m/>
    <m/>
    <m/>
    <n v="6000000"/>
    <m/>
    <s v=""/>
    <s v="NO"/>
    <m/>
    <m/>
    <n v="8300"/>
  </r>
  <r>
    <x v="1005"/>
    <n v="2574"/>
    <s v="Gerencia de Tecnologías de Información"/>
    <m/>
    <m/>
    <m/>
    <s v="Gerencia de Tecnologías de Información"/>
    <m/>
    <m/>
    <x v="729"/>
    <s v="Bienes"/>
    <s v="Muy Alta"/>
    <s v="Adquisición de solución para garantizar la continuidad operativa - Saltos de MIPS programados I, II, III"/>
    <s v="NO"/>
    <x v="2"/>
    <s v="OEI 10: Garantizar la estabilidad operativa"/>
    <s v="Contratación"/>
    <s v="Significativa"/>
    <s v="SI"/>
    <x v="1"/>
    <n v="36"/>
    <x v="80"/>
    <d v="2025-06-28T00:00:00"/>
    <s v="Jessica Roxana Camacho Medina"/>
    <s v="928 420 991"/>
    <s v="SI"/>
    <s v="Asignado"/>
    <m/>
    <x v="1"/>
    <m/>
    <d v="2025-06-28T00:00:00"/>
    <x v="90"/>
    <s v="MANTENIMIENTO Y SOPORTE DE SOFTWARE"/>
    <n v="2609880"/>
    <m/>
    <m/>
    <m/>
    <m/>
    <m/>
    <m/>
    <m/>
    <n v="2904720"/>
    <m/>
    <m/>
    <m/>
    <x v="733"/>
    <n v="3963960"/>
    <m/>
    <m/>
    <n v="9478560"/>
    <m/>
    <s v=""/>
    <m/>
    <m/>
    <m/>
    <n v="8300"/>
  </r>
  <r>
    <x v="1006"/>
    <n v="8300"/>
    <s v="Gerencia de Tecnologías de Información"/>
    <m/>
    <m/>
    <m/>
    <s v="Gerencia de Tecnologías de Información"/>
    <m/>
    <m/>
    <x v="730"/>
    <s v="servicios"/>
    <m/>
    <s v="Locadores de Servicios GTI"/>
    <m/>
    <x v="1"/>
    <m/>
    <m/>
    <m/>
    <m/>
    <x v="1"/>
    <m/>
    <x v="1"/>
    <m/>
    <s v="Jessica Roxana Camacho Medina"/>
    <s v="929 420 991"/>
    <s v="SI"/>
    <m/>
    <m/>
    <x v="3"/>
    <m/>
    <m/>
    <x v="79"/>
    <s v="OTROS SERVICIOS - LOCADORES DE SERVICIOS (SNP)"/>
    <n v="261767"/>
    <n v="261767"/>
    <n v="261767"/>
    <n v="261767"/>
    <n v="261767"/>
    <n v="261767"/>
    <n v="261767"/>
    <n v="261767"/>
    <n v="261767"/>
    <n v="261767"/>
    <n v="261767"/>
    <n v="261767"/>
    <x v="734"/>
    <m/>
    <m/>
    <m/>
    <n v="3141204"/>
    <m/>
    <s v=""/>
    <m/>
    <m/>
    <m/>
    <n v="8300"/>
  </r>
  <r>
    <x v="1007"/>
    <n v="2572"/>
    <s v="Gerencia de Tecnologías de Información"/>
    <m/>
    <m/>
    <m/>
    <s v="Gerencia de Tecnologías de Información"/>
    <m/>
    <m/>
    <x v="731"/>
    <s v="servicios"/>
    <s v="Muy Alta"/>
    <s v="Servicio de Arrendamiento de Equipos de Cómputo para las Empresas bajo el ámbito de FONAFE"/>
    <s v="NO"/>
    <x v="2"/>
    <s v="OEI 7: Optimizar la eficiencia financiera"/>
    <s v="Contratación"/>
    <s v="No Significativa"/>
    <s v="SI"/>
    <x v="1"/>
    <n v="48"/>
    <x v="84"/>
    <d v="2026-12-15T00:00:00"/>
    <s v="Jessica Roxana Camacho Medina"/>
    <s v="930 420 991"/>
    <s v="SI"/>
    <s v="Asignado"/>
    <m/>
    <x v="1"/>
    <m/>
    <d v="2026-12-15T00:00:00"/>
    <x v="177"/>
    <s v="ALQUILERES EQUIPOS INFORMATICOS"/>
    <n v="230935"/>
    <n v="230935"/>
    <n v="230935"/>
    <n v="230935"/>
    <n v="230935"/>
    <n v="230935"/>
    <n v="230935"/>
    <n v="230935"/>
    <n v="230935"/>
    <n v="230935"/>
    <n v="230935"/>
    <n v="230935"/>
    <x v="735"/>
    <n v="2771220"/>
    <n v="2771220"/>
    <n v="2771219.9579999992"/>
    <n v="11084879.957999999"/>
    <m/>
    <s v=""/>
    <s v="NO"/>
    <m/>
    <m/>
    <n v="8300"/>
  </r>
  <r>
    <x v="1008"/>
    <n v="8300"/>
    <s v="Gerencia de Tecnologías de Información"/>
    <m/>
    <m/>
    <m/>
    <s v="Gerencia de Tecnologías de Información"/>
    <m/>
    <m/>
    <x v="732"/>
    <s v="servicios"/>
    <m/>
    <s v="Evaluación concurrente"/>
    <m/>
    <x v="1"/>
    <m/>
    <m/>
    <m/>
    <m/>
    <x v="1"/>
    <m/>
    <x v="1"/>
    <m/>
    <s v="Jessica Roxana Camacho Medina"/>
    <s v="931 420 991"/>
    <s v="SI"/>
    <m/>
    <m/>
    <x v="3"/>
    <m/>
    <m/>
    <x v="80"/>
    <e v="#N/A"/>
    <m/>
    <m/>
    <m/>
    <m/>
    <m/>
    <m/>
    <n v="2725628"/>
    <m/>
    <m/>
    <m/>
    <m/>
    <m/>
    <x v="736"/>
    <m/>
    <m/>
    <m/>
    <n v="2725628"/>
    <m/>
    <s v=""/>
    <m/>
    <m/>
    <m/>
    <n v="8300"/>
  </r>
  <r>
    <x v="1009"/>
    <n v="2574"/>
    <s v="Gerencia de Tecnologías de Información"/>
    <m/>
    <m/>
    <m/>
    <s v="Gerencia de Tecnologías de Información"/>
    <m/>
    <m/>
    <x v="733"/>
    <s v="servicios"/>
    <s v="Muy Alta"/>
    <s v="Servicio de soporte y mantenimiento de base de datos para los procesos contables, administrativos, presupuestales y de gestión."/>
    <s v="NO"/>
    <x v="2"/>
    <s v="OEI 10: Garantizar la estabilidad operativa"/>
    <s v="Contratación"/>
    <s v="No Significativa"/>
    <s v="SI"/>
    <x v="1"/>
    <n v="36"/>
    <x v="85"/>
    <d v="2023-11-30T00:00:00"/>
    <s v="Jessica Roxana Camacho Medina"/>
    <s v="932 420 991"/>
    <s v="SI"/>
    <s v="Asignado"/>
    <m/>
    <x v="1"/>
    <m/>
    <d v="2023-11-30T00:00:00"/>
    <x v="90"/>
    <s v="MANTENIMIENTO Y SOPORTE DE SOFTWARE"/>
    <n v="2461275"/>
    <m/>
    <m/>
    <m/>
    <m/>
    <m/>
    <m/>
    <m/>
    <m/>
    <m/>
    <m/>
    <m/>
    <x v="737"/>
    <m/>
    <m/>
    <m/>
    <n v="2461275"/>
    <m/>
    <s v=""/>
    <s v="NO"/>
    <m/>
    <m/>
    <n v="8300"/>
  </r>
  <r>
    <x v="1010"/>
    <n v="2560"/>
    <s v="Gerencia de Tecnologías de Información"/>
    <m/>
    <m/>
    <m/>
    <s v="Gerencia de Tecnologías de Información"/>
    <m/>
    <m/>
    <x v="734"/>
    <s v="servicios"/>
    <s v="Muy Alta"/>
    <s v="Servicio Especializado de Perfiles Técnicos requeridos en el proceso de Transformación Digital - Contra. Financiera (CM N° 004-2021-BN)"/>
    <s v="SI"/>
    <x v="2"/>
    <s v="OEI 10: Garantizar la estabilidad operativa"/>
    <s v="SUB CONTRATACION"/>
    <s v="Significativa"/>
    <s v="SI"/>
    <x v="1"/>
    <n v="24"/>
    <x v="31"/>
    <d v="2024-11-30T00:00:00"/>
    <s v="Jessica Roxana Camacho Medina"/>
    <s v="933 420 991"/>
    <s v="SI"/>
    <s v="Asignado"/>
    <m/>
    <x v="1"/>
    <m/>
    <d v="2024-11-30T00:00:00"/>
    <x v="96"/>
    <s v="PROCESO TRANSFORMACIÓN DIGITAL"/>
    <n v="203919"/>
    <n v="203919"/>
    <n v="203919"/>
    <n v="203919"/>
    <n v="203919"/>
    <n v="203919"/>
    <n v="203920"/>
    <n v="203920"/>
    <n v="203920"/>
    <n v="203920"/>
    <n v="203920"/>
    <n v="203920"/>
    <x v="738"/>
    <n v="2447034"/>
    <m/>
    <m/>
    <n v="4894068"/>
    <m/>
    <s v=""/>
    <m/>
    <m/>
    <m/>
    <n v="8300"/>
  </r>
  <r>
    <x v="1011"/>
    <n v="2560"/>
    <s v="Gerencia de Tecnologías de Información"/>
    <m/>
    <m/>
    <m/>
    <s v="Gerencia de Tecnologías de Información"/>
    <m/>
    <m/>
    <x v="735"/>
    <s v="servicios"/>
    <s v="Muy Alta"/>
    <s v="Servicio de Análisis, Desarrollo, Mtto de App en el Motor Transaccional e Interfaces Mainframe con App Externas por Líneas de Acción"/>
    <s v="NO"/>
    <x v="2"/>
    <s v="OEI 10: Garantizar la estabilidad operativa"/>
    <s v="Contratación"/>
    <s v="No Significativa"/>
    <s v="SI"/>
    <x v="1"/>
    <n v="18"/>
    <x v="10"/>
    <d v="2024-03-31T00:00:00"/>
    <s v="Jessica Roxana Camacho Medina"/>
    <s v="934 420 991"/>
    <s v="SI"/>
    <s v="Asignado"/>
    <m/>
    <x v="1"/>
    <m/>
    <d v="2024-03-31T00:00:00"/>
    <x v="176"/>
    <s v="SERVICIOS DE DESARROLLOS INFORMATICOS"/>
    <n v="190678"/>
    <n v="190678"/>
    <n v="190678"/>
    <n v="190678"/>
    <n v="190678"/>
    <n v="190678"/>
    <n v="190678"/>
    <n v="190678"/>
    <n v="190678"/>
    <n v="190678"/>
    <n v="190678"/>
    <n v="190678"/>
    <x v="739"/>
    <n v="572034"/>
    <m/>
    <m/>
    <n v="2860170"/>
    <m/>
    <s v=""/>
    <s v="NO"/>
    <m/>
    <m/>
    <n v="8300"/>
  </r>
  <r>
    <x v="1012"/>
    <n v="2574"/>
    <s v="Gerencia de Tecnologías de Información"/>
    <m/>
    <m/>
    <m/>
    <s v="Gerencia de Tecnologías de Información"/>
    <m/>
    <m/>
    <x v="736"/>
    <s v="servicios"/>
    <s v="Alta"/>
    <s v="Servicio de mantenimiento y soporte de software para cajeros automáticos Diebold Nixdorf - ITEM 2"/>
    <s v="NO"/>
    <x v="2"/>
    <s v="OEI 5: Masificar el acceso y uso de los canales alternos"/>
    <s v="Contratación"/>
    <s v="No Significativa"/>
    <s v="SI"/>
    <x v="1"/>
    <m/>
    <x v="1"/>
    <m/>
    <s v="Jessica Roxana Camacho Medina"/>
    <s v="935 420 991"/>
    <s v="SI"/>
    <s v="Asignado"/>
    <m/>
    <x v="1"/>
    <m/>
    <m/>
    <x v="90"/>
    <s v="MANTENIMIENTO Y SOPORTE DE SOFTWARE"/>
    <n v="89511"/>
    <n v="167834"/>
    <n v="167834"/>
    <n v="167834"/>
    <n v="167834"/>
    <n v="167834"/>
    <n v="167834"/>
    <n v="167834"/>
    <n v="167834"/>
    <n v="167834"/>
    <n v="167834"/>
    <n v="246154"/>
    <x v="740"/>
    <m/>
    <m/>
    <m/>
    <n v="2014005"/>
    <m/>
    <s v=""/>
    <s v="NO"/>
    <m/>
    <m/>
    <n v="8300"/>
  </r>
  <r>
    <x v="1013"/>
    <n v="2574"/>
    <s v="Gerencia de Tecnologías de Información"/>
    <m/>
    <m/>
    <m/>
    <s v="Gerencia de Tecnologías de Información"/>
    <m/>
    <m/>
    <x v="737"/>
    <s v="servicios"/>
    <s v="Muy Alta"/>
    <s v="Actualización de la plataforma central que soporta la red de ATMs - Soporte"/>
    <s v="NO"/>
    <x v="2"/>
    <s v="OEI 10: Garantizar la estabilidad operativa"/>
    <s v="Contratación"/>
    <s v="No Significativa"/>
    <s v="SI"/>
    <x v="1"/>
    <n v="36"/>
    <x v="86"/>
    <d v="2025-05-05T00:00:00"/>
    <s v="Jessica Roxana Camacho Medina"/>
    <s v="936 420 991"/>
    <s v="SI"/>
    <s v="Asignado"/>
    <m/>
    <x v="1"/>
    <m/>
    <d v="2025-05-05T00:00:00"/>
    <x v="178"/>
    <s v="BEVERTEC"/>
    <n v="125541"/>
    <n v="163749"/>
    <n v="163749"/>
    <n v="163749"/>
    <n v="163749"/>
    <n v="163749"/>
    <n v="163749"/>
    <n v="163749"/>
    <n v="163749"/>
    <n v="163749"/>
    <n v="163749"/>
    <n v="201953"/>
    <x v="741"/>
    <m/>
    <m/>
    <m/>
    <n v="1964984"/>
    <m/>
    <s v=""/>
    <s v="NO"/>
    <m/>
    <m/>
    <n v="8300"/>
  </r>
  <r>
    <x v="1014"/>
    <n v="2574"/>
    <s v="Gerencia de Tecnologías de Información"/>
    <m/>
    <m/>
    <m/>
    <s v="Gerencia de Tecnologías de Información"/>
    <m/>
    <m/>
    <x v="723"/>
    <s v="Bienes"/>
    <s v="Muy Alta"/>
    <s v="Adquisición de solución para garantizar la continuidad operativa"/>
    <s v="NO"/>
    <x v="2"/>
    <s v="OEI 10: Garantizar la estabilidad operativa"/>
    <s v="Contratación"/>
    <s v="Significativa"/>
    <s v="SI"/>
    <x v="1"/>
    <n v="36"/>
    <x v="80"/>
    <d v="2025-06-28T00:00:00"/>
    <s v="Jessica Roxana Camacho Medina"/>
    <s v="937 420 991"/>
    <s v="SI"/>
    <s v="Asignado"/>
    <m/>
    <x v="1"/>
    <m/>
    <d v="2025-06-28T00:00:00"/>
    <x v="173"/>
    <s v="REPARACION Y MANTENIMIENTO EQUIPO INFORMÁTICO"/>
    <m/>
    <m/>
    <n v="457340"/>
    <m/>
    <m/>
    <n v="467735"/>
    <m/>
    <m/>
    <n v="467735"/>
    <m/>
    <m/>
    <n v="478129"/>
    <x v="742"/>
    <n v="1870938"/>
    <n v="925075"/>
    <m/>
    <n v="4666952"/>
    <m/>
    <s v=""/>
    <s v="NO"/>
    <m/>
    <m/>
    <n v="8300"/>
  </r>
  <r>
    <x v="1015"/>
    <n v="2573"/>
    <s v="Gerencia de Tecnologías de Información"/>
    <m/>
    <m/>
    <m/>
    <s v="Gerencia de Tecnologías de Información"/>
    <m/>
    <m/>
    <x v="738"/>
    <s v="servicios"/>
    <s v="Muy Alta"/>
    <s v="Servicio de Mantenimiento y Soporte de Productos DYNATRACE - Nuevo Contrato"/>
    <s v="NO"/>
    <x v="0"/>
    <s v="OEI 10: Garantizar la estabilidad operativa"/>
    <s v="Contratación"/>
    <m/>
    <s v="SI"/>
    <x v="1"/>
    <n v="36"/>
    <x v="14"/>
    <d v="2025-12-30T00:00:00"/>
    <s v="Jessica Roxana Camacho Medina"/>
    <s v="938 420 991"/>
    <s v="SI"/>
    <s v="Asignado"/>
    <m/>
    <x v="0"/>
    <m/>
    <d v="2025-12-30T00:00:00"/>
    <x v="50"/>
    <s v="OTROS SERVICIOS"/>
    <m/>
    <n v="1800000"/>
    <m/>
    <m/>
    <m/>
    <m/>
    <m/>
    <m/>
    <m/>
    <m/>
    <m/>
    <m/>
    <x v="701"/>
    <n v="1800000"/>
    <n v="1800000"/>
    <m/>
    <n v="5400000"/>
    <m/>
    <s v=""/>
    <s v="NO"/>
    <m/>
    <m/>
    <n v="8300"/>
  </r>
  <r>
    <x v="1016"/>
    <n v="2574"/>
    <s v="Gerencia de Tecnologías de Información"/>
    <m/>
    <m/>
    <m/>
    <s v="Gerencia de Tecnologías de Información"/>
    <m/>
    <m/>
    <x v="739"/>
    <s v="Bienes"/>
    <s v="Muy Alta"/>
    <s v="Adquisición de solución para garantizar la continuidad operativa - Servicio de Soporte por Aumento de MIPs"/>
    <s v="NO"/>
    <x v="2"/>
    <s v="OEI 10: Garantizar la estabilidad operativa"/>
    <s v="Contratación"/>
    <s v="Significativa"/>
    <s v="SI"/>
    <x v="1"/>
    <n v="36"/>
    <x v="80"/>
    <d v="2025-06-28T00:00:00"/>
    <s v="Jessica Roxana Camacho Medina"/>
    <s v="939 420 991"/>
    <s v="SI"/>
    <s v="Asignado"/>
    <m/>
    <x v="1"/>
    <m/>
    <d v="2025-06-28T00:00:00"/>
    <x v="90"/>
    <s v="MANTENIMIENTO Y SOPORTE DE SOFTWARE"/>
    <n v="444430"/>
    <m/>
    <m/>
    <n v="444430"/>
    <m/>
    <m/>
    <n v="444430"/>
    <m/>
    <m/>
    <n v="444429"/>
    <m/>
    <m/>
    <x v="743"/>
    <n v="1777719"/>
    <n v="888859"/>
    <m/>
    <n v="4444297"/>
    <m/>
    <s v=""/>
    <s v="NO"/>
    <m/>
    <m/>
    <n v="8300"/>
  </r>
  <r>
    <x v="1017"/>
    <n v="2574"/>
    <s v="Gerencia de Tecnologías de Información"/>
    <m/>
    <m/>
    <m/>
    <s v="Gerencia de Tecnologías de Información"/>
    <m/>
    <m/>
    <x v="740"/>
    <s v="servicios"/>
    <s v="Muy Alta"/>
    <s v="Adquisición del Servicio de Mantenimiento de los Equipos de Comunicaciones de Data Centers CDP (San Borja)  CDRec (Chiclayo) y CDAlterno (San Isidro)"/>
    <s v="NO"/>
    <x v="2"/>
    <s v="OEI 10: Garantizar la estabilidad operativa"/>
    <s v="Contratación"/>
    <m/>
    <s v="SI"/>
    <x v="1"/>
    <n v="36"/>
    <x v="14"/>
    <d v="2025-12-31T00:00:00"/>
    <s v="Jessica Roxana Camacho Medina"/>
    <s v="940 420 991"/>
    <s v="SI"/>
    <s v="Asignado"/>
    <m/>
    <x v="1"/>
    <m/>
    <d v="2025-12-31T00:00:00"/>
    <x v="173"/>
    <s v="REPARACION Y MANTENIMIENTO EQUIPO INFORMÁTICO"/>
    <m/>
    <m/>
    <m/>
    <m/>
    <m/>
    <n v="847458"/>
    <m/>
    <m/>
    <m/>
    <m/>
    <m/>
    <n v="847458"/>
    <x v="744"/>
    <n v="1694915"/>
    <n v="1694915"/>
    <m/>
    <n v="5084746"/>
    <m/>
    <s v=""/>
    <s v="NO"/>
    <m/>
    <m/>
    <n v="8300"/>
  </r>
  <r>
    <x v="1018"/>
    <n v="2574"/>
    <s v="Gerencia de Tecnologías de Información"/>
    <m/>
    <m/>
    <m/>
    <s v="Gerencia de Tecnologías de Información"/>
    <m/>
    <m/>
    <x v="741"/>
    <s v="servicios"/>
    <s v="Muy Alta"/>
    <s v="Servicio De Mantenimiento Preventivo, Correctivo Y Actualización De Versiones De Software De Los Equipos De Comunicaciones Principales De Los Data Centers Y Nueva Sede Institucional Del Banco De La Nación"/>
    <s v="NO"/>
    <x v="2"/>
    <s v="OEI 10: Garantizar la estabilidad operativa"/>
    <s v="Contratación"/>
    <s v="Significativa"/>
    <s v="SI"/>
    <x v="1"/>
    <n v="36"/>
    <x v="87"/>
    <d v="2025-03-25T00:00:00"/>
    <s v="Jessica Roxana Camacho Medina"/>
    <s v="941 420 991"/>
    <s v="SI"/>
    <s v="Asignado"/>
    <m/>
    <x v="1"/>
    <m/>
    <d v="2025-03-25T00:00:00"/>
    <x v="173"/>
    <s v="REPARACION Y MANTENIMIENTO EQUIPO INFORMÁTICO"/>
    <m/>
    <m/>
    <n v="843967"/>
    <m/>
    <m/>
    <m/>
    <m/>
    <m/>
    <n v="843968"/>
    <m/>
    <m/>
    <m/>
    <x v="745"/>
    <n v="1687934"/>
    <n v="843967"/>
    <m/>
    <n v="4219836"/>
    <m/>
    <s v=""/>
    <s v="NO"/>
    <m/>
    <m/>
    <n v="8300"/>
  </r>
  <r>
    <x v="1019"/>
    <n v="2574"/>
    <s v="Gerencia de Tecnologías de Información"/>
    <m/>
    <m/>
    <m/>
    <s v="Gerencia de Tecnologías de Información"/>
    <m/>
    <m/>
    <x v="742"/>
    <s v="servicios"/>
    <s v="Muy Alta"/>
    <s v="Servicio de Mantenimiento Preventivo, Correctivo y Soporte del Sistema de Gestión de Eventos Mainframe  - Nuevo Contrato"/>
    <s v="NO"/>
    <x v="2"/>
    <s v="OEI 10: Garantizar la estabilidad operativa"/>
    <s v="Contratación"/>
    <s v="Significativa"/>
    <s v="SI"/>
    <x v="1"/>
    <n v="36"/>
    <x v="14"/>
    <d v="2025-12-31T00:00:00"/>
    <s v="Jessica Roxana Camacho Medina"/>
    <s v="942 420 991"/>
    <s v="SI"/>
    <s v="Asignado"/>
    <m/>
    <x v="1"/>
    <m/>
    <d v="2025-12-31T00:00:00"/>
    <x v="90"/>
    <s v="MANTENIMIENTO Y SOPORTE DE SOFTWARE"/>
    <n v="140000"/>
    <n v="140000"/>
    <n v="140000"/>
    <n v="140000"/>
    <n v="140000"/>
    <n v="140000"/>
    <n v="140000"/>
    <n v="140000"/>
    <n v="140000"/>
    <n v="140000"/>
    <n v="140000"/>
    <n v="140000"/>
    <x v="746"/>
    <n v="1680000"/>
    <n v="1680000"/>
    <m/>
    <n v="5040000"/>
    <m/>
    <s v=""/>
    <s v="NO"/>
    <m/>
    <m/>
    <n v="8300"/>
  </r>
  <r>
    <x v="1020"/>
    <n v="2574"/>
    <s v="Gerencia de Tecnologías de Información"/>
    <m/>
    <m/>
    <m/>
    <s v="Gerencia de Tecnologías de Información"/>
    <m/>
    <m/>
    <x v="743"/>
    <s v="servicios"/>
    <s v="Muy Alta"/>
    <s v="Servicio de transmisión de datos para dependencias del Banco de la Nación en zonas rurales - Adenda"/>
    <s v="NO"/>
    <x v="2"/>
    <s v="OEI 10: Garantizar la estabilidad operativa"/>
    <s v="Contratación"/>
    <s v="Significativa"/>
    <s v="SI"/>
    <x v="1"/>
    <n v="23"/>
    <x v="88"/>
    <d v="2023-12-15T00:00:00"/>
    <s v="Jessica Roxana Camacho Medina"/>
    <s v="943 420 991"/>
    <s v="SI"/>
    <s v="Asignado"/>
    <m/>
    <x v="1"/>
    <m/>
    <d v="2023-12-15T00:00:00"/>
    <x v="174"/>
    <s v="RED TELEPROCESOS NACIONALES"/>
    <n v="132206"/>
    <n v="132206"/>
    <n v="132206"/>
    <n v="132206"/>
    <n v="132206"/>
    <n v="132206"/>
    <n v="132206"/>
    <n v="132206"/>
    <n v="132206"/>
    <n v="132206"/>
    <n v="132206"/>
    <n v="132208"/>
    <x v="747"/>
    <m/>
    <m/>
    <m/>
    <n v="1586474"/>
    <m/>
    <s v=""/>
    <s v="NO"/>
    <m/>
    <m/>
    <n v="8300"/>
  </r>
  <r>
    <x v="1021"/>
    <n v="2573"/>
    <s v="Gerencia de Tecnologías de Información"/>
    <m/>
    <m/>
    <m/>
    <s v="Gerencia de Tecnologías de Información"/>
    <m/>
    <m/>
    <x v="744"/>
    <s v="servicios"/>
    <s v="Muy Alta"/>
    <s v="Servicio de Reparación, Reemplazo y Suministro  de Equipos Electromecánico de los centros de Cómputo del Banco de la Nación."/>
    <s v="NO"/>
    <x v="0"/>
    <s v="OEI 10: Garantizar la estabilidad operativa"/>
    <s v="Contratación"/>
    <m/>
    <s v="NO"/>
    <x v="1"/>
    <n v="6"/>
    <x v="14"/>
    <d v="2023-06-30T00:00:00"/>
    <n v="1525423.7288135595"/>
    <s v="944 420 991"/>
    <s v="SI"/>
    <s v="Asignado"/>
    <m/>
    <x v="0"/>
    <m/>
    <d v="2023-06-30T00:00:00"/>
    <x v="173"/>
    <s v="REPARACION Y MANTENIMIENTO EQUIPO INFORMÁTICO"/>
    <m/>
    <m/>
    <n v="762712"/>
    <m/>
    <m/>
    <m/>
    <n v="762712"/>
    <m/>
    <m/>
    <m/>
    <m/>
    <m/>
    <x v="748"/>
    <m/>
    <m/>
    <m/>
    <n v="1525424"/>
    <m/>
    <s v=""/>
    <s v="NO"/>
    <m/>
    <m/>
    <n v="8300"/>
  </r>
  <r>
    <x v="1022"/>
    <n v="2574"/>
    <s v="Gerencia de Tecnologías de Información"/>
    <m/>
    <m/>
    <m/>
    <s v="Gerencia de Tecnologías de Información"/>
    <m/>
    <m/>
    <x v="745"/>
    <s v="Bienes"/>
    <s v="Muy Alta"/>
    <s v="Core para la actualizacion del sistema operativo en cajeros automaticos Diebold"/>
    <s v="NO"/>
    <x v="2"/>
    <s v="OEI 5: Masificar el acceso y uso de los canales alternos"/>
    <s v="Contratación"/>
    <m/>
    <m/>
    <x v="1"/>
    <n v="8"/>
    <x v="89"/>
    <d v="2022-08-17T00:00:00"/>
    <s v="Jessica Roxana Camacho Medina"/>
    <s v="945 420 991"/>
    <s v="SI"/>
    <s v="Asignado"/>
    <m/>
    <x v="1"/>
    <m/>
    <d v="2022-08-17T00:00:00"/>
    <x v="2"/>
    <s v="MAQ. IMPRESORAS, PC Y OTROS ACCESORIOS"/>
    <m/>
    <m/>
    <n v="1302704"/>
    <m/>
    <m/>
    <m/>
    <m/>
    <m/>
    <m/>
    <m/>
    <m/>
    <m/>
    <x v="749"/>
    <m/>
    <m/>
    <m/>
    <n v="1302704"/>
    <m/>
    <s v=""/>
    <s v="NO"/>
    <m/>
    <m/>
    <n v="8300"/>
  </r>
  <r>
    <x v="1023"/>
    <n v="2540"/>
    <s v="Gerencia de Tecnologías de Información"/>
    <m/>
    <m/>
    <m/>
    <s v="Gerencia de Tecnologías de Información"/>
    <m/>
    <m/>
    <x v="746"/>
    <s v="servicios"/>
    <s v="Muy Alta"/>
    <s v="Consultoría Especializada en Tecnologías de Información"/>
    <s v="NO"/>
    <x v="0"/>
    <s v="OEI 10: Garantizar la estabilidad operativa"/>
    <s v="Contratación"/>
    <m/>
    <m/>
    <x v="1"/>
    <n v="24"/>
    <x v="14"/>
    <d v="2024-12-31T00:00:00"/>
    <s v="Jessica Roxana Camacho Medina"/>
    <s v="946 420 991"/>
    <s v="SI"/>
    <s v="Asignado"/>
    <m/>
    <x v="1"/>
    <m/>
    <d v="2024-12-31T00:00:00"/>
    <x v="88"/>
    <s v="DIVERSOS"/>
    <m/>
    <m/>
    <n v="300000"/>
    <m/>
    <m/>
    <n v="300000"/>
    <m/>
    <m/>
    <n v="300000"/>
    <m/>
    <m/>
    <n v="300000"/>
    <x v="750"/>
    <n v="1200000"/>
    <m/>
    <m/>
    <n v="2400000"/>
    <m/>
    <s v=""/>
    <s v="NO"/>
    <m/>
    <m/>
    <n v="8300"/>
  </r>
  <r>
    <x v="1024"/>
    <n v="2574"/>
    <s v="Gerencia de Tecnologías de Información"/>
    <m/>
    <m/>
    <m/>
    <s v="Gerencia de Tecnologías de Información"/>
    <m/>
    <m/>
    <x v="747"/>
    <s v="servicios"/>
    <s v="Muy Alta"/>
    <s v="Servicio de mantenimiento preventivo y correctivo del sistema de almacenamiento High End"/>
    <s v="NO"/>
    <x v="2"/>
    <s v="OEI 10: Garantizar la estabilidad operativa"/>
    <s v="Contratación"/>
    <s v="No Significativa"/>
    <s v="SI"/>
    <x v="1"/>
    <n v="36"/>
    <x v="90"/>
    <d v="2025-11-16T00:00:00"/>
    <s v="Jessica Roxana Camacho Medina"/>
    <s v="947 420 991"/>
    <s v="SI"/>
    <s v="Asignado"/>
    <m/>
    <x v="0"/>
    <m/>
    <d v="2025-11-16T00:00:00"/>
    <x v="173"/>
    <s v="REPARACION Y MANTENIMIENTO EQUIPO INFORMÁTICO"/>
    <m/>
    <n v="586158"/>
    <m/>
    <m/>
    <m/>
    <m/>
    <m/>
    <n v="586159"/>
    <m/>
    <m/>
    <m/>
    <m/>
    <x v="751"/>
    <n v="1172317"/>
    <n v="1172317"/>
    <m/>
    <n v="3516951"/>
    <m/>
    <s v=""/>
    <m/>
    <m/>
    <m/>
    <n v="8300"/>
  </r>
  <r>
    <x v="1025"/>
    <n v="2560"/>
    <s v="Gerencia de Tecnologías de Información"/>
    <m/>
    <m/>
    <m/>
    <s v="Gerencia de Tecnologías de Información"/>
    <m/>
    <m/>
    <x v="714"/>
    <s v="servicios"/>
    <s v="Muy Alta"/>
    <s v="Servicio para la atención de requerimientos en el proceso de certificación de productos de software y hardware"/>
    <s v="NO"/>
    <x v="2"/>
    <s v="OEI 10: Garantizar la estabilidad operativa"/>
    <s v="Contratación"/>
    <m/>
    <m/>
    <x v="1"/>
    <n v="36"/>
    <x v="91"/>
    <d v="2023-10-02T00:00:00"/>
    <s v="Jessica Roxana Camacho Medina"/>
    <s v="948 420 991"/>
    <s v="SI"/>
    <s v="Asignado"/>
    <m/>
    <x v="1"/>
    <m/>
    <d v="2023-10-02T00:00:00"/>
    <x v="50"/>
    <s v="OTROS SERVICIOS"/>
    <n v="5612"/>
    <n v="168357"/>
    <n v="168357"/>
    <n v="143509"/>
    <n v="81161"/>
    <n v="429292"/>
    <m/>
    <m/>
    <m/>
    <m/>
    <m/>
    <m/>
    <x v="752"/>
    <m/>
    <m/>
    <m/>
    <n v="996288"/>
    <m/>
    <s v=""/>
    <s v="NO"/>
    <m/>
    <m/>
    <n v="8300"/>
  </r>
  <r>
    <x v="1026"/>
    <n v="2573"/>
    <s v="Gerencia de Tecnologías de Información"/>
    <m/>
    <m/>
    <m/>
    <s v="Gerencia de Tecnologías de Información"/>
    <m/>
    <m/>
    <x v="748"/>
    <s v="servicios"/>
    <s v="Muy Alta"/>
    <s v="Servicio de Mantenimiento y soporte del Software para automatización de procesos Control M"/>
    <s v="NO"/>
    <x v="2"/>
    <s v="OEI 10: Garantizar la estabilidad operativa"/>
    <s v="Contratación"/>
    <s v="Significativa"/>
    <s v="SI"/>
    <x v="1"/>
    <n v="36"/>
    <x v="92"/>
    <d v="2025-05-19T00:00:00"/>
    <s v="Jessica Roxana Camacho Medina"/>
    <s v="949 420 991"/>
    <s v="SI"/>
    <s v="Asignado"/>
    <m/>
    <x v="1"/>
    <m/>
    <d v="2025-05-19T00:00:00"/>
    <x v="90"/>
    <s v="MANTENIMIENTO Y SOPORTE DE SOFTWARE"/>
    <m/>
    <n v="117701"/>
    <m/>
    <m/>
    <n v="216186"/>
    <m/>
    <m/>
    <n v="216186"/>
    <m/>
    <m/>
    <n v="216186"/>
    <n v="98484"/>
    <x v="753"/>
    <n v="864743"/>
    <n v="333887"/>
    <m/>
    <n v="2063373"/>
    <m/>
    <s v=""/>
    <s v="NO"/>
    <m/>
    <m/>
    <n v="8300"/>
  </r>
  <r>
    <x v="1027"/>
    <n v="2573"/>
    <s v="Gerencia de Tecnologías de Información"/>
    <m/>
    <m/>
    <m/>
    <s v="Gerencia de Tecnologías de Información"/>
    <m/>
    <m/>
    <x v="749"/>
    <s v="servicios"/>
    <s v="Muy Alta"/>
    <s v="Servicio de Mantenimiento y soporte para la solución integral de almacenamiento y gestión de cintas de datos: Librería virtual de cintas, librería robótica de cintas"/>
    <s v="NO"/>
    <x v="2"/>
    <s v="OEI 10: Garantizar la estabilidad operativa"/>
    <s v="Contratación"/>
    <s v="No Significativa"/>
    <s v="SI"/>
    <x v="1"/>
    <n v="36"/>
    <x v="93"/>
    <d v="2024-02-15T00:00:00"/>
    <s v="Jessica Roxana Camacho Medina"/>
    <s v="950 420 991"/>
    <s v="SI"/>
    <s v="Asignado"/>
    <m/>
    <x v="1"/>
    <m/>
    <d v="2024-02-15T00:00:00"/>
    <x v="173"/>
    <s v="REPARACION Y MANTENIMIENTO EQUIPO INFORMÁTICO"/>
    <n v="0"/>
    <n v="97917"/>
    <n v="0"/>
    <n v="0"/>
    <n v="195834"/>
    <n v="0"/>
    <n v="0"/>
    <n v="195834"/>
    <n v="0"/>
    <n v="0"/>
    <n v="195834"/>
    <n v="97916"/>
    <x v="754"/>
    <n v="783335"/>
    <m/>
    <m/>
    <n v="1566670"/>
    <m/>
    <s v=""/>
    <m/>
    <m/>
    <m/>
    <n v="8300"/>
  </r>
  <r>
    <x v="1028"/>
    <n v="2574"/>
    <s v="Gerencia de Tecnologías de Información"/>
    <m/>
    <m/>
    <m/>
    <s v="Gerencia de Tecnologías de Información"/>
    <m/>
    <m/>
    <x v="750"/>
    <s v="servicios"/>
    <s v="Muy Alta"/>
    <s v="Servicio RSDI - Lima / Provincia"/>
    <s v="NO"/>
    <x v="2"/>
    <s v="OEI 10: Garantizar la estabilidad operativa"/>
    <s v="Contratación"/>
    <s v="No Significativa"/>
    <s v="SI"/>
    <x v="1"/>
    <n v="60"/>
    <x v="79"/>
    <d v="2024-01-30T00:00:00"/>
    <s v="Jessica Roxana Camacho Medina"/>
    <s v="951 420 991"/>
    <s v="SI"/>
    <s v="Asignado"/>
    <m/>
    <x v="1"/>
    <m/>
    <d v="2024-01-30T00:00:00"/>
    <x v="174"/>
    <s v="RED TELEPROCESOS NACIONALES"/>
    <n v="61948"/>
    <n v="61948"/>
    <n v="61948"/>
    <n v="61948"/>
    <n v="61948"/>
    <n v="61948"/>
    <n v="61948"/>
    <n v="61948"/>
    <n v="61948"/>
    <n v="61948"/>
    <n v="61948"/>
    <n v="61888"/>
    <x v="755"/>
    <m/>
    <m/>
    <m/>
    <n v="743316"/>
    <m/>
    <s v=""/>
    <s v="NO"/>
    <m/>
    <m/>
    <n v="8300"/>
  </r>
  <r>
    <x v="1029"/>
    <n v="2574"/>
    <s v="Gerencia de Tecnologías de Información"/>
    <m/>
    <m/>
    <m/>
    <s v="Gerencia de Tecnologías de Información"/>
    <m/>
    <m/>
    <x v="751"/>
    <s v="servicios"/>
    <s v="Muy Alta"/>
    <s v="Adquisición de la Licencia y Servicio de Mantenimiento y Soporte de software de Depuración para el Ambiente de la LPAR de Certificación (xpediter calidad) (PP)"/>
    <s v="NO"/>
    <x v="0"/>
    <s v="OEI 10: Garantizar la estabilidad operativa"/>
    <s v="Contratación"/>
    <s v="No Significativa"/>
    <s v="NO"/>
    <x v="1"/>
    <n v="1"/>
    <x v="94"/>
    <d v="2023-01-01T00:00:00"/>
    <s v="Jessica Roxana Camacho Medina"/>
    <s v="952 420 991"/>
    <s v="SI"/>
    <s v="Asignado"/>
    <m/>
    <x v="0"/>
    <m/>
    <d v="2023-01-01T00:00:00"/>
    <x v="50"/>
    <s v="OTROS SERVICIOS"/>
    <m/>
    <n v="724538"/>
    <m/>
    <m/>
    <m/>
    <m/>
    <m/>
    <m/>
    <m/>
    <m/>
    <m/>
    <m/>
    <x v="756"/>
    <m/>
    <m/>
    <m/>
    <n v="724538"/>
    <m/>
    <s v=""/>
    <s v="NO"/>
    <m/>
    <m/>
    <n v="8300"/>
  </r>
  <r>
    <x v="1030"/>
    <n v="2573"/>
    <s v="Gerencia de Tecnologías de Información"/>
    <m/>
    <m/>
    <m/>
    <s v="Gerencia de Tecnologías de Información"/>
    <m/>
    <m/>
    <x v="752"/>
    <s v="servicios"/>
    <s v="Alta"/>
    <s v="Reubicación Centro de Cómputo Ante Desastre dentro del inmueble de la Agencia N° 1 del - Chiclayo  del Banco Nación."/>
    <s v="NO"/>
    <x v="0"/>
    <s v="OEI 10: Garantizar la estabilidad operativa"/>
    <s v="Contratación"/>
    <m/>
    <s v="NO"/>
    <x v="1"/>
    <n v="18"/>
    <x v="95"/>
    <d v="2024-12-15T00:00:00"/>
    <s v="Jessica Roxana Camacho Medina"/>
    <s v="953 420 991"/>
    <s v="SI"/>
    <s v="Asignado"/>
    <m/>
    <x v="0"/>
    <m/>
    <d v="2024-12-15T00:00:00"/>
    <x v="50"/>
    <s v="OTROS SERVICIOS"/>
    <n v="0"/>
    <m/>
    <m/>
    <m/>
    <m/>
    <n v="711865"/>
    <m/>
    <m/>
    <m/>
    <m/>
    <m/>
    <m/>
    <x v="757"/>
    <n v="1661017"/>
    <m/>
    <m/>
    <n v="2372882"/>
    <m/>
    <s v=""/>
    <s v="NO"/>
    <m/>
    <m/>
    <n v="8300"/>
  </r>
  <r>
    <x v="1031"/>
    <n v="2574"/>
    <s v="Gerencia de Tecnologías de Información"/>
    <m/>
    <m/>
    <m/>
    <s v="Gerencia de Tecnologías de Información"/>
    <m/>
    <m/>
    <x v="753"/>
    <s v="servicios"/>
    <s v="Muy Alta"/>
    <s v="Servicio de Mantenimiento y Soporte de Software para Cajeros Automáticos NCR - ITEM 2"/>
    <s v="NO"/>
    <x v="2"/>
    <s v="OEI 5: Masificar el acceso y uso de los canales alternos"/>
    <s v="Contratación"/>
    <s v="No Significativa"/>
    <s v="SI"/>
    <x v="1"/>
    <n v="36"/>
    <x v="61"/>
    <d v="2024-09-22T00:00:00"/>
    <s v="Jessica Roxana Camacho Medina"/>
    <s v="954 420 991"/>
    <s v="SI"/>
    <s v="Asignado"/>
    <m/>
    <x v="1"/>
    <m/>
    <d v="2024-09-22T00:00:00"/>
    <x v="90"/>
    <s v="MANTENIMIENTO Y SOPORTE DE SOFTWARE"/>
    <n v="41741"/>
    <n v="56919"/>
    <n v="56919"/>
    <n v="56919"/>
    <n v="56919"/>
    <n v="56919"/>
    <n v="56919"/>
    <n v="56919"/>
    <n v="56919"/>
    <n v="56919"/>
    <n v="56919"/>
    <n v="72101"/>
    <x v="758"/>
    <n v="497095"/>
    <m/>
    <m/>
    <n v="1180127"/>
    <m/>
    <s v=""/>
    <s v="NO"/>
    <m/>
    <m/>
    <n v="8300"/>
  </r>
  <r>
    <x v="1032"/>
    <n v="2574"/>
    <s v="Gerencia de Tecnologías de Información"/>
    <m/>
    <m/>
    <m/>
    <s v="Gerencia de Tecnologías de Información"/>
    <m/>
    <m/>
    <x v="754"/>
    <s v="servicios"/>
    <s v="Muy Alta"/>
    <s v="Herramienta de trazabilidad mainframe - sistemas abiertos  - Nuevo Contrato"/>
    <s v="NO"/>
    <x v="2"/>
    <s v="OEI 10: Garantizar la estabilidad operativa"/>
    <s v="Contratación"/>
    <s v="Significativa"/>
    <s v="SI"/>
    <x v="1"/>
    <n v="48"/>
    <x v="14"/>
    <d v="2026-12-31T00:00:00"/>
    <s v="Jessica Roxana Camacho Medina"/>
    <s v="955 420 991"/>
    <s v="SI"/>
    <s v="Asignado"/>
    <m/>
    <x v="1"/>
    <m/>
    <d v="2026-12-31T00:00:00"/>
    <x v="90"/>
    <s v="MANTENIMIENTO Y SOPORTE DE SOFTWARE"/>
    <n v="56000"/>
    <n v="56000"/>
    <n v="56000"/>
    <n v="56000"/>
    <n v="56000"/>
    <n v="56000"/>
    <n v="56000"/>
    <n v="56000"/>
    <n v="56000"/>
    <n v="56000"/>
    <n v="56000"/>
    <n v="56000"/>
    <x v="759"/>
    <n v="672000"/>
    <n v="672000"/>
    <n v="672000"/>
    <n v="2688000"/>
    <m/>
    <s v=""/>
    <s v="NO"/>
    <m/>
    <m/>
    <n v="8300"/>
  </r>
  <r>
    <x v="1033"/>
    <n v="2530"/>
    <s v="Gerencia de Tecnologías de Información"/>
    <m/>
    <m/>
    <m/>
    <s v="Gerencia de Tecnologías de Información"/>
    <m/>
    <m/>
    <x v="755"/>
    <s v="servicios"/>
    <s v="Muy Alta"/>
    <s v="Servicio soporte y mejora continua a las aplicaciones de las plataformas de la Seguridad e Identidades on Premise, nube (SaaS Cloud)."/>
    <s v="NO"/>
    <x v="2"/>
    <s v="OEI 10: Garantizar la estabilidad operativa"/>
    <s v="Contratación"/>
    <s v="No Significativa"/>
    <s v="NO"/>
    <x v="1"/>
    <n v="36"/>
    <x v="96"/>
    <d v="2024-11-25T00:00:00"/>
    <s v="Jessica Roxana Camacho Medina"/>
    <s v="957 420 991"/>
    <s v="SI"/>
    <s v="Asignado"/>
    <m/>
    <x v="1"/>
    <m/>
    <d v="2024-11-25T00:00:00"/>
    <x v="50"/>
    <s v="OTROS SERVICIOS"/>
    <n v="41667"/>
    <n v="50000"/>
    <n v="50000"/>
    <n v="50000"/>
    <n v="50000"/>
    <n v="50000"/>
    <n v="50000"/>
    <n v="50000"/>
    <n v="50000"/>
    <n v="50000"/>
    <n v="50000"/>
    <n v="58333"/>
    <x v="402"/>
    <n v="541667"/>
    <m/>
    <m/>
    <n v="1141667"/>
    <m/>
    <s v=""/>
    <s v="NO"/>
    <m/>
    <m/>
    <n v="8300"/>
  </r>
  <r>
    <x v="1034"/>
    <n v="2573"/>
    <s v="Gerencia de Tecnologías de Información"/>
    <m/>
    <m/>
    <m/>
    <s v="Gerencia de Tecnologías de Información"/>
    <m/>
    <m/>
    <x v="756"/>
    <s v="servicios"/>
    <s v="Moderada"/>
    <s v="Proyecto: Solución Tecnológica para la Prevención de Fraudes, LA/FT y Aplicación de Scoring de Riesgos de LA/FT (SENTINEL)"/>
    <s v="NO"/>
    <x v="0"/>
    <s v="OEI 9: Mejorar la gestión de los proyectos"/>
    <s v="Contratación"/>
    <s v="No Significativa"/>
    <s v="NO"/>
    <x v="1"/>
    <n v="12"/>
    <x v="14"/>
    <d v="2023-12-31T00:00:00"/>
    <s v="Jessica Roxana Camacho Medina"/>
    <s v="958 420 991"/>
    <s v="SI"/>
    <s v="Asignado"/>
    <m/>
    <x v="0"/>
    <m/>
    <d v="2023-12-31T00:00:00"/>
    <x v="90"/>
    <s v="MANTENIMIENTO Y SOPORTE DE SOFTWARE"/>
    <m/>
    <m/>
    <m/>
    <n v="551692"/>
    <m/>
    <m/>
    <m/>
    <m/>
    <m/>
    <m/>
    <m/>
    <m/>
    <x v="760"/>
    <m/>
    <m/>
    <m/>
    <n v="551692"/>
    <m/>
    <s v=""/>
    <s v="NO"/>
    <m/>
    <m/>
    <n v="8300"/>
  </r>
  <r>
    <x v="1035"/>
    <n v="2530"/>
    <s v="Gerencia de Tecnologías de Información"/>
    <m/>
    <m/>
    <m/>
    <s v="Gerencia de Tecnologías de Información"/>
    <m/>
    <m/>
    <x v="757"/>
    <s v="servicios"/>
    <s v="Muy Alta"/>
    <s v=" Contratación de PENTESTING y Ethical Hacking"/>
    <s v="NO"/>
    <x v="2"/>
    <s v="OEI 10: Garantizar la estabilidad operativa"/>
    <s v="Contratación"/>
    <s v="No Significativa"/>
    <s v="SI"/>
    <x v="1"/>
    <n v="36"/>
    <x v="0"/>
    <d v="2026-01-30T00:00:00"/>
    <s v="Jessica Roxana Camacho Medina"/>
    <s v="959 420 991"/>
    <s v="SI"/>
    <s v="Asignado"/>
    <m/>
    <x v="1"/>
    <m/>
    <d v="2026-01-30T00:00:00"/>
    <x v="50"/>
    <s v="OTROS SERVICIOS"/>
    <m/>
    <n v="47081"/>
    <n v="47081"/>
    <n v="47081"/>
    <n v="47081"/>
    <n v="47081"/>
    <n v="47081"/>
    <n v="47081"/>
    <n v="47081"/>
    <n v="47081"/>
    <n v="47081"/>
    <n v="47081"/>
    <x v="761"/>
    <n v="564972"/>
    <n v="564972"/>
    <n v="47081"/>
    <n v="1694916"/>
    <m/>
    <s v=""/>
    <s v="NO"/>
    <m/>
    <m/>
    <n v="8300"/>
  </r>
  <r>
    <x v="1036"/>
    <n v="2573"/>
    <s v="Gerencia de Tecnologías de Información"/>
    <m/>
    <m/>
    <m/>
    <s v="Gerencia de Tecnologías de Información"/>
    <m/>
    <m/>
    <x v="758"/>
    <s v="servicios"/>
    <s v="Muy Alta"/>
    <s v="Servicio de Implementación de Conexiones Remotas y Administración de la Infraestructura de los Centros de Cómputo del BN."/>
    <s v="NO"/>
    <x v="2"/>
    <s v="OEI 10: Garantizar la estabilidad operativa"/>
    <s v="Contratación"/>
    <m/>
    <s v="SI"/>
    <x v="1"/>
    <n v="36"/>
    <x v="14"/>
    <d v="2026-12-31T00:00:00"/>
    <s v="Jessica Roxana Camacho Medina"/>
    <s v="960 420 991"/>
    <s v="SI"/>
    <s v="Asignado"/>
    <m/>
    <x v="1"/>
    <m/>
    <d v="2026-12-31T00:00:00"/>
    <x v="50"/>
    <s v="OTROS SERVICIOS"/>
    <n v="37665"/>
    <m/>
    <m/>
    <n v="112994"/>
    <m/>
    <m/>
    <n v="112994"/>
    <m/>
    <m/>
    <n v="112994"/>
    <m/>
    <n v="75331"/>
    <x v="762"/>
    <n v="451977"/>
    <n v="376648"/>
    <m/>
    <n v="1280603"/>
    <m/>
    <s v=""/>
    <s v="NO"/>
    <m/>
    <m/>
    <n v="8300"/>
  </r>
  <r>
    <x v="1037"/>
    <n v="2574"/>
    <s v="Gerencia de Tecnologías de Información"/>
    <m/>
    <m/>
    <m/>
    <s v="Gerencia de Tecnologías de Información"/>
    <m/>
    <m/>
    <x v="759"/>
    <s v="servicios"/>
    <s v="Muy Alta"/>
    <s v="Servicio de gestión de licencias de software (inventario de sw)"/>
    <s v="NO"/>
    <x v="2"/>
    <s v="OEI 10: Garantizar la estabilidad operativa"/>
    <s v="Contratación"/>
    <s v="No Significativa"/>
    <s v="SI"/>
    <x v="1"/>
    <n v="36"/>
    <x v="97"/>
    <d v="2023-08-06T00:00:00"/>
    <s v="Jessica Roxana Camacho Medina"/>
    <s v="961 420 991"/>
    <s v="SI"/>
    <s v="Asignado"/>
    <m/>
    <x v="1"/>
    <m/>
    <d v="2023-08-06T00:00:00"/>
    <x v="176"/>
    <s v="SERVICIOS DE DESARROLLOS INFORMATICOS"/>
    <m/>
    <n v="73333"/>
    <m/>
    <n v="122222"/>
    <m/>
    <n v="122222"/>
    <m/>
    <n v="122223"/>
    <m/>
    <n v="0"/>
    <m/>
    <n v="0"/>
    <x v="763"/>
    <m/>
    <m/>
    <m/>
    <n v="440000"/>
    <m/>
    <s v=""/>
    <s v="NO"/>
    <m/>
    <m/>
    <n v="8300"/>
  </r>
  <r>
    <x v="1038"/>
    <n v="2574"/>
    <s v="Gerencia de Tecnologías de Información"/>
    <m/>
    <m/>
    <m/>
    <s v="Gerencia de Tecnologías de Información"/>
    <m/>
    <m/>
    <x v="711"/>
    <s v="servicios"/>
    <s v="Muy Alta"/>
    <s v="Servicio de Comunicación mediante Fibra Óptica Data Centers y Sedes BN"/>
    <s v="NO"/>
    <x v="2"/>
    <s v="OEI 10: Garantizar la estabilidad operativa"/>
    <s v="Contratación"/>
    <m/>
    <s v="SI"/>
    <x v="1"/>
    <n v="36"/>
    <x v="98"/>
    <d v="2023-05-16T00:00:00"/>
    <s v="Jessica Roxana Camacho Medina"/>
    <s v="962 420 991"/>
    <s v="SI"/>
    <s v="Asignado"/>
    <m/>
    <x v="1"/>
    <m/>
    <d v="2023-05-16T00:00:00"/>
    <x v="174"/>
    <s v="RED TELEPROCESOS NACIONALES"/>
    <n v="50781"/>
    <n v="95217"/>
    <n v="95217"/>
    <n v="95217"/>
    <n v="95217"/>
    <m/>
    <m/>
    <m/>
    <m/>
    <m/>
    <m/>
    <m/>
    <x v="764"/>
    <m/>
    <m/>
    <m/>
    <n v="431649"/>
    <m/>
    <s v=""/>
    <s v="NO"/>
    <m/>
    <m/>
    <n v="8300"/>
  </r>
  <r>
    <x v="1039"/>
    <n v="2560"/>
    <s v="Gerencia de Tecnologías de Información"/>
    <m/>
    <m/>
    <m/>
    <s v="Gerencia de Tecnologías de Información"/>
    <m/>
    <m/>
    <x v="760"/>
    <s v="servicios"/>
    <s v="Muy Alta"/>
    <s v="Updgrade del told"/>
    <s v="NO"/>
    <x v="0"/>
    <s v="OEI 10: Garantizar la estabilidad operativa"/>
    <s v="Contratación"/>
    <s v="No Significativa"/>
    <s v="NO"/>
    <x v="1"/>
    <n v="12"/>
    <x v="14"/>
    <d v="2023-12-31T00:00:00"/>
    <s v="Jessica Roxana Camacho Medina"/>
    <s v="963 420 991"/>
    <s v="SI"/>
    <s v="Asignado"/>
    <m/>
    <x v="0"/>
    <m/>
    <d v="2023-12-31T00:00:00"/>
    <x v="176"/>
    <s v="SERVICIOS DE DESARROLLOS INFORMATICOS"/>
    <m/>
    <m/>
    <n v="105932"/>
    <m/>
    <m/>
    <n v="105932"/>
    <m/>
    <m/>
    <n v="105932"/>
    <m/>
    <m/>
    <n v="105933"/>
    <x v="765"/>
    <m/>
    <m/>
    <m/>
    <n v="423729"/>
    <m/>
    <s v=""/>
    <s v="NO"/>
    <m/>
    <m/>
    <n v="8300"/>
  </r>
  <r>
    <x v="1040"/>
    <n v="2574"/>
    <s v="Gerencia de Tecnologías de Información"/>
    <m/>
    <m/>
    <m/>
    <s v="Gerencia de Tecnologías de Información"/>
    <m/>
    <m/>
    <x v="761"/>
    <s v="servicios"/>
    <s v="Muy Alta"/>
    <s v="Renovación de Soporte de Granja de Servidores Empresariales (Mantenimiento y Soporte de Servidores corporativos: contrato anterior)"/>
    <s v="NO"/>
    <x v="0"/>
    <s v="OEI 10: Garantizar la estabilidad operativa"/>
    <s v="Contratación"/>
    <s v="No Significativa"/>
    <s v="SI"/>
    <x v="1"/>
    <n v="24"/>
    <x v="99"/>
    <d v="2025-07-27T00:00:00"/>
    <s v="Jessica Roxana Camacho Medina"/>
    <s v="964 420 991"/>
    <s v="SI"/>
    <s v="Asignado"/>
    <m/>
    <x v="0"/>
    <m/>
    <d v="2025-07-27T00:00:00"/>
    <x v="90"/>
    <s v="MANTENIMIENTO Y SOPORTE DE SOFTWARE"/>
    <m/>
    <m/>
    <m/>
    <m/>
    <m/>
    <m/>
    <m/>
    <m/>
    <m/>
    <n v="243644"/>
    <m/>
    <n v="170551"/>
    <x v="766"/>
    <n v="974576"/>
    <n v="560381"/>
    <m/>
    <n v="1949152"/>
    <m/>
    <s v=""/>
    <s v="NO"/>
    <m/>
    <m/>
    <n v="8300"/>
  </r>
  <r>
    <x v="1041"/>
    <n v="2573"/>
    <s v="Gerencia de Tecnologías de Información"/>
    <m/>
    <m/>
    <m/>
    <s v="Gerencia de Tecnologías de Información"/>
    <m/>
    <m/>
    <x v="762"/>
    <s v="servicios"/>
    <s v="Muy Alta"/>
    <s v="ITEM II - Servicio De Mantenimiento Predictivo, Preventivo Y Correctivo De La Infraestructura Física Del Centro De Cómputo Principal Del Banco De La Nación - San Borja"/>
    <s v="NO"/>
    <x v="2"/>
    <s v="OEI 10: Garantizar la estabilidad operativa"/>
    <s v="Contratación"/>
    <s v="No Significativa"/>
    <s v="SI"/>
    <x v="1"/>
    <n v="36"/>
    <x v="100"/>
    <d v="2025-04-06T00:00:00"/>
    <s v="Jessica Roxana Camacho Medina"/>
    <s v="965 420 991"/>
    <s v="SI"/>
    <s v="Asignado"/>
    <m/>
    <x v="1"/>
    <m/>
    <d v="2025-04-06T00:00:00"/>
    <x v="173"/>
    <s v="REPARACION Y MANTENIMIENTO EQUIPO INFORMÁTICO"/>
    <n v="6780"/>
    <m/>
    <m/>
    <n v="101695"/>
    <m/>
    <m/>
    <n v="101695"/>
    <m/>
    <m/>
    <n v="101695"/>
    <m/>
    <n v="94915"/>
    <x v="767"/>
    <n v="406780"/>
    <n v="108475"/>
    <m/>
    <n v="922035"/>
    <m/>
    <s v=""/>
    <s v="NO"/>
    <m/>
    <m/>
    <n v="8300"/>
  </r>
  <r>
    <x v="1042"/>
    <n v="2573"/>
    <s v="Gerencia de Tecnologías de Información"/>
    <m/>
    <m/>
    <m/>
    <s v="Gerencia de Tecnologías de Información"/>
    <m/>
    <m/>
    <x v="749"/>
    <s v="servicios"/>
    <s v="Muy Alta"/>
    <s v="Servicio de Mantenimiento y soporte para la solución integral de almacenamiento y gestión de cintas de datos: Librería virtual de cintas, librería robótica de cintas"/>
    <s v="NO"/>
    <x v="2"/>
    <s v="OEI 10: Garantizar la estabilidad operativa"/>
    <s v="Contratación"/>
    <s v="No Significativa"/>
    <s v="SI"/>
    <x v="1"/>
    <n v="36"/>
    <x v="93"/>
    <d v="2024-02-15T00:00:00"/>
    <s v="Jessica Roxana Camacho Medina"/>
    <s v="966 420 991"/>
    <s v="SI"/>
    <s v="Asignado"/>
    <m/>
    <x v="1"/>
    <m/>
    <d v="2024-02-15T00:00:00"/>
    <x v="173"/>
    <s v="REPARACION Y MANTENIMIENTO EQUIPO INFORMÁTICO"/>
    <n v="0"/>
    <n v="48958"/>
    <n v="0"/>
    <n v="0"/>
    <n v="97917"/>
    <n v="0"/>
    <n v="0"/>
    <n v="97917"/>
    <n v="0"/>
    <n v="0"/>
    <n v="97917"/>
    <n v="48959"/>
    <x v="768"/>
    <n v="391667"/>
    <n v="391667"/>
    <n v="391667"/>
    <n v="1566669"/>
    <m/>
    <s v=""/>
    <s v="NO"/>
    <m/>
    <m/>
    <n v="8300"/>
  </r>
  <r>
    <x v="1043"/>
    <n v="2574"/>
    <s v="Gerencia de Tecnologías de Información"/>
    <m/>
    <m/>
    <m/>
    <s v="Gerencia de Tecnologías de Información"/>
    <m/>
    <m/>
    <x v="763"/>
    <s v="servicios"/>
    <s v="Muy Alta"/>
    <s v="Servicio de Mantenimiento y Soporte del Sistema de Comercio Exterior "/>
    <s v="NO"/>
    <x v="2"/>
    <s v="OEI 6: Incrementar las operaciones y clientes digitales"/>
    <s v="Contratación"/>
    <s v="No Significativa"/>
    <m/>
    <x v="1"/>
    <n v="36"/>
    <x v="101"/>
    <d v="2024-02-24T00:00:00"/>
    <s v="Jessica Roxana Camacho Medina"/>
    <s v="967 420 991"/>
    <s v="SI"/>
    <s v="Asignado"/>
    <m/>
    <x v="1"/>
    <m/>
    <d v="2024-02-24T00:00:00"/>
    <x v="90"/>
    <s v="MANTENIMIENTO Y SOPORTE DE SOFTWARE"/>
    <m/>
    <n v="65275"/>
    <m/>
    <n v="65275"/>
    <m/>
    <n v="65275"/>
    <m/>
    <n v="65275"/>
    <m/>
    <n v="65275"/>
    <m/>
    <n v="65278"/>
    <x v="769"/>
    <n v="65275"/>
    <m/>
    <m/>
    <n v="456928"/>
    <m/>
    <s v=""/>
    <s v="NO"/>
    <m/>
    <m/>
    <n v="8300"/>
  </r>
  <r>
    <x v="1044"/>
    <n v="2574"/>
    <s v="Gerencia de Tecnologías de Información"/>
    <m/>
    <m/>
    <m/>
    <s v="Gerencia de Tecnologías de Información"/>
    <m/>
    <m/>
    <x v="764"/>
    <s v="servicios"/>
    <s v="Muy Alta"/>
    <s v="Adquisición e Implementación de Productos para los Procesos Contables, Administrativos, Presupuestales y de Gestión"/>
    <s v="NO"/>
    <x v="2"/>
    <s v="OEI 10: Garantizar la estabilidad operativa"/>
    <s v="Contratación"/>
    <s v="Significativa"/>
    <s v="SI"/>
    <x v="1"/>
    <n v="36"/>
    <x v="102"/>
    <d v="2025-03-22T00:00:00"/>
    <s v="Jessica Roxana Camacho Medina"/>
    <s v="968 420 991"/>
    <s v="SI"/>
    <s v="Asignado"/>
    <m/>
    <x v="1"/>
    <m/>
    <d v="2025-03-22T00:00:00"/>
    <x v="90"/>
    <s v="MANTENIMIENTO Y SOPORTE DE SOFTWARE"/>
    <n v="0"/>
    <n v="0"/>
    <n v="0"/>
    <n v="0"/>
    <n v="383991"/>
    <n v="0"/>
    <n v="0"/>
    <n v="0"/>
    <n v="0"/>
    <n v="0"/>
    <n v="0"/>
    <n v="0"/>
    <x v="770"/>
    <n v="383990"/>
    <m/>
    <m/>
    <n v="767981"/>
    <m/>
    <s v=""/>
    <s v="NO"/>
    <m/>
    <m/>
    <n v="8300"/>
  </r>
  <r>
    <x v="1045"/>
    <n v="2540"/>
    <s v="Gerencia de Tecnologías de Información"/>
    <m/>
    <m/>
    <m/>
    <s v="Gerencia de Tecnologías de Información"/>
    <m/>
    <m/>
    <x v="765"/>
    <s v="servicios"/>
    <s v="Alta"/>
    <s v="Servicio para la revision y actualización de procedimientos de procesos OPP "/>
    <s v="NO"/>
    <x v="0"/>
    <s v="OEI 10: Garantizar la estabilidad operativa"/>
    <s v="Contratación"/>
    <m/>
    <m/>
    <x v="1"/>
    <n v="12"/>
    <x v="14"/>
    <d v="2023-12-31T00:00:00"/>
    <s v="Jessica Roxana Camacho Medina"/>
    <s v="969 420 991"/>
    <s v="SI"/>
    <s v="Asignado"/>
    <m/>
    <x v="0"/>
    <m/>
    <d v="2023-12-31T00:00:00"/>
    <x v="50"/>
    <s v="OTROS SERVICIOS"/>
    <m/>
    <m/>
    <n v="95000"/>
    <m/>
    <m/>
    <n v="95000"/>
    <m/>
    <m/>
    <n v="95000"/>
    <m/>
    <m/>
    <n v="95000"/>
    <x v="771"/>
    <m/>
    <m/>
    <m/>
    <n v="380000"/>
    <m/>
    <s v=""/>
    <s v="NO"/>
    <m/>
    <m/>
    <n v="8300"/>
  </r>
  <r>
    <x v="1046"/>
    <n v="2573"/>
    <s v="Gerencia de Tecnologías de Información"/>
    <m/>
    <m/>
    <m/>
    <s v="Gerencia de Tecnologías de Información"/>
    <m/>
    <m/>
    <x v="766"/>
    <s v="servicios"/>
    <s v="Muy Alta"/>
    <s v="ITEM I - Servicio De Mantenimiento Predictivo, Preventivo Y Correctivo De La Infraestructura Física Del Centro De Cómputo Principal Del Banco De La Nación - San Borja"/>
    <s v="NO"/>
    <x v="2"/>
    <s v="OEI 10: Garantizar la estabilidad operativa"/>
    <s v="Contratación"/>
    <s v="No Significativa"/>
    <s v="SI"/>
    <x v="1"/>
    <n v="36"/>
    <x v="103"/>
    <d v="2025-04-04T00:00:00"/>
    <s v="Jessica Roxana Camacho Medina"/>
    <s v="970 420 991"/>
    <s v="SI"/>
    <s v="Asignado"/>
    <m/>
    <x v="1"/>
    <m/>
    <d v="2025-04-04T00:00:00"/>
    <x v="173"/>
    <s v="REPARACION Y MANTENIMIENTO EQUIPO INFORMÁTICO"/>
    <n v="4070"/>
    <m/>
    <m/>
    <n v="91577"/>
    <m/>
    <m/>
    <n v="91577"/>
    <m/>
    <m/>
    <n v="91577"/>
    <m/>
    <n v="87509"/>
    <x v="772"/>
    <n v="366309"/>
    <n v="95647"/>
    <m/>
    <n v="828266"/>
    <m/>
    <s v=""/>
    <s v="NO"/>
    <m/>
    <m/>
    <n v="8300"/>
  </r>
  <r>
    <x v="1047"/>
    <n v="2530"/>
    <s v="Gerencia de Tecnologías de Información"/>
    <m/>
    <m/>
    <m/>
    <s v="Gerencia de Tecnologías de Información"/>
    <m/>
    <m/>
    <x v="767"/>
    <s v="servicios"/>
    <s v="Muy Alta"/>
    <s v="Servicio de Mantenimiento de los Roles Funcionales Áreas Administrativas - Nuevo Contrato"/>
    <s v="NO"/>
    <x v="0"/>
    <s v="OEI 10: Garantizar la estabilidad operativa"/>
    <s v="Contratación"/>
    <s v="No Significativa"/>
    <s v="SI"/>
    <x v="1"/>
    <n v="6"/>
    <x v="104"/>
    <d v="2023-06-25T00:00:00"/>
    <s v="Jessica Roxana Camacho Medina"/>
    <s v="971 420 991"/>
    <s v="SI"/>
    <s v="Asignado"/>
    <m/>
    <x v="0"/>
    <m/>
    <d v="2023-06-25T00:00:00"/>
    <x v="50"/>
    <s v="OTROS SERVICIOS"/>
    <n v="55932"/>
    <n v="55932"/>
    <n v="55932"/>
    <n v="55932"/>
    <n v="55933"/>
    <n v="55933"/>
    <m/>
    <m/>
    <m/>
    <m/>
    <m/>
    <m/>
    <x v="773"/>
    <m/>
    <m/>
    <m/>
    <n v="335594"/>
    <m/>
    <s v=""/>
    <s v="NO"/>
    <m/>
    <m/>
    <n v="8300"/>
  </r>
  <r>
    <x v="1048"/>
    <n v="2573"/>
    <s v="Gerencia de Tecnologías de Información"/>
    <m/>
    <m/>
    <m/>
    <s v="Gerencia de Tecnologías de Información"/>
    <m/>
    <m/>
    <x v="768"/>
    <s v="servicios"/>
    <s v="Muy Alta"/>
    <s v="Servicios profesionales de supervisión del proyecto de adquisición de equipamiento e implementación del nuevo procesamiento de datos de contingencia del Ministerio de Economía y Finanzas en el Centro de Cómputo principal del Banco de la Nación- San Borja "/>
    <s v="NO"/>
    <x v="0"/>
    <s v="OEI 10: Garantizar la estabilidad operativa"/>
    <s v="Contratación"/>
    <m/>
    <s v="NO"/>
    <x v="1"/>
    <n v="12"/>
    <x v="31"/>
    <d v="2023-11-30T00:00:00"/>
    <s v="Jessica Roxana Camacho Medina"/>
    <s v="972 420 991"/>
    <s v="SI"/>
    <s v="Asignado"/>
    <m/>
    <x v="0"/>
    <m/>
    <d v="2023-11-30T00:00:00"/>
    <x v="50"/>
    <s v="OTROS SERVICIOS"/>
    <n v="15392"/>
    <m/>
    <m/>
    <n v="98946"/>
    <m/>
    <m/>
    <n v="98946"/>
    <m/>
    <m/>
    <n v="109941"/>
    <m/>
    <m/>
    <x v="774"/>
    <m/>
    <m/>
    <m/>
    <n v="323225"/>
    <m/>
    <s v=""/>
    <m/>
    <m/>
    <m/>
    <n v="8300"/>
  </r>
  <r>
    <x v="1049"/>
    <n v="2530"/>
    <s v="Gerencia de Tecnologías de Información"/>
    <m/>
    <m/>
    <m/>
    <s v="Gerencia de Tecnologías de Información"/>
    <m/>
    <m/>
    <x v="769"/>
    <s v="servicios"/>
    <s v="Muy Alta"/>
    <s v="Servicio de Monitoreo Antiphishing - Nuevo Contrato 1"/>
    <s v="NO"/>
    <x v="2"/>
    <s v="OEI 10: Garantizar la estabilidad operativa"/>
    <s v="Contratación"/>
    <m/>
    <s v="SI"/>
    <x v="1"/>
    <n v="36"/>
    <x v="10"/>
    <d v="2025-09-30T00:00:00"/>
    <s v="Jessica Roxana Camacho Medina"/>
    <s v="973 420 991"/>
    <s v="SI"/>
    <s v="Asignado"/>
    <m/>
    <x v="1"/>
    <m/>
    <d v="2025-09-30T00:00:00"/>
    <x v="50"/>
    <s v="OTROS SERVICIOS"/>
    <n v="26241"/>
    <n v="26241"/>
    <n v="26241"/>
    <n v="26241"/>
    <n v="26242"/>
    <n v="26242"/>
    <n v="26242"/>
    <n v="26242"/>
    <n v="26242"/>
    <n v="26242"/>
    <n v="26242"/>
    <n v="26242"/>
    <x v="775"/>
    <n v="314899"/>
    <n v="236175"/>
    <m/>
    <n v="865974"/>
    <m/>
    <s v=""/>
    <s v="NO"/>
    <m/>
    <m/>
    <n v="8300"/>
  </r>
  <r>
    <x v="1050"/>
    <n v="2574"/>
    <s v="Gerencia de Tecnologías de Información"/>
    <m/>
    <m/>
    <m/>
    <s v="Gerencia de Tecnologías de Información"/>
    <m/>
    <m/>
    <x v="725"/>
    <s v="Bienes"/>
    <s v="Muy Alta"/>
    <s v="Adquisición de solución para garantizar la continuidad operativa del Banco"/>
    <s v="NO"/>
    <x v="2"/>
    <s v="OEI 10: Garantizar la estabilidad operativa"/>
    <s v="Contratación"/>
    <s v="Significativa"/>
    <s v="SI"/>
    <x v="1"/>
    <n v="36"/>
    <x v="80"/>
    <d v="2025-06-28T00:00:00"/>
    <s v="Jessica Roxana Camacho Medina"/>
    <s v="974 420 991"/>
    <s v="SI"/>
    <s v="Asignado"/>
    <m/>
    <x v="1"/>
    <m/>
    <d v="2025-06-28T00:00:00"/>
    <x v="50"/>
    <s v="OTROS SERVICIOS"/>
    <m/>
    <m/>
    <n v="72572"/>
    <m/>
    <m/>
    <n v="75075"/>
    <m/>
    <m/>
    <n v="75075"/>
    <m/>
    <m/>
    <n v="77578"/>
    <x v="776"/>
    <n v="300300"/>
    <n v="147648"/>
    <m/>
    <n v="748248"/>
    <m/>
    <s v=""/>
    <s v="NO"/>
    <m/>
    <m/>
    <n v="8300"/>
  </r>
  <r>
    <x v="1051"/>
    <n v="2574"/>
    <s v="Gerencia de Tecnologías de Información"/>
    <m/>
    <m/>
    <m/>
    <s v="Gerencia de Tecnologías de Información"/>
    <m/>
    <m/>
    <x v="770"/>
    <s v="servicios"/>
    <s v="Moderada"/>
    <s v="Servicio de Suscripción para el Acceso de Licencias ACL y Capacitación para el uso del Software de Auditoría"/>
    <s v="NO"/>
    <x v="0"/>
    <s v="OEI 7: Optimizar la eficiencia financiera"/>
    <s v="Contratación"/>
    <s v="No Significativa"/>
    <s v="NO"/>
    <x v="1"/>
    <n v="36"/>
    <x v="55"/>
    <d v="2026-01-14T00:00:00"/>
    <s v="Jessica Roxana Camacho Medina"/>
    <s v="975 420 991"/>
    <s v="SI"/>
    <s v="Asignado"/>
    <m/>
    <x v="0"/>
    <m/>
    <d v="2026-01-14T00:00:00"/>
    <x v="50"/>
    <s v="OTROS SERVICIOS"/>
    <m/>
    <n v="297458"/>
    <m/>
    <m/>
    <m/>
    <m/>
    <m/>
    <m/>
    <m/>
    <m/>
    <m/>
    <m/>
    <x v="777"/>
    <m/>
    <m/>
    <m/>
    <n v="297458"/>
    <m/>
    <s v=""/>
    <s v="NO"/>
    <m/>
    <m/>
    <n v="8300"/>
  </r>
  <r>
    <x v="1052"/>
    <n v="2573"/>
    <s v="Gerencia de Tecnologías de Información"/>
    <m/>
    <m/>
    <m/>
    <s v="Gerencia de Tecnologías de Información"/>
    <m/>
    <m/>
    <x v="771"/>
    <s v="servicios"/>
    <s v="Muy Alta"/>
    <s v="Servicio de mtto. predictivo, preventivo y correctivo de la infraestructura física del centro de procesamiento de datos de recuperación ante desastres bn sede chiclayo item 1, 2 y 3"/>
    <s v="NO"/>
    <x v="2"/>
    <s v="OEI 10: Garantizar la estabilidad operativa"/>
    <s v="Contratación"/>
    <m/>
    <s v="SI"/>
    <x v="1"/>
    <n v="18"/>
    <x v="67"/>
    <s v="31/04/2024"/>
    <s v="Jessica Roxana Camacho Medina"/>
    <s v="976 420 991"/>
    <s v="SI"/>
    <s v="Asignado"/>
    <m/>
    <x v="1"/>
    <m/>
    <s v="31/04/2024"/>
    <x v="173"/>
    <s v="REPARACION Y MANTENIMIENTO EQUIPO INFORMÁTICO"/>
    <m/>
    <m/>
    <n v="70579"/>
    <m/>
    <m/>
    <n v="70580"/>
    <m/>
    <m/>
    <n v="70579"/>
    <m/>
    <m/>
    <n v="70580"/>
    <x v="778"/>
    <n v="70579"/>
    <m/>
    <m/>
    <n v="352897"/>
    <m/>
    <s v=""/>
    <s v="NO"/>
    <m/>
    <m/>
    <n v="8300"/>
  </r>
  <r>
    <x v="1053"/>
    <n v="2540"/>
    <s v="Gerencia de Tecnologías de Información"/>
    <m/>
    <m/>
    <m/>
    <s v="Gerencia de Tecnologías de Información"/>
    <m/>
    <m/>
    <x v="772"/>
    <s v="servicios"/>
    <s v="Alta"/>
    <s v="Acompañamiento en el diseño e implementación de procesos de calidad de TI"/>
    <s v="NO"/>
    <x v="0"/>
    <s v="OEI 10: Garantizar la estabilidad operativa"/>
    <s v="Contratación"/>
    <m/>
    <m/>
    <x v="1"/>
    <n v="12"/>
    <x v="14"/>
    <d v="2023-12-31T00:00:00"/>
    <s v="Jessica Roxana Camacho Medina"/>
    <s v="977 420 991"/>
    <s v="SI"/>
    <s v="Asignado"/>
    <m/>
    <x v="0"/>
    <m/>
    <d v="2023-12-31T00:00:00"/>
    <x v="50"/>
    <s v="OTROS SERVICIOS"/>
    <m/>
    <m/>
    <n v="62500"/>
    <m/>
    <m/>
    <n v="62500"/>
    <m/>
    <m/>
    <n v="62500"/>
    <m/>
    <m/>
    <n v="62500"/>
    <x v="610"/>
    <m/>
    <m/>
    <m/>
    <n v="250000"/>
    <m/>
    <s v=""/>
    <s v="NO"/>
    <m/>
    <m/>
    <n v="8300"/>
  </r>
  <r>
    <x v="1054"/>
    <n v="2572"/>
    <s v="Gerencia de Tecnologías de Información"/>
    <m/>
    <m/>
    <m/>
    <s v="Gerencia de Tecnologías de Información"/>
    <m/>
    <m/>
    <x v="731"/>
    <s v="servicios"/>
    <s v="Muy Alta"/>
    <s v="Servicio de Arrendamiento de Equipos de Cómputo para las Empresas bajo el ámbito de FONAFE"/>
    <s v="NO"/>
    <x v="0"/>
    <s v="OEI 7: Optimizar la eficiencia financiera"/>
    <s v="Contratación"/>
    <s v="No Significativa"/>
    <s v="SI"/>
    <x v="1"/>
    <n v="36"/>
    <x v="105"/>
    <d v="2026-12-15T00:00:00"/>
    <s v="Jessica Roxana Camacho Medina"/>
    <s v="978 420 991"/>
    <s v="SI"/>
    <s v="Asignado"/>
    <m/>
    <x v="0"/>
    <m/>
    <d v="2026-12-15T00:00:00"/>
    <x v="50"/>
    <s v="OTROS SERVICIOS"/>
    <m/>
    <m/>
    <n v="24926"/>
    <n v="24926"/>
    <n v="24926"/>
    <n v="24926"/>
    <n v="24926"/>
    <n v="24926"/>
    <n v="24926"/>
    <n v="24926"/>
    <n v="24927"/>
    <n v="24927"/>
    <x v="779"/>
    <n v="299114"/>
    <n v="299114"/>
    <n v="299114"/>
    <n v="1146604"/>
    <m/>
    <s v=""/>
    <s v="NO"/>
    <m/>
    <m/>
    <n v="8300"/>
  </r>
  <r>
    <x v="1055"/>
    <n v="2574"/>
    <s v="Gerencia de Tecnologías de Información"/>
    <m/>
    <m/>
    <m/>
    <s v="Gerencia de Tecnologías de Información"/>
    <m/>
    <m/>
    <x v="764"/>
    <s v="servicios"/>
    <s v="Muy Alta"/>
    <s v="Adquisición e Implementación de Productos para los Procesos Contables, Administrativos, Presupuestales y de Gestión"/>
    <s v="NO"/>
    <x v="2"/>
    <s v="OEI 10: Garantizar la estabilidad operativa"/>
    <s v="Contratación"/>
    <s v="Significativa"/>
    <s v="SI"/>
    <x v="1"/>
    <n v="18"/>
    <x v="102"/>
    <d v="2023-09-14T00:00:00"/>
    <s v="Jessica Roxana Camacho Medina"/>
    <s v="979 420 991"/>
    <s v="SI"/>
    <s v="Asignado"/>
    <m/>
    <x v="1"/>
    <m/>
    <d v="2023-09-14T00:00:00"/>
    <x v="90"/>
    <s v="MANTENIMIENTO Y SOPORTE DE SOFTWARE"/>
    <n v="0"/>
    <n v="0"/>
    <n v="0"/>
    <n v="0"/>
    <n v="0"/>
    <n v="0"/>
    <n v="0"/>
    <n v="0"/>
    <n v="245109"/>
    <n v="0"/>
    <n v="0"/>
    <n v="0"/>
    <x v="780"/>
    <m/>
    <m/>
    <m/>
    <n v="245109"/>
    <m/>
    <s v=""/>
    <s v="NO"/>
    <m/>
    <m/>
    <n v="8300"/>
  </r>
  <r>
    <x v="1056"/>
    <n v="2572"/>
    <s v="Gerencia de Tecnologías de Información"/>
    <m/>
    <m/>
    <m/>
    <s v="Gerencia de Tecnologías de Información"/>
    <m/>
    <m/>
    <x v="773"/>
    <s v="servicios"/>
    <s v="Muy Alta"/>
    <s v="Adquisición de la Herramienta de Gestión de Servicios de Tecnologías de Información del Banco de la Nación"/>
    <s v="NO"/>
    <x v="2"/>
    <s v="OEI 7: Optimizar la eficiencia financiera"/>
    <s v="Contratación"/>
    <s v="No Significativa"/>
    <s v="SI"/>
    <x v="1"/>
    <n v="36"/>
    <x v="106"/>
    <d v="2025-08-26T00:00:00"/>
    <s v="Jessica Roxana Camacho Medina"/>
    <s v="980 420 991"/>
    <s v="SI"/>
    <s v="Asignado"/>
    <m/>
    <x v="1"/>
    <m/>
    <d v="2025-08-26T00:00:00"/>
    <x v="90"/>
    <s v="MANTENIMIENTO Y SOPORTE DE SOFTWARE"/>
    <m/>
    <n v="38777"/>
    <m/>
    <m/>
    <m/>
    <m/>
    <m/>
    <n v="122455"/>
    <m/>
    <m/>
    <m/>
    <n v="83678"/>
    <x v="781"/>
    <n v="244909"/>
    <n v="161232"/>
    <m/>
    <n v="651051"/>
    <m/>
    <s v=""/>
    <s v="NO"/>
    <m/>
    <m/>
    <n v="8300"/>
  </r>
  <r>
    <x v="1057"/>
    <n v="2573"/>
    <s v="Gerencia de Tecnologías de Información"/>
    <m/>
    <m/>
    <m/>
    <s v="Gerencia de Tecnologías de Información"/>
    <m/>
    <m/>
    <x v="774"/>
    <s v="servicios"/>
    <s v="Muy Alta"/>
    <s v="Servicio de Actualización, mantenimiento y soporte de software del sistema de gestión de eventos open - M&amp;S"/>
    <s v="NO"/>
    <x v="2"/>
    <s v="OEI 10: Garantizar la estabilidad operativa"/>
    <s v="Contratación"/>
    <s v="No Significativa"/>
    <s v="SI"/>
    <x v="1"/>
    <n v="36"/>
    <x v="107"/>
    <d v="2024-01-18T00:00:00"/>
    <s v="Jessica Roxana Camacho Medina"/>
    <s v="981 420 991"/>
    <s v="SI"/>
    <s v="Asignado"/>
    <m/>
    <x v="1"/>
    <m/>
    <d v="2024-01-18T00:00:00"/>
    <x v="90"/>
    <s v="MANTENIMIENTO Y SOPORTE DE SOFTWARE"/>
    <n v="11667"/>
    <m/>
    <m/>
    <n v="58336"/>
    <m/>
    <m/>
    <n v="58336"/>
    <m/>
    <m/>
    <n v="58336"/>
    <m/>
    <n v="46668"/>
    <x v="782"/>
    <n v="186674"/>
    <m/>
    <m/>
    <n v="420017"/>
    <m/>
    <s v=""/>
    <s v="NO"/>
    <m/>
    <m/>
    <n v="8300"/>
  </r>
  <r>
    <x v="1058"/>
    <n v="2550"/>
    <s v="Gerencia de Tecnologías de Información"/>
    <m/>
    <m/>
    <m/>
    <s v="Gerencia de Tecnologías de Información"/>
    <m/>
    <m/>
    <x v="775"/>
    <s v="servicios"/>
    <s v="Muy Alta"/>
    <s v="Serivio de suscripción y soporte de Gestor de APIs"/>
    <s v="NO"/>
    <x v="2"/>
    <s v="OEI 10: Garantizar la estabilidad operativa"/>
    <s v="Contratación"/>
    <s v="No Significativa"/>
    <s v="SI"/>
    <x v="1"/>
    <n v="36"/>
    <x v="14"/>
    <d v="2025-12-31T00:00:00"/>
    <s v="Jessica Roxana Camacho Medina"/>
    <s v="982 420 991"/>
    <s v="SI"/>
    <s v="Asignado"/>
    <m/>
    <x v="0"/>
    <m/>
    <d v="2025-12-31T00:00:00"/>
    <x v="50"/>
    <s v="OTROS SERVICIOS"/>
    <m/>
    <m/>
    <n v="1100000"/>
    <m/>
    <m/>
    <m/>
    <m/>
    <m/>
    <m/>
    <m/>
    <m/>
    <m/>
    <x v="783"/>
    <m/>
    <m/>
    <m/>
    <n v="1100000"/>
    <m/>
    <s v=""/>
    <s v="NO"/>
    <m/>
    <m/>
    <n v="8300"/>
  </r>
  <r>
    <x v="1059"/>
    <n v="2540"/>
    <s v="Gerencia de Tecnologías de Información"/>
    <m/>
    <m/>
    <m/>
    <s v="Gerencia de Tecnologías de Información"/>
    <m/>
    <m/>
    <x v="776"/>
    <s v="servicios"/>
    <s v="Muy Alta"/>
    <s v="Suscripción de licencias para la gestión de demanda y revisión del proceso"/>
    <s v="NO"/>
    <x v="0"/>
    <s v="OEI 10: Garantizar la estabilidad operativa"/>
    <s v="Contratación"/>
    <m/>
    <m/>
    <x v="1"/>
    <n v="12"/>
    <x v="14"/>
    <d v="2023-12-31T00:00:00"/>
    <s v="Jessica Roxana Camacho Medina"/>
    <s v="983 420 991"/>
    <s v="SI"/>
    <s v="Asignado"/>
    <m/>
    <x v="0"/>
    <m/>
    <d v="2023-12-31T00:00:00"/>
    <x v="50"/>
    <s v="OTROS SERVICIOS"/>
    <m/>
    <m/>
    <n v="50000"/>
    <m/>
    <m/>
    <n v="50000"/>
    <m/>
    <m/>
    <n v="50000"/>
    <m/>
    <m/>
    <n v="50000"/>
    <x v="70"/>
    <m/>
    <m/>
    <m/>
    <n v="200000"/>
    <m/>
    <s v=""/>
    <s v="NO"/>
    <m/>
    <m/>
    <n v="8300"/>
  </r>
  <r>
    <x v="1060"/>
    <n v="2550"/>
    <s v="Gerencia de Tecnologías de Información"/>
    <m/>
    <m/>
    <m/>
    <s v="Gerencia de Tecnologías de Información"/>
    <m/>
    <m/>
    <x v="777"/>
    <s v="servicios"/>
    <s v="Muy Alta"/>
    <s v="Servicio de Implementación a la Transición a IPV6 de la Infraestructura Tecnológica del Banco de la Nación"/>
    <s v="NO"/>
    <x v="2"/>
    <s v="OEI 10: Garantizar la estabilidad operativa"/>
    <s v="Contratación"/>
    <s v="No Significativa"/>
    <s v="SI"/>
    <x v="1"/>
    <n v="5"/>
    <x v="14"/>
    <d v="2023-05-31T00:00:00"/>
    <s v="Jessica Roxana Camacho Medina"/>
    <s v="984 420 991"/>
    <s v="SI"/>
    <s v="Asignado"/>
    <m/>
    <x v="0"/>
    <m/>
    <d v="2023-05-31T00:00:00"/>
    <x v="50"/>
    <s v="OTROS SERVICIOS"/>
    <m/>
    <m/>
    <m/>
    <m/>
    <m/>
    <n v="200000"/>
    <m/>
    <m/>
    <m/>
    <m/>
    <m/>
    <m/>
    <x v="70"/>
    <m/>
    <m/>
    <m/>
    <n v="200000"/>
    <m/>
    <s v=""/>
    <s v="NO"/>
    <m/>
    <m/>
    <n v="8300"/>
  </r>
  <r>
    <x v="1061"/>
    <n v="2574"/>
    <s v="Gerencia de Tecnologías de Información"/>
    <m/>
    <m/>
    <m/>
    <s v="Gerencia de Tecnologías de Información"/>
    <m/>
    <m/>
    <x v="778"/>
    <s v="Bienes"/>
    <s v="Muy Alta"/>
    <s v="Adquisición de solución para garantizar la continuidad operativa - Saltos de MIPS programados I, II, III"/>
    <s v="NO"/>
    <x v="2"/>
    <s v="OEI 10: Garantizar la estabilidad operativa"/>
    <s v="Contratación"/>
    <s v="Significativa"/>
    <s v="SI"/>
    <x v="1"/>
    <n v="36"/>
    <x v="80"/>
    <d v="2025-06-28T00:00:00"/>
    <s v="Jessica Roxana Camacho Medina"/>
    <s v="985 420 991"/>
    <s v="SI"/>
    <s v="Asignado"/>
    <m/>
    <x v="1"/>
    <m/>
    <d v="2025-06-28T00:00:00"/>
    <x v="75"/>
    <s v="GASTOS DE SOFTWARE"/>
    <m/>
    <m/>
    <m/>
    <m/>
    <m/>
    <m/>
    <m/>
    <m/>
    <n v="197181"/>
    <m/>
    <m/>
    <m/>
    <x v="784"/>
    <m/>
    <m/>
    <m/>
    <n v="197181"/>
    <m/>
    <s v=""/>
    <s v="NO"/>
    <m/>
    <m/>
    <n v="8300"/>
  </r>
  <r>
    <x v="1062"/>
    <n v="2574"/>
    <s v="Gerencia de Tecnologías de Información"/>
    <m/>
    <m/>
    <m/>
    <s v="Gerencia de Tecnologías de Información"/>
    <m/>
    <m/>
    <x v="779"/>
    <s v="servicios"/>
    <s v="Muy Alta"/>
    <s v="Renovación de solución de inventario de software"/>
    <s v="NO"/>
    <x v="2"/>
    <s v="OEI 10: Garantizar la estabilidad operativa"/>
    <s v="Contratación"/>
    <s v="No Significativa"/>
    <s v="NO"/>
    <x v="1"/>
    <n v="36"/>
    <x v="14"/>
    <d v="2025-12-31T00:00:00"/>
    <s v="Jessica Roxana Camacho Medina"/>
    <s v="986 420 991"/>
    <s v="SI"/>
    <s v="Asignado"/>
    <m/>
    <x v="1"/>
    <m/>
    <d v="2025-12-31T00:00:00"/>
    <x v="90"/>
    <s v="MANTENIMIENTO Y SOPORTE DE SOFTWARE"/>
    <m/>
    <m/>
    <n v="42373"/>
    <m/>
    <m/>
    <n v="42373"/>
    <m/>
    <m/>
    <n v="42373"/>
    <m/>
    <m/>
    <n v="42373"/>
    <x v="716"/>
    <n v="169492"/>
    <n v="169495"/>
    <m/>
    <n v="508479"/>
    <m/>
    <s v=""/>
    <s v="NO"/>
    <m/>
    <m/>
    <n v="8300"/>
  </r>
  <r>
    <x v="1063"/>
    <n v="2574"/>
    <s v="Gerencia de Tecnologías de Información"/>
    <m/>
    <m/>
    <m/>
    <s v="Gerencia de Tecnologías de Información"/>
    <m/>
    <m/>
    <x v="729"/>
    <s v="Bienes"/>
    <s v="Muy Alta"/>
    <s v="Adquisición de solución para garantizar la continuidad operativa - Saltos de MIPS programados I, II, III"/>
    <s v="NO"/>
    <x v="2"/>
    <s v="OEI 10: Garantizar la estabilidad operativa"/>
    <s v="Contratación"/>
    <s v="Significativa"/>
    <s v="SI"/>
    <x v="1"/>
    <n v="36"/>
    <x v="80"/>
    <d v="2025-06-28T00:00:00"/>
    <s v="Jessica Roxana Camacho Medina"/>
    <s v="987 420 991"/>
    <s v="SI"/>
    <s v="Asignado"/>
    <m/>
    <x v="1"/>
    <m/>
    <d v="2025-06-28T00:00:00"/>
    <x v="173"/>
    <s v="REPARACION Y MANTENIMIENTO EQUIPO INFORMÁTICO"/>
    <n v="32234"/>
    <n v="0"/>
    <n v="0"/>
    <n v="32234"/>
    <n v="0"/>
    <n v="0"/>
    <n v="32234"/>
    <n v="0"/>
    <n v="35876"/>
    <n v="32234"/>
    <n v="0"/>
    <n v="1197"/>
    <x v="785"/>
    <n v="388309"/>
    <n v="203031"/>
    <m/>
    <n v="757349"/>
    <m/>
    <s v=""/>
    <s v="NO"/>
    <m/>
    <m/>
    <n v="8300"/>
  </r>
  <r>
    <x v="1064"/>
    <n v="2560"/>
    <s v="Gerencia de Tecnologías de Información"/>
    <m/>
    <m/>
    <m/>
    <s v="Gerencia de Tecnologías de Información"/>
    <m/>
    <m/>
    <x v="780"/>
    <s v="servicios"/>
    <s v="Alta"/>
    <s v="Servicio de Supervición administrativa de Fábrica Testing"/>
    <s v="NO"/>
    <x v="0"/>
    <s v="OEI 10: Garantizar la estabilidad operativa"/>
    <s v="Contratación"/>
    <m/>
    <s v="SI"/>
    <x v="1"/>
    <n v="36"/>
    <x v="0"/>
    <d v="2026-01-31T00:00:00"/>
    <s v="Jessica Roxana Camacho Medina"/>
    <s v="988 420 991"/>
    <s v="SI"/>
    <s v="Asignado"/>
    <m/>
    <x v="0"/>
    <m/>
    <d v="2026-01-31T00:00:00"/>
    <x v="50"/>
    <s v="OTROS SERVICIOS"/>
    <m/>
    <n v="15000"/>
    <n v="15000"/>
    <n v="15000"/>
    <n v="15000"/>
    <n v="15000"/>
    <n v="15000"/>
    <n v="15000"/>
    <n v="15000"/>
    <n v="15000"/>
    <n v="15000"/>
    <n v="15000"/>
    <x v="786"/>
    <n v="180000"/>
    <n v="180000"/>
    <n v="15000"/>
    <n v="540000"/>
    <m/>
    <s v=""/>
    <s v="NO"/>
    <m/>
    <m/>
    <n v="8300"/>
  </r>
  <r>
    <x v="1065"/>
    <n v="2574"/>
    <s v="Gerencia de Tecnologías de Información"/>
    <m/>
    <m/>
    <m/>
    <s v="Gerencia de Tecnologías de Información"/>
    <m/>
    <m/>
    <x v="781"/>
    <s v="servicios"/>
    <s v="Muy Alta"/>
    <s v="Adquisición de una solución de administración de Journal Electrónico para Cajeros Automáticos NCR - Nuevo Contrato"/>
    <s v="NO"/>
    <x v="0"/>
    <s v="OEI 5: Masificar el acceso y uso de los canales alternos"/>
    <s v="Contratación"/>
    <s v="No Significativa"/>
    <m/>
    <x v="1"/>
    <n v="36"/>
    <x v="108"/>
    <d v="2025-12-31T00:00:00"/>
    <s v="Jessica Roxana Camacho Medina"/>
    <s v="989 420 991"/>
    <s v="SI"/>
    <s v="Asignado"/>
    <m/>
    <x v="0"/>
    <m/>
    <d v="2025-12-31T00:00:00"/>
    <x v="90"/>
    <s v="MANTENIMIENTO Y SOPORTE DE SOFTWARE"/>
    <n v="12933"/>
    <n v="12933"/>
    <n v="12933"/>
    <n v="12934"/>
    <n v="12934"/>
    <n v="12934"/>
    <n v="12934"/>
    <n v="12934"/>
    <n v="12934"/>
    <n v="12934"/>
    <n v="12934"/>
    <n v="12934"/>
    <x v="787"/>
    <n v="155205"/>
    <n v="155205"/>
    <m/>
    <n v="465615"/>
    <m/>
    <s v=""/>
    <s v="NO"/>
    <m/>
    <m/>
    <n v="8300"/>
  </r>
  <r>
    <x v="1066"/>
    <n v="2574"/>
    <s v="Gerencia de Tecnologías de Información"/>
    <m/>
    <m/>
    <m/>
    <s v="Gerencia de Tecnologías de Información"/>
    <m/>
    <m/>
    <x v="782"/>
    <s v="servicios"/>
    <s v="Muy Alta"/>
    <s v="Adquisición de una solución de administración de Journal Electrónico para Cajeros Automáticos Diebold - Nuevo Contrato"/>
    <s v="NO"/>
    <x v="0"/>
    <s v="OEI 5: Masificar el acceso y uso de los canales alternos"/>
    <s v="Contratación"/>
    <m/>
    <m/>
    <x v="1"/>
    <n v="36"/>
    <x v="108"/>
    <d v="2025-12-31T00:00:00"/>
    <s v="Jessica Roxana Camacho Medina"/>
    <s v="990 420 991"/>
    <s v="SI"/>
    <s v="Asignado"/>
    <m/>
    <x v="0"/>
    <m/>
    <d v="2025-12-31T00:00:00"/>
    <x v="90"/>
    <s v="MANTENIMIENTO Y SOPORTE DE SOFTWARE"/>
    <n v="12833"/>
    <n v="12833"/>
    <n v="12833"/>
    <n v="12833"/>
    <n v="12833"/>
    <n v="12833"/>
    <n v="12833"/>
    <n v="12833"/>
    <n v="12834"/>
    <n v="12834"/>
    <n v="12834"/>
    <n v="12834"/>
    <x v="788"/>
    <n v="154000"/>
    <n v="154000"/>
    <m/>
    <n v="462000"/>
    <m/>
    <s v=""/>
    <s v="NO"/>
    <m/>
    <m/>
    <n v="8300"/>
  </r>
  <r>
    <x v="1067"/>
    <n v="2573"/>
    <s v="Gerencia de Tecnologías de Información"/>
    <m/>
    <m/>
    <m/>
    <s v="Gerencia de Tecnologías de Información"/>
    <m/>
    <m/>
    <x v="738"/>
    <s v="servicios"/>
    <s v="Muy Alta"/>
    <s v="Servicio de Mantenimiento y Soporte de Productos DYNATRACE - Nuevo Contrato"/>
    <s v="NO"/>
    <x v="0"/>
    <s v="OEI 10: Garantizar la estabilidad operativa"/>
    <s v="Contratación"/>
    <m/>
    <s v="SI"/>
    <x v="1"/>
    <n v="36"/>
    <x v="14"/>
    <d v="2025-12-30T00:00:00"/>
    <s v="Jessica Roxana Camacho Medina"/>
    <s v="992 420 991"/>
    <s v="SI"/>
    <s v="Asignado"/>
    <m/>
    <x v="0"/>
    <m/>
    <d v="2025-12-30T00:00:00"/>
    <x v="50"/>
    <s v="OTROS SERVICIOS"/>
    <m/>
    <m/>
    <m/>
    <m/>
    <n v="50000"/>
    <m/>
    <m/>
    <n v="50000"/>
    <m/>
    <m/>
    <n v="50000"/>
    <m/>
    <x v="31"/>
    <n v="200000"/>
    <n v="200000"/>
    <n v="200000"/>
    <n v="750000"/>
    <m/>
    <s v=""/>
    <s v="NO"/>
    <m/>
    <m/>
    <n v="8300"/>
  </r>
  <r>
    <x v="1068"/>
    <n v="2550"/>
    <s v="Gerencia de Tecnologías de Información"/>
    <m/>
    <m/>
    <m/>
    <s v="Gerencia de Tecnologías de Información"/>
    <m/>
    <m/>
    <x v="783"/>
    <s v="servicios"/>
    <s v="Muy Alta"/>
    <s v="Servicio de suscripción y administración en plataforma Cloud"/>
    <s v="NO"/>
    <x v="0"/>
    <s v="OEI 10: Garantizar la estabilidad operativa"/>
    <s v="Contratación"/>
    <s v="No Significativa"/>
    <s v="SI"/>
    <x v="1"/>
    <n v="1"/>
    <x v="0"/>
    <d v="2023-02-28T00:00:00"/>
    <s v="Jessica Roxana Camacho Medina"/>
    <s v="993 420 991"/>
    <s v="SI"/>
    <s v="Asignado"/>
    <m/>
    <x v="0"/>
    <m/>
    <d v="2023-02-28T00:00:00"/>
    <x v="50"/>
    <s v="OTROS SERVICIOS"/>
    <m/>
    <n v="150000"/>
    <m/>
    <m/>
    <m/>
    <m/>
    <m/>
    <m/>
    <m/>
    <m/>
    <m/>
    <m/>
    <x v="31"/>
    <m/>
    <m/>
    <m/>
    <n v="150000"/>
    <m/>
    <s v=""/>
    <s v="NO"/>
    <m/>
    <m/>
    <n v="8300"/>
  </r>
  <r>
    <x v="1069"/>
    <n v="2574"/>
    <s v="Gerencia de Tecnologías de Información"/>
    <m/>
    <m/>
    <m/>
    <s v="Gerencia de Tecnologías de Información"/>
    <m/>
    <m/>
    <x v="778"/>
    <s v="Bienes"/>
    <s v="Muy Alta"/>
    <s v="Adquisición de solución para garantizar la continuidad operativa - Saltos de MIPS programados I, II, III"/>
    <s v="NO"/>
    <x v="2"/>
    <s v="OEI 10: Garantizar la estabilidad operativa"/>
    <s v="Contratación"/>
    <s v="Significativa"/>
    <s v="SI"/>
    <x v="1"/>
    <n v="36"/>
    <x v="80"/>
    <d v="2025-06-28T00:00:00"/>
    <s v="Jessica Roxana Camacho Medina"/>
    <s v="985 420 991"/>
    <s v="SI"/>
    <s v="Asignado"/>
    <m/>
    <x v="1"/>
    <m/>
    <d v="2025-06-28T00:00:00"/>
    <x v="75"/>
    <s v="GASTOS DE SOFTWARE"/>
    <m/>
    <n v="139072"/>
    <m/>
    <m/>
    <m/>
    <m/>
    <m/>
    <m/>
    <m/>
    <m/>
    <m/>
    <m/>
    <x v="789"/>
    <m/>
    <m/>
    <m/>
    <n v="139072"/>
    <m/>
    <s v=""/>
    <s v="NO"/>
    <m/>
    <m/>
    <n v="8300"/>
  </r>
  <r>
    <x v="1070"/>
    <n v="2560"/>
    <s v="Gerencia de Tecnologías de Información"/>
    <m/>
    <m/>
    <m/>
    <s v="Gerencia de Tecnologías de Información"/>
    <m/>
    <m/>
    <x v="784"/>
    <s v="servicios"/>
    <s v="Muy Alta"/>
    <s v="Documentación de aplicaciones críticas"/>
    <s v="NO"/>
    <x v="0"/>
    <s v="OEI 10: Garantizar la estabilidad operativa"/>
    <m/>
    <s v="No Significativa"/>
    <s v="NO"/>
    <x v="1"/>
    <n v="12"/>
    <x v="14"/>
    <d v="2023-12-30T00:00:00"/>
    <s v="Jessica Roxana Camacho Medina"/>
    <s v="995 420 991"/>
    <s v="SI"/>
    <s v="Asignado"/>
    <m/>
    <x v="0"/>
    <m/>
    <d v="2023-12-30T00:00:00"/>
    <x v="50"/>
    <s v="OTROS SERVICIOS"/>
    <m/>
    <m/>
    <m/>
    <m/>
    <m/>
    <n v="60000"/>
    <m/>
    <m/>
    <m/>
    <m/>
    <m/>
    <n v="60000"/>
    <x v="135"/>
    <m/>
    <m/>
    <m/>
    <n v="120000"/>
    <m/>
    <s v=""/>
    <s v="NO"/>
    <m/>
    <m/>
    <n v="8300"/>
  </r>
  <r>
    <x v="1071"/>
    <n v="2574"/>
    <s v="Gerencia de Tecnologías de Información"/>
    <m/>
    <m/>
    <m/>
    <s v="Gerencia de Tecnologías de Información"/>
    <m/>
    <m/>
    <x v="785"/>
    <s v="servicios"/>
    <s v="Muy Alta"/>
    <s v="Adquisición de sistema de almacenamiento empresarial y fileserver corporativo"/>
    <s v="NO"/>
    <x v="2"/>
    <s v="OEI 10: Garantizar la estabilidad operativa"/>
    <s v="Contratación"/>
    <s v="Significativa"/>
    <s v="SI"/>
    <x v="1"/>
    <n v="36"/>
    <x v="109"/>
    <d v="2025-06-24T00:00:00"/>
    <s v="Jessica Roxana Camacho Medina"/>
    <s v="996 420 991"/>
    <s v="SI"/>
    <s v="Asignado"/>
    <m/>
    <x v="1"/>
    <m/>
    <d v="2025-06-24T00:00:00"/>
    <x v="90"/>
    <s v="MANTENIMIENTO Y SOPORTE DE SOFTWARE"/>
    <n v="0"/>
    <n v="0"/>
    <n v="0"/>
    <n v="0"/>
    <n v="0"/>
    <n v="54614"/>
    <n v="0"/>
    <n v="0"/>
    <n v="0"/>
    <n v="0"/>
    <n v="0"/>
    <n v="58381"/>
    <x v="694"/>
    <n v="112994"/>
    <n v="54614"/>
    <m/>
    <n v="280603"/>
    <m/>
    <s v=""/>
    <s v="NO"/>
    <m/>
    <m/>
    <n v="8300"/>
  </r>
  <r>
    <x v="1072"/>
    <n v="2560"/>
    <s v="Gerencia de Tecnologías de Información"/>
    <m/>
    <m/>
    <m/>
    <s v="Gerencia de Tecnologías de Información"/>
    <m/>
    <m/>
    <x v="786"/>
    <s v="servicios"/>
    <s v="Alta"/>
    <s v="Fortalecimiento de Herramientas Testing"/>
    <s v="NO"/>
    <x v="0"/>
    <s v="OEI 10: Garantizar la estabilidad operativa"/>
    <s v="Contratación"/>
    <m/>
    <s v="SI"/>
    <x v="1"/>
    <n v="3"/>
    <x v="4"/>
    <d v="2023-07-31T00:00:00"/>
    <s v="Jessica Roxana Camacho Medina"/>
    <s v="997 420 991"/>
    <s v="SI"/>
    <s v="Asignado"/>
    <m/>
    <x v="0"/>
    <m/>
    <d v="2023-07-31T00:00:00"/>
    <x v="50"/>
    <s v="OTROS SERVICIOS"/>
    <m/>
    <m/>
    <m/>
    <m/>
    <m/>
    <m/>
    <n v="110000"/>
    <m/>
    <m/>
    <m/>
    <m/>
    <m/>
    <x v="619"/>
    <m/>
    <m/>
    <m/>
    <n v="110000"/>
    <m/>
    <s v=""/>
    <s v="NO"/>
    <m/>
    <m/>
    <n v="8300"/>
  </r>
  <r>
    <x v="1073"/>
    <n v="2574"/>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998 420 991"/>
    <s v="SI"/>
    <s v="Asignado"/>
    <m/>
    <x v="3"/>
    <m/>
    <d v="2023-12-31T00:00:00"/>
    <x v="8"/>
    <s v="VIÁTICOS REPUBLICA"/>
    <n v="17500"/>
    <n v="17500"/>
    <n v="17500"/>
    <n v="17500"/>
    <n v="17500"/>
    <n v="17500"/>
    <m/>
    <m/>
    <m/>
    <m/>
    <m/>
    <m/>
    <x v="790"/>
    <m/>
    <m/>
    <m/>
    <n v="105000"/>
    <m/>
    <s v=""/>
    <s v="SI"/>
    <m/>
    <m/>
    <n v="8300"/>
  </r>
  <r>
    <x v="1074"/>
    <n v="2530"/>
    <s v="Gerencia de Tecnologías de Información"/>
    <m/>
    <m/>
    <m/>
    <s v="Gerencia de Tecnologías de Información"/>
    <m/>
    <m/>
    <x v="787"/>
    <s v="servicios"/>
    <s v="Muy Alta"/>
    <s v="Adquisición de una solución de seguridad para aplicaciones web y administrador de ancho de banda"/>
    <s v="NO"/>
    <x v="2"/>
    <s v="OEI 10: Garantizar la estabilidad operativa"/>
    <s v="Contratación"/>
    <s v="No Significativa"/>
    <s v="SI"/>
    <x v="1"/>
    <n v="36"/>
    <x v="110"/>
    <d v="2024-12-13T00:00:00"/>
    <s v="Jessica Roxana Camacho Medina"/>
    <s v="999 420 991"/>
    <s v="SI"/>
    <s v="Asignado"/>
    <m/>
    <x v="1"/>
    <m/>
    <d v="2024-12-13T00:00:00"/>
    <x v="173"/>
    <s v="REPARACION Y MANTENIMIENTO EQUIPO INFORMÁTICO"/>
    <m/>
    <n v="12224"/>
    <m/>
    <n v="17058"/>
    <m/>
    <n v="17058"/>
    <m/>
    <n v="17058"/>
    <m/>
    <n v="17058"/>
    <m/>
    <n v="21891"/>
    <x v="791"/>
    <n v="97513"/>
    <m/>
    <m/>
    <n v="199860"/>
    <m/>
    <s v=""/>
    <s v="NO"/>
    <m/>
    <m/>
    <n v="8300"/>
  </r>
  <r>
    <x v="1075"/>
    <n v="2573"/>
    <s v="Gerencia de Tecnologías de Información"/>
    <m/>
    <m/>
    <m/>
    <s v="Gerencia de Tecnologías de Información"/>
    <m/>
    <m/>
    <x v="788"/>
    <s v="servicios"/>
    <s v="Muy Alta"/>
    <s v="Servicio de reparación de equipos de aire acondicionado de precisión del Centro de Cómputo del Banco de la Nación- Sede San Borja "/>
    <s v="NO"/>
    <x v="0"/>
    <s v="OEI 10: Garantizar la estabilidad operativa"/>
    <s v="Contratación"/>
    <m/>
    <s v="SI"/>
    <x v="1"/>
    <n v="4"/>
    <x v="31"/>
    <d v="2023-03-30T00:00:00"/>
    <s v="Jessica Roxana Camacho Medina"/>
    <s v="1000 420 991"/>
    <s v="SI"/>
    <s v="Asignado"/>
    <m/>
    <x v="0"/>
    <m/>
    <d v="2023-03-30T00:00:00"/>
    <x v="173"/>
    <s v="REPARACION Y MANTENIMIENTO EQUIPO INFORMÁTICO"/>
    <m/>
    <n v="59322"/>
    <m/>
    <m/>
    <m/>
    <n v="37571"/>
    <m/>
    <m/>
    <m/>
    <m/>
    <m/>
    <m/>
    <x v="792"/>
    <m/>
    <m/>
    <m/>
    <n v="96893"/>
    <m/>
    <s v=""/>
    <s v="NO"/>
    <m/>
    <m/>
    <n v="8300"/>
  </r>
  <r>
    <x v="1076"/>
    <n v="2560"/>
    <s v="Gerencia de Tecnologías de Información"/>
    <m/>
    <m/>
    <m/>
    <s v="Gerencia de Tecnologías de Información"/>
    <m/>
    <m/>
    <x v="789"/>
    <s v="servicios"/>
    <s v="Muy Alta"/>
    <s v="Servicios complementarios para proyecto de Facturación electrónica"/>
    <s v="NO"/>
    <x v="0"/>
    <s v="OEI 10: Garantizar la estabilidad operativa"/>
    <s v="Contratación"/>
    <s v="No Significativa"/>
    <s v="NO"/>
    <x v="1"/>
    <n v="12"/>
    <x v="14"/>
    <d v="2023-12-30T00:00:00"/>
    <s v="Jessica Roxana Camacho Medina"/>
    <s v="1001 420 991"/>
    <s v="SI"/>
    <s v="Asignado"/>
    <m/>
    <x v="0"/>
    <m/>
    <d v="2023-12-30T00:00:00"/>
    <x v="50"/>
    <s v="OTROS SERVICIOS"/>
    <m/>
    <m/>
    <m/>
    <m/>
    <m/>
    <n v="45000"/>
    <m/>
    <m/>
    <m/>
    <m/>
    <m/>
    <n v="45000"/>
    <x v="397"/>
    <m/>
    <m/>
    <m/>
    <n v="90000"/>
    <m/>
    <s v=""/>
    <s v="NO"/>
    <m/>
    <m/>
    <n v="8300"/>
  </r>
  <r>
    <x v="1077"/>
    <n v="2560"/>
    <s v="Gerencia de Tecnologías de Información"/>
    <m/>
    <m/>
    <m/>
    <s v="Gerencia de Tecnologías de Información"/>
    <m/>
    <m/>
    <x v="790"/>
    <s v="servicios"/>
    <s v="Muy Alta"/>
    <s v="Servicios complementarios para multired empresarial"/>
    <s v="NO"/>
    <x v="0"/>
    <s v="OEI 10: Garantizar la estabilidad operativa"/>
    <s v="Contratación"/>
    <s v="No Significativa"/>
    <s v="NO"/>
    <x v="1"/>
    <n v="12"/>
    <x v="14"/>
    <d v="2023-12-30T00:00:00"/>
    <s v="Jessica Roxana Camacho Medina"/>
    <s v="1002 420 991"/>
    <s v="SI"/>
    <s v="Asignado"/>
    <m/>
    <x v="0"/>
    <m/>
    <d v="2023-12-30T00:00:00"/>
    <x v="50"/>
    <s v="OTROS SERVICIOS"/>
    <m/>
    <m/>
    <m/>
    <m/>
    <m/>
    <n v="45000"/>
    <m/>
    <m/>
    <m/>
    <m/>
    <m/>
    <n v="45000"/>
    <x v="397"/>
    <m/>
    <m/>
    <m/>
    <n v="90000"/>
    <m/>
    <s v=""/>
    <s v="NO"/>
    <m/>
    <m/>
    <n v="8300"/>
  </r>
  <r>
    <x v="1078"/>
    <n v="2560"/>
    <s v="Gerencia de Tecnologías de Información"/>
    <m/>
    <m/>
    <m/>
    <s v="Gerencia de Tecnologías de Información"/>
    <m/>
    <m/>
    <x v="791"/>
    <s v="servicios"/>
    <s v="Muy Alta"/>
    <s v="Servicios Complementarios para Proyectos MEF"/>
    <s v="NO"/>
    <x v="2"/>
    <s v="OEI 10: Garantizar la estabilidad operativa"/>
    <s v="Contratación"/>
    <s v="No Significativa"/>
    <s v="NO"/>
    <x v="1"/>
    <n v="12"/>
    <x v="14"/>
    <d v="2023-12-30T00:00:00"/>
    <s v="Jessica Roxana Camacho Medina"/>
    <s v="1004 420 991"/>
    <s v="SI"/>
    <s v="Asignado"/>
    <m/>
    <x v="0"/>
    <m/>
    <d v="2023-12-30T00:00:00"/>
    <x v="50"/>
    <s v="OTROS SERVICIOS"/>
    <m/>
    <m/>
    <m/>
    <m/>
    <m/>
    <n v="40000"/>
    <m/>
    <m/>
    <m/>
    <m/>
    <m/>
    <n v="40000"/>
    <x v="535"/>
    <m/>
    <m/>
    <m/>
    <n v="80000"/>
    <m/>
    <s v=""/>
    <s v="NO"/>
    <m/>
    <m/>
    <n v="8300"/>
  </r>
  <r>
    <x v="1079"/>
    <n v="2573"/>
    <s v="Gerencia de Tecnologías de Información"/>
    <m/>
    <m/>
    <m/>
    <s v="Gerencia de Tecnologías de Información"/>
    <m/>
    <m/>
    <x v="792"/>
    <s v="servicios"/>
    <s v="Muy Alta"/>
    <s v="ITEM 3 - Servicio de Mtto. Predictivo, Preventivo y Correctivo de la Infraestructura Física del Centro de Cómputo Alterno San Isidro del BN "/>
    <s v="NO"/>
    <x v="2"/>
    <s v="OEI 10: Garantizar la estabilidad operativa"/>
    <m/>
    <m/>
    <s v="SI"/>
    <x v="1"/>
    <n v="18"/>
    <x v="111"/>
    <d v="2023-09-17T00:00:00"/>
    <s v="Jessica Roxana Camacho Medina"/>
    <s v="1005 420 991"/>
    <s v="SI"/>
    <s v="Asignado"/>
    <m/>
    <x v="1"/>
    <m/>
    <d v="2023-09-17T00:00:00"/>
    <x v="173"/>
    <s v="REPARACION Y MANTENIMIENTO EQUIPO INFORMÁTICO"/>
    <m/>
    <m/>
    <n v="21447"/>
    <m/>
    <m/>
    <n v="21447"/>
    <m/>
    <m/>
    <n v="21447"/>
    <m/>
    <m/>
    <m/>
    <x v="793"/>
    <m/>
    <m/>
    <m/>
    <n v="64341"/>
    <m/>
    <s v=""/>
    <s v="NO"/>
    <m/>
    <m/>
    <n v="8300"/>
  </r>
  <r>
    <x v="1080"/>
    <n v="2560"/>
    <s v="Gerencia de Tecnologías de Información"/>
    <m/>
    <m/>
    <m/>
    <s v="Gerencia de Tecnologías de Información"/>
    <m/>
    <m/>
    <x v="793"/>
    <s v="servicios"/>
    <s v="Muy Alta"/>
    <s v="Servicios complementarios para proyecto Sentinel"/>
    <s v="NO"/>
    <x v="2"/>
    <s v="OEI 10: Garantizar la estabilidad operativa"/>
    <s v="Contratación"/>
    <s v="No Significativa"/>
    <s v="SI"/>
    <x v="1"/>
    <n v="12"/>
    <x v="14"/>
    <d v="2023-12-30T00:00:00"/>
    <s v="Jessica Roxana Camacho Medina"/>
    <s v="1006 420 991"/>
    <s v="SI"/>
    <s v="Asignado"/>
    <m/>
    <x v="1"/>
    <m/>
    <d v="2023-12-30T00:00:00"/>
    <x v="50"/>
    <s v="OTROS SERVICIOS"/>
    <m/>
    <m/>
    <m/>
    <m/>
    <m/>
    <n v="32000"/>
    <m/>
    <m/>
    <m/>
    <m/>
    <m/>
    <n v="32000"/>
    <x v="794"/>
    <m/>
    <m/>
    <m/>
    <n v="64000"/>
    <m/>
    <s v=""/>
    <s v="NO"/>
    <m/>
    <m/>
    <n v="8300"/>
  </r>
  <r>
    <x v="1081"/>
    <n v="2574"/>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07 420 991"/>
    <s v="SI"/>
    <s v="Asignado"/>
    <m/>
    <x v="3"/>
    <m/>
    <d v="2023-12-31T00:00:00"/>
    <x v="7"/>
    <s v="PASAJES REPUBLICA "/>
    <m/>
    <m/>
    <n v="31680"/>
    <m/>
    <m/>
    <n v="31680"/>
    <m/>
    <m/>
    <m/>
    <m/>
    <m/>
    <m/>
    <x v="795"/>
    <m/>
    <m/>
    <m/>
    <n v="63360"/>
    <m/>
    <s v=""/>
    <s v="SI"/>
    <m/>
    <m/>
    <n v="8300"/>
  </r>
  <r>
    <x v="1082"/>
    <n v="2572"/>
    <s v="Gerencia de Tecnologías de Información"/>
    <m/>
    <m/>
    <m/>
    <s v="Gerencia de Tecnologías de Información"/>
    <m/>
    <m/>
    <x v="773"/>
    <s v="servicios"/>
    <s v="Muy Alta"/>
    <s v="Adquisición de la Herramienta de Gestión de Servicios de Tecnologías de Información del Banco de la Nación"/>
    <s v="NO"/>
    <x v="2"/>
    <s v="OEI 10: Garantizar la estabilidad operativa"/>
    <s v="Contratación"/>
    <s v="No Significativa"/>
    <s v="SI"/>
    <x v="1"/>
    <n v="36"/>
    <x v="106"/>
    <d v="2025-08-26T00:00:00"/>
    <s v="Jessica Roxana Camacho Medina"/>
    <s v="1008 420 991"/>
    <s v="SI"/>
    <s v="Asignado"/>
    <m/>
    <x v="1"/>
    <m/>
    <d v="2025-08-26T00:00:00"/>
    <x v="50"/>
    <s v="OTROS SERVICIOS"/>
    <m/>
    <m/>
    <m/>
    <m/>
    <m/>
    <m/>
    <m/>
    <m/>
    <m/>
    <m/>
    <m/>
    <n v="63140"/>
    <x v="796"/>
    <n v="63140"/>
    <n v="3831"/>
    <m/>
    <n v="130111"/>
    <m/>
    <s v=""/>
    <s v="NO"/>
    <m/>
    <m/>
    <n v="8300"/>
  </r>
  <r>
    <x v="1083"/>
    <n v="2540"/>
    <s v="Gerencia de Tecnologías de Información"/>
    <m/>
    <m/>
    <m/>
    <s v="Gerencia de Tecnologías de Información"/>
    <m/>
    <m/>
    <x v="794"/>
    <s v="servicios"/>
    <s v="Muy Alta"/>
    <s v="Suscripción de licencias para MS Project"/>
    <s v="NO"/>
    <x v="0"/>
    <s v="OEI 10: Garantizar la estabilidad operativa"/>
    <s v="Contratación"/>
    <m/>
    <s v="SI"/>
    <x v="1"/>
    <n v="48"/>
    <x v="14"/>
    <d v="2026-12-31T00:00:00"/>
    <s v="Jessica Roxana Camacho Medina"/>
    <s v="1009 420 991"/>
    <s v="SI"/>
    <s v="Asignado"/>
    <m/>
    <x v="0"/>
    <m/>
    <d v="2026-12-31T00:00:00"/>
    <x v="50"/>
    <s v="OTROS SERVICIOS"/>
    <n v="5099"/>
    <n v="5099"/>
    <n v="5099"/>
    <n v="5099"/>
    <n v="5099"/>
    <n v="5099"/>
    <n v="5099"/>
    <n v="5099"/>
    <n v="5099"/>
    <n v="5099"/>
    <n v="5099"/>
    <n v="5099"/>
    <x v="797"/>
    <n v="61188"/>
    <n v="61188"/>
    <n v="61188"/>
    <n v="244752"/>
    <m/>
    <s v=""/>
    <s v="NO"/>
    <m/>
    <m/>
    <n v="8300"/>
  </r>
  <r>
    <x v="1084"/>
    <n v="2574"/>
    <s v="Gerencia de Tecnologías de Información"/>
    <m/>
    <m/>
    <m/>
    <s v="Gerencia de Tecnologías de Información"/>
    <m/>
    <m/>
    <x v="795"/>
    <s v="servicios"/>
    <s v="Muy Alta"/>
    <s v="Servicio de Mantenimiento y Soporte Técnico del Sistema SIX/SECURITY ADVANCED "/>
    <s v="NO"/>
    <x v="2"/>
    <s v="OEI 7: Optimizar la eficiencia financiera"/>
    <s v="Contratación"/>
    <s v="No Significativa"/>
    <s v="SI"/>
    <x v="1"/>
    <n v="24"/>
    <x v="31"/>
    <d v="2024-11-30T00:00:00"/>
    <s v="Jessica Roxana Camacho Medina"/>
    <s v="1010 420 991"/>
    <s v="SI"/>
    <s v="Asignado"/>
    <m/>
    <x v="1"/>
    <s v="AS-SM-18-2022-BN"/>
    <d v="2024-11-30T00:00:00"/>
    <x v="90"/>
    <s v="MANTENIMIENTO Y SOPORTE DE SOFTWARE"/>
    <m/>
    <m/>
    <n v="15296"/>
    <m/>
    <m/>
    <n v="15296"/>
    <m/>
    <m/>
    <n v="15296"/>
    <m/>
    <m/>
    <n v="15296"/>
    <x v="798"/>
    <n v="45888"/>
    <m/>
    <m/>
    <n v="107072"/>
    <m/>
    <s v=""/>
    <s v="NO"/>
    <m/>
    <m/>
    <n v="8300"/>
  </r>
  <r>
    <x v="1085"/>
    <n v="2572"/>
    <s v="Gerencia de Tecnologías de Información"/>
    <m/>
    <m/>
    <m/>
    <s v="Gerencia de Tecnologías de Información"/>
    <m/>
    <m/>
    <x v="14"/>
    <s v="servicios"/>
    <s v="Muy Alta"/>
    <s v="Comisión de Servicios a Nivel Nacional"/>
    <s v="NO"/>
    <x v="2"/>
    <s v="OEI 7: Optimizar la eficiencia financiera"/>
    <m/>
    <m/>
    <s v="SI"/>
    <x v="1"/>
    <n v="12"/>
    <x v="14"/>
    <d v="2023-12-31T00:00:00"/>
    <s v="Jessica Roxana Camacho Medina"/>
    <s v="1011 420 991"/>
    <s v="SI"/>
    <s v="Asignado"/>
    <m/>
    <x v="3"/>
    <m/>
    <d v="2023-12-31T00:00:00"/>
    <x v="8"/>
    <s v="VIÁTICOS REPUBLICA"/>
    <m/>
    <m/>
    <n v="30240"/>
    <m/>
    <m/>
    <n v="30240"/>
    <m/>
    <m/>
    <m/>
    <m/>
    <m/>
    <m/>
    <x v="799"/>
    <m/>
    <m/>
    <m/>
    <n v="60480"/>
    <m/>
    <s v=""/>
    <s v="SI"/>
    <m/>
    <m/>
    <n v="8300"/>
  </r>
  <r>
    <x v="1086"/>
    <n v="2574"/>
    <s v="Gerencia de Tecnologías de Información"/>
    <m/>
    <m/>
    <m/>
    <s v="Gerencia de Tecnologías de Información"/>
    <m/>
    <m/>
    <x v="796"/>
    <s v="servicios"/>
    <s v="Muy Alta"/>
    <s v="Servicio de Soporte y Aseguramiento de la Granja de Servidores Empresariales con Sistema Operativo Linux RedHat (Adquisición de Suscripciones Plataforma Linux para Open - contrato anterior)"/>
    <s v="NO"/>
    <x v="2"/>
    <s v="OEI 10: Garantizar la estabilidad operativa"/>
    <s v="Contratación"/>
    <s v="No Significativa"/>
    <s v="SI"/>
    <x v="1"/>
    <n v="12"/>
    <x v="112"/>
    <d v="2023-12-30T00:00:00"/>
    <s v="Jessica Roxana Camacho Medina"/>
    <s v="1012 420 991"/>
    <s v="SI"/>
    <s v="Asignado"/>
    <m/>
    <x v="1"/>
    <m/>
    <d v="2023-12-30T00:00:00"/>
    <x v="90"/>
    <s v="MANTENIMIENTO Y SOPORTE DE SOFTWARE"/>
    <n v="0"/>
    <n v="0"/>
    <n v="0"/>
    <n v="20000"/>
    <m/>
    <m/>
    <m/>
    <m/>
    <m/>
    <n v="30000"/>
    <m/>
    <n v="10000"/>
    <x v="200"/>
    <m/>
    <m/>
    <m/>
    <n v="60000"/>
    <m/>
    <s v=""/>
    <s v="NO"/>
    <m/>
    <m/>
    <n v="8300"/>
  </r>
  <r>
    <x v="1087"/>
    <n v="2560"/>
    <s v="Gerencia de Tecnologías de Información"/>
    <m/>
    <m/>
    <m/>
    <s v="Gerencia de Tecnologías de Información"/>
    <m/>
    <m/>
    <x v="797"/>
    <s v="servicios"/>
    <s v="Muy Alta"/>
    <s v="Servicios complementarios para proyecto de Signus RRHH"/>
    <s v="NO"/>
    <x v="0"/>
    <s v="OEI 10: Garantizar la estabilidad operativa"/>
    <s v="Contratación"/>
    <s v="No Significativa"/>
    <s v="NO"/>
    <x v="1"/>
    <n v="12"/>
    <x v="14"/>
    <d v="2023-12-30T00:00:00"/>
    <s v="Jessica Roxana Camacho Medina"/>
    <s v="1013 420 991"/>
    <s v="SI"/>
    <s v="Asignado"/>
    <m/>
    <x v="0"/>
    <m/>
    <d v="2023-12-30T00:00:00"/>
    <x v="50"/>
    <s v="OTROS SERVICIOS"/>
    <m/>
    <m/>
    <m/>
    <m/>
    <m/>
    <n v="27000"/>
    <m/>
    <m/>
    <m/>
    <m/>
    <m/>
    <n v="27000"/>
    <x v="722"/>
    <m/>
    <m/>
    <m/>
    <n v="54000"/>
    <m/>
    <s v=""/>
    <s v="NO"/>
    <m/>
    <m/>
    <n v="8300"/>
  </r>
  <r>
    <x v="1088"/>
    <n v="2560"/>
    <s v="Gerencia de Tecnologías de Información"/>
    <m/>
    <m/>
    <m/>
    <s v="Gerencia de Tecnologías de Información"/>
    <m/>
    <m/>
    <x v="798"/>
    <s v="servicios"/>
    <s v="Muy Alta"/>
    <s v="Servicios complementarios para incidencias del sistema oracle financial"/>
    <s v="NO"/>
    <x v="0"/>
    <s v="OEI 10: Garantizar la estabilidad operativa"/>
    <s v="Contratación"/>
    <s v="No Significativa"/>
    <s v="NO"/>
    <x v="1"/>
    <n v="12"/>
    <x v="14"/>
    <d v="2023-12-30T00:00:00"/>
    <s v="Jessica Roxana Camacho Medina"/>
    <s v="1014 420 991"/>
    <s v="SI"/>
    <s v="Asignado"/>
    <m/>
    <x v="0"/>
    <m/>
    <d v="2023-12-30T00:00:00"/>
    <x v="50"/>
    <s v="OTROS SERVICIOS"/>
    <m/>
    <m/>
    <m/>
    <m/>
    <m/>
    <n v="27000"/>
    <m/>
    <m/>
    <m/>
    <m/>
    <m/>
    <n v="27000"/>
    <x v="722"/>
    <m/>
    <m/>
    <m/>
    <n v="54000"/>
    <m/>
    <s v=""/>
    <s v="NO"/>
    <m/>
    <m/>
    <n v="8300"/>
  </r>
  <r>
    <x v="1089"/>
    <n v="2572"/>
    <s v="Gerencia de Tecnologías de Información"/>
    <m/>
    <m/>
    <m/>
    <s v="Gerencia de Tecnologías de Información"/>
    <m/>
    <m/>
    <x v="799"/>
    <s v="servicios"/>
    <s v="Muy Alta"/>
    <s v="Adquisición de Pin Pads para las Oficinas del Banco de la Nación"/>
    <s v="NO"/>
    <x v="2"/>
    <s v="OEI 7: Optimizar la eficiencia financiera"/>
    <s v="Contratación"/>
    <s v="No Significativa"/>
    <s v="SI"/>
    <x v="1"/>
    <n v="61"/>
    <x v="113"/>
    <d v="2025-03-25T00:00:00"/>
    <s v="Jessica Roxana Camacho Medina"/>
    <s v="1015 420 991"/>
    <s v="SI"/>
    <s v="Asignado"/>
    <m/>
    <x v="1"/>
    <m/>
    <d v="2025-03-25T00:00:00"/>
    <x v="173"/>
    <s v="REPARACION Y MANTENIMIENTO EQUIPO INFORMÁTICO"/>
    <n v="0"/>
    <n v="8206"/>
    <n v="0"/>
    <n v="0"/>
    <n v="0"/>
    <n v="0"/>
    <n v="0"/>
    <n v="26855"/>
    <n v="0"/>
    <n v="0"/>
    <n v="0"/>
    <n v="18650"/>
    <x v="800"/>
    <n v="53711"/>
    <n v="12682"/>
    <m/>
    <n v="120104"/>
    <m/>
    <s v=""/>
    <s v="NO"/>
    <m/>
    <m/>
    <n v="8300"/>
  </r>
  <r>
    <x v="1090"/>
    <n v="2573"/>
    <s v="Gerencia de Tecnologías de Información"/>
    <m/>
    <m/>
    <m/>
    <s v="Gerencia de Tecnologías de Información"/>
    <m/>
    <m/>
    <x v="800"/>
    <s v="servicios"/>
    <s v="Muy Alta"/>
    <s v="Servicio de Operación de Equipos de Energía Eléctrica de los Centros de Cómputo del BN - Nuevo Contrato"/>
    <s v="NO"/>
    <x v="0"/>
    <s v="OEI 10: Garantizar la estabilidad operativa"/>
    <s v="Contratación"/>
    <m/>
    <s v="SI"/>
    <x v="1"/>
    <n v="13"/>
    <x v="14"/>
    <d v="2024-01-31T00:00:00"/>
    <s v="Jessica Roxana Camacho Medina"/>
    <s v="1016 420 991"/>
    <s v="SI"/>
    <s v="Asignado"/>
    <m/>
    <x v="0"/>
    <m/>
    <d v="2024-01-31T00:00:00"/>
    <x v="50"/>
    <s v="OTROS SERVICIOS"/>
    <n v="4000"/>
    <n v="4000"/>
    <n v="4000"/>
    <n v="4000"/>
    <n v="4000"/>
    <n v="4000"/>
    <n v="4000"/>
    <n v="4000"/>
    <n v="4000"/>
    <n v="4000"/>
    <n v="4000"/>
    <n v="4000"/>
    <x v="528"/>
    <n v="4000"/>
    <m/>
    <m/>
    <n v="52000"/>
    <m/>
    <s v=""/>
    <s v="NO"/>
    <m/>
    <m/>
    <n v="8300"/>
  </r>
  <r>
    <x v="1091"/>
    <n v="2573"/>
    <s v="Gerencia de Tecnologías de Información"/>
    <m/>
    <m/>
    <m/>
    <s v="Gerencia de Tecnologías de Información"/>
    <m/>
    <m/>
    <x v="801"/>
    <s v="servicios"/>
    <s v="Muy Alta"/>
    <s v="Servicio para Optimización de Procesos de Backup con el Software TSM (TIVOLI STORAGE MANAGER) en el ambiente de Base de Datos ORACLE - Nuevo Contrato"/>
    <s v="NO"/>
    <x v="2"/>
    <s v="OEI 10: Garantizar la estabilidad operativa"/>
    <s v="Contratación"/>
    <m/>
    <s v="SI"/>
    <x v="1"/>
    <n v="18"/>
    <x v="14"/>
    <d v="2024-06-30T00:00:00"/>
    <s v="Jessica Roxana Camacho Medina"/>
    <s v="1017 420 991"/>
    <s v="SI"/>
    <s v="Asignado"/>
    <m/>
    <x v="0"/>
    <m/>
    <d v="2024-06-30T00:00:00"/>
    <x v="50"/>
    <s v="OTROS SERVICIOS"/>
    <n v="4000"/>
    <n v="4000"/>
    <n v="4000"/>
    <n v="4000"/>
    <n v="4000"/>
    <n v="4000"/>
    <n v="4000"/>
    <n v="4000"/>
    <n v="4000"/>
    <n v="4000"/>
    <n v="4000"/>
    <n v="4000"/>
    <x v="528"/>
    <n v="24000"/>
    <m/>
    <m/>
    <n v="72000"/>
    <m/>
    <s v=""/>
    <s v="NO"/>
    <m/>
    <m/>
    <n v="8300"/>
  </r>
  <r>
    <x v="1092"/>
    <n v="2574"/>
    <s v="Gerencia de Tecnologías de Información"/>
    <m/>
    <m/>
    <m/>
    <s v="Gerencia de Tecnologías de Información"/>
    <m/>
    <m/>
    <x v="785"/>
    <s v="servicios"/>
    <s v="Muy Alta"/>
    <s v="Adquisición de sistema de almacenamiento empresarial y fileserver corporativo"/>
    <s v="NO"/>
    <x v="2"/>
    <s v="OEI 10: Garantizar la estabilidad operativa"/>
    <s v="Contratación"/>
    <s v="Significativa"/>
    <s v="SI"/>
    <x v="1"/>
    <n v="36"/>
    <x v="109"/>
    <d v="2025-06-24T00:00:00"/>
    <s v="Jessica Roxana Camacho Medina"/>
    <s v="1018 420 991"/>
    <s v="SI"/>
    <s v="Asignado"/>
    <m/>
    <x v="1"/>
    <m/>
    <d v="2025-06-24T00:00:00"/>
    <x v="90"/>
    <s v="MANTENIMIENTO Y SOPORTE DE SOFTWARE"/>
    <n v="0"/>
    <n v="0"/>
    <n v="0"/>
    <n v="0"/>
    <n v="0"/>
    <n v="21539"/>
    <n v="0"/>
    <n v="0"/>
    <n v="0"/>
    <n v="0"/>
    <n v="0"/>
    <n v="23024"/>
    <x v="801"/>
    <n v="44562"/>
    <n v="21538"/>
    <m/>
    <n v="110663"/>
    <m/>
    <s v=""/>
    <s v="NO"/>
    <m/>
    <m/>
    <n v="8300"/>
  </r>
  <r>
    <x v="1093"/>
    <n v="2572"/>
    <s v="Gerencia de Tecnologías de Información"/>
    <m/>
    <m/>
    <m/>
    <s v="Gerencia de Tecnologías de Información"/>
    <m/>
    <m/>
    <x v="14"/>
    <s v="servicios"/>
    <s v="Muy Alta"/>
    <s v="Comisión de Servicios a Nivel Nacional"/>
    <s v="NO"/>
    <x v="2"/>
    <s v="OEI 7: Optimizar la eficiencia financiera"/>
    <m/>
    <m/>
    <s v="SI"/>
    <x v="1"/>
    <n v="12"/>
    <x v="14"/>
    <d v="2023-12-31T00:00:00"/>
    <s v="Jessica Roxana Camacho Medina"/>
    <s v="1019 420 991"/>
    <s v="SI"/>
    <s v="Asignado"/>
    <m/>
    <x v="3"/>
    <m/>
    <d v="2023-12-31T00:00:00"/>
    <x v="7"/>
    <s v="PASAJES REPUBLICA "/>
    <n v="7333"/>
    <n v="7333"/>
    <n v="7333"/>
    <n v="7333"/>
    <n v="7333"/>
    <n v="7335"/>
    <m/>
    <m/>
    <m/>
    <m/>
    <m/>
    <m/>
    <x v="333"/>
    <m/>
    <m/>
    <m/>
    <n v="44000"/>
    <m/>
    <s v=""/>
    <s v="SI"/>
    <m/>
    <m/>
    <n v="8300"/>
  </r>
  <r>
    <x v="1094"/>
    <n v="2574"/>
    <s v="Gerencia de Tecnologías de Información"/>
    <m/>
    <m/>
    <m/>
    <s v="Gerencia de Tecnologías de Información"/>
    <m/>
    <m/>
    <x v="802"/>
    <s v="servicios"/>
    <s v="Muy Alta"/>
    <s v="Adquisición de software para diseño y edición de videos"/>
    <s v="NO"/>
    <x v="2"/>
    <s v="OEI 7: Optimizar la eficiencia financiera"/>
    <s v="Contratación"/>
    <s v="No Significativa"/>
    <s v="SI"/>
    <x v="1"/>
    <n v="36"/>
    <x v="14"/>
    <d v="2025-12-31T00:00:00"/>
    <s v="Jessica Roxana Camacho Medina"/>
    <s v="1020 420 991"/>
    <s v="SI"/>
    <s v="Asignado"/>
    <m/>
    <x v="0"/>
    <m/>
    <d v="2025-12-31T00:00:00"/>
    <x v="90"/>
    <s v="MANTENIMIENTO Y SOPORTE DE SOFTWARE"/>
    <m/>
    <m/>
    <n v="10593"/>
    <m/>
    <m/>
    <n v="10593"/>
    <m/>
    <m/>
    <n v="10593"/>
    <m/>
    <m/>
    <n v="10594"/>
    <x v="702"/>
    <n v="42373"/>
    <n v="42373"/>
    <m/>
    <n v="127119"/>
    <m/>
    <s v=""/>
    <s v="NO"/>
    <m/>
    <m/>
    <n v="8300"/>
  </r>
  <r>
    <x v="1095"/>
    <n v="2574"/>
    <s v="Gerencia de Tecnologías de Información"/>
    <m/>
    <m/>
    <m/>
    <s v="Gerencia de Tecnologías de Información"/>
    <m/>
    <m/>
    <x v="803"/>
    <s v="servicios"/>
    <s v="Muy Alta"/>
    <s v="Upgrade y servicio de mantenimiento y soporte del software de gestión de fallas CICS"/>
    <s v="NO"/>
    <x v="2"/>
    <s v="OEI 10: Garantizar la estabilidad operativa"/>
    <s v="Contratación"/>
    <s v="No Significativa"/>
    <s v="NO"/>
    <x v="1"/>
    <n v="36"/>
    <x v="114"/>
    <d v="2023-07-31T00:00:00"/>
    <s v="Jessica Roxana Camacho Medina"/>
    <s v="1021 420 991"/>
    <s v="SI"/>
    <s v="Asignado"/>
    <m/>
    <x v="1"/>
    <m/>
    <d v="2023-07-31T00:00:00"/>
    <x v="90"/>
    <s v="MANTENIMIENTO Y SOPORTE DE SOFTWARE"/>
    <n v="3500"/>
    <n v="3500"/>
    <n v="3500"/>
    <n v="3500"/>
    <n v="3500"/>
    <n v="3500"/>
    <n v="3500"/>
    <n v="3500"/>
    <n v="3500"/>
    <n v="3500"/>
    <n v="3500"/>
    <n v="3500"/>
    <x v="391"/>
    <m/>
    <m/>
    <m/>
    <n v="42000"/>
    <m/>
    <s v=""/>
    <s v="NO"/>
    <m/>
    <m/>
    <n v="8300"/>
  </r>
  <r>
    <x v="1096"/>
    <n v="2573"/>
    <s v="Gerencia de Tecnologías de Información"/>
    <m/>
    <m/>
    <m/>
    <s v="Gerencia de Tecnologías de Información"/>
    <m/>
    <m/>
    <x v="804"/>
    <s v="servicios"/>
    <s v="Muy Alta"/>
    <s v="Servicio de Operación de Sistemas de Aire Acondicionado y Grupos Electrógenos de los Centros de Cómputo del BN - Nuevo Contrato"/>
    <s v="NO"/>
    <x v="2"/>
    <s v="OEI 10: Garantizar la estabilidad operativa"/>
    <s v="Contratación"/>
    <m/>
    <s v="SI"/>
    <x v="1"/>
    <n v="14"/>
    <x v="115"/>
    <d v="2023-12-30T00:00:00"/>
    <s v="Jessica Roxana Camacho Medina"/>
    <s v="1022 420 991"/>
    <s v="SI"/>
    <s v="Asignado"/>
    <m/>
    <x v="1"/>
    <m/>
    <d v="2023-12-30T00:00:00"/>
    <x v="50"/>
    <s v="OTROS SERVICIOS"/>
    <n v="3440"/>
    <n v="3440"/>
    <n v="3440"/>
    <n v="3440"/>
    <n v="3440"/>
    <n v="3440"/>
    <n v="3440"/>
    <n v="3440"/>
    <n v="3440"/>
    <n v="3440"/>
    <n v="3440"/>
    <n v="3440"/>
    <x v="802"/>
    <m/>
    <m/>
    <m/>
    <n v="41280"/>
    <m/>
    <s v=""/>
    <s v="NO"/>
    <m/>
    <m/>
    <n v="8300"/>
  </r>
  <r>
    <x v="1097"/>
    <n v="2572"/>
    <s v="Gerencia de Tecnologías de Información"/>
    <m/>
    <m/>
    <m/>
    <s v="Gerencia de Tecnologías de Información"/>
    <m/>
    <m/>
    <x v="805"/>
    <s v="servicios"/>
    <s v="Muy Alta"/>
    <s v="Adquisición de Lectoras de Cheques"/>
    <s v="NO"/>
    <x v="2"/>
    <s v="OEI 7: Optimizar la eficiencia financiera"/>
    <s v="Contratación"/>
    <s v="No Significativa"/>
    <s v="SI"/>
    <x v="1"/>
    <n v="60"/>
    <x v="116"/>
    <d v="2026-04-19T00:00:00"/>
    <s v="Jessica Roxana Camacho Medina"/>
    <s v="1023 420 991"/>
    <s v="SI"/>
    <s v="Asignado"/>
    <m/>
    <x v="1"/>
    <m/>
    <d v="2026-04-19T00:00:00"/>
    <x v="173"/>
    <s v="REPARACION Y MANTENIMIENTO EQUIPO INFORMÁTICO"/>
    <m/>
    <m/>
    <n v="9044"/>
    <m/>
    <m/>
    <m/>
    <m/>
    <m/>
    <m/>
    <m/>
    <m/>
    <n v="32168"/>
    <x v="803"/>
    <n v="41212"/>
    <n v="41212"/>
    <n v="12478"/>
    <n v="136114"/>
    <m/>
    <s v=""/>
    <s v="NO"/>
    <m/>
    <m/>
    <n v="8300"/>
  </r>
  <r>
    <x v="1098"/>
    <n v="2573"/>
    <s v="Gerencia de Tecnologías de Información"/>
    <m/>
    <m/>
    <m/>
    <s v="Gerencia de Tecnologías de Información"/>
    <m/>
    <m/>
    <x v="806"/>
    <s v="servicios"/>
    <s v="Muy Alta"/>
    <s v="Servicio Especializado para Implementaciones de Alertas en la Suite BMC TRUESIGHT - Nuevo Contrato"/>
    <s v="NO"/>
    <x v="2"/>
    <s v="OEI 10: Garantizar la estabilidad operativa"/>
    <s v="Contratación"/>
    <m/>
    <s v="SI"/>
    <x v="1"/>
    <n v="18"/>
    <x v="14"/>
    <d v="2024-06-30T00:00:00"/>
    <s v="Jessica Roxana Camacho Medina"/>
    <s v="1024 420 991"/>
    <s v="SI"/>
    <s v="Asignado"/>
    <m/>
    <x v="0"/>
    <m/>
    <d v="2024-06-30T00:00:00"/>
    <x v="50"/>
    <s v="OTROS SERVICIOS"/>
    <n v="3300"/>
    <n v="3300"/>
    <n v="3300"/>
    <n v="3300"/>
    <n v="3300"/>
    <n v="3300"/>
    <n v="3300"/>
    <n v="3300"/>
    <n v="3300"/>
    <n v="3300"/>
    <n v="3300"/>
    <n v="3300"/>
    <x v="804"/>
    <n v="19800"/>
    <m/>
    <m/>
    <n v="59400"/>
    <m/>
    <s v=""/>
    <s v="NO"/>
    <m/>
    <m/>
    <n v="8300"/>
  </r>
  <r>
    <x v="1099"/>
    <n v="2572"/>
    <s v="Gerencia de Tecnologías de Información"/>
    <m/>
    <m/>
    <m/>
    <s v="Gerencia de Tecnologías de Información"/>
    <m/>
    <m/>
    <x v="807"/>
    <s v="servicios"/>
    <s v="Muy Alta"/>
    <s v="Adquisición de Impresoras Híbridas para las Oficinas del Banco de la Nación - Provincias"/>
    <s v="NO"/>
    <x v="2"/>
    <s v="OEI 7: Optimizar la eficiencia financiera"/>
    <s v="Contratación"/>
    <s v="No Significativa"/>
    <s v="SI"/>
    <x v="1"/>
    <n v="61"/>
    <x v="117"/>
    <d v="2025-05-29T00:00:00"/>
    <s v="Jessica Roxana Camacho Medina"/>
    <s v="1026 420 991"/>
    <s v="SI"/>
    <s v="Asignado"/>
    <m/>
    <x v="1"/>
    <m/>
    <d v="2025-05-29T00:00:00"/>
    <x v="173"/>
    <s v="REPARACION Y MANTENIMIENTO EQUIPO INFORMÁTICO"/>
    <n v="0"/>
    <n v="0"/>
    <n v="0"/>
    <n v="10746"/>
    <n v="0"/>
    <n v="0"/>
    <n v="0"/>
    <n v="0"/>
    <n v="0"/>
    <n v="16255"/>
    <n v="0"/>
    <n v="5509"/>
    <x v="805"/>
    <n v="32510"/>
    <n v="13455"/>
    <m/>
    <n v="78475"/>
    <m/>
    <s v=""/>
    <s v="NO"/>
    <m/>
    <m/>
    <n v="8300"/>
  </r>
  <r>
    <x v="1100"/>
    <n v="2574"/>
    <s v="Gerencia de Tecnologías de Información"/>
    <m/>
    <m/>
    <m/>
    <s v="Gerencia de Tecnologías de Información"/>
    <m/>
    <m/>
    <x v="808"/>
    <s v="servicios"/>
    <s v="Alta"/>
    <s v="Servicio de Soporte y Mantenimiento al Sistema de Trámite Documentario (STD) - 1"/>
    <s v="NO"/>
    <x v="2"/>
    <s v="OEI 7: Optimizar la eficiencia financiera"/>
    <s v="Contratación"/>
    <s v="No Significativa"/>
    <s v="SI"/>
    <x v="1"/>
    <n v="12"/>
    <x v="14"/>
    <d v="2023-12-31T00:00:00"/>
    <s v="Jessica Roxana Camacho Medina"/>
    <s v="1027 420 991"/>
    <s v="SI"/>
    <s v="Asignado"/>
    <m/>
    <x v="0"/>
    <m/>
    <d v="2023-12-31T00:00:00"/>
    <x v="90"/>
    <s v="MANTENIMIENTO Y SOPORTE DE SOFTWARE"/>
    <n v="0"/>
    <n v="0"/>
    <n v="0"/>
    <n v="0"/>
    <n v="0"/>
    <n v="0"/>
    <n v="0"/>
    <n v="31187"/>
    <n v="0"/>
    <n v="0"/>
    <n v="0"/>
    <n v="0"/>
    <x v="806"/>
    <m/>
    <m/>
    <m/>
    <n v="31187"/>
    <m/>
    <s v=""/>
    <s v="NO"/>
    <m/>
    <m/>
    <n v="8300"/>
  </r>
  <r>
    <x v="1101"/>
    <n v="2574"/>
    <s v="Gerencia de Tecnologías de Información"/>
    <m/>
    <m/>
    <m/>
    <s v="Gerencia de Tecnologías de Información"/>
    <m/>
    <m/>
    <x v="809"/>
    <s v="servicios"/>
    <s v="Muy Alta"/>
    <s v="Servicio de soporte técnico para storage MIDRANGE y FILESERVER HNAS del ambiente distribuido - Nuevo Contrato"/>
    <s v="NO"/>
    <x v="2"/>
    <s v="OEI 10: Garantizar la estabilidad operativa"/>
    <s v="Contratación"/>
    <s v="No Significativa"/>
    <s v="SI"/>
    <x v="1"/>
    <n v="12"/>
    <x v="118"/>
    <d v="2023-08-21T00:00:00"/>
    <s v="Jessica Roxana Camacho Medina"/>
    <s v="1028 420 991"/>
    <s v="SI"/>
    <s v="Asignado"/>
    <m/>
    <x v="1"/>
    <m/>
    <d v="2023-08-21T00:00:00"/>
    <x v="50"/>
    <s v="OTROS SERVICIOS"/>
    <m/>
    <m/>
    <m/>
    <m/>
    <m/>
    <m/>
    <m/>
    <n v="30509"/>
    <m/>
    <m/>
    <m/>
    <m/>
    <x v="807"/>
    <m/>
    <m/>
    <m/>
    <n v="30509"/>
    <m/>
    <s v=""/>
    <s v="NO"/>
    <m/>
    <m/>
    <n v="8300"/>
  </r>
  <r>
    <x v="1102"/>
    <n v="2574"/>
    <s v="Gerencia de Tecnologías de Información"/>
    <m/>
    <m/>
    <m/>
    <s v="Gerencia de Tecnologías de Información"/>
    <m/>
    <m/>
    <x v="810"/>
    <s v="servicios"/>
    <s v="Muy Alta"/>
    <s v="Adquisición del Servicio de Comunicación de Datos mediante línea Celular 3G (Menor 8UITs)"/>
    <s v="NO"/>
    <x v="2"/>
    <s v="OEI 10: Garantizar la estabilidad operativa"/>
    <s v="Contratación"/>
    <m/>
    <s v="SI"/>
    <x v="1"/>
    <n v="12"/>
    <x v="14"/>
    <d v="2023-12-30T00:00:00"/>
    <s v="Jessica Roxana Camacho Medina"/>
    <s v="1029 420 991"/>
    <s v="SI"/>
    <s v="Asignado"/>
    <m/>
    <x v="0"/>
    <m/>
    <d v="2023-12-30T00:00:00"/>
    <x v="174"/>
    <s v="RED TELEPROCESOS NACIONALES"/>
    <n v="2500"/>
    <n v="2500"/>
    <n v="2500"/>
    <n v="2500"/>
    <n v="2500"/>
    <n v="2500"/>
    <n v="2500"/>
    <n v="2500"/>
    <n v="2500"/>
    <n v="2500"/>
    <n v="2500"/>
    <n v="2500"/>
    <x v="85"/>
    <m/>
    <m/>
    <m/>
    <n v="30000"/>
    <m/>
    <s v=""/>
    <s v="NO"/>
    <m/>
    <m/>
    <n v="8300"/>
  </r>
  <r>
    <x v="1103"/>
    <n v="2574"/>
    <s v="Gerencia de Tecnologías de Información"/>
    <m/>
    <m/>
    <m/>
    <s v="Gerencia de Tecnologías de Información"/>
    <m/>
    <m/>
    <x v="811"/>
    <s v="servicios"/>
    <s v="Muy Alta"/>
    <s v="Suscripción del software HCL XWORK SERVER."/>
    <s v="NO"/>
    <x v="2"/>
    <s v="OEI 10: Garantizar la estabilidad operativa"/>
    <s v="Contratación"/>
    <s v="No Significativa"/>
    <s v="SI"/>
    <x v="1"/>
    <n v="12"/>
    <x v="2"/>
    <d v="2024-07-31T00:00:00"/>
    <s v="Jessica Roxana Camacho Medina"/>
    <s v="1030 420 991"/>
    <s v="SI"/>
    <s v="Asignado"/>
    <m/>
    <x v="0"/>
    <m/>
    <d v="2024-07-31T00:00:00"/>
    <x v="50"/>
    <s v="OTROS SERVICIOS"/>
    <m/>
    <m/>
    <m/>
    <m/>
    <m/>
    <m/>
    <m/>
    <n v="30000"/>
    <m/>
    <m/>
    <m/>
    <m/>
    <x v="85"/>
    <m/>
    <m/>
    <m/>
    <n v="30000"/>
    <m/>
    <s v=""/>
    <s v="NO"/>
    <m/>
    <m/>
    <n v="8300"/>
  </r>
  <r>
    <x v="1104"/>
    <n v="2574"/>
    <s v="Gerencia de Tecnologías de Información"/>
    <m/>
    <m/>
    <m/>
    <s v="Gerencia de Tecnologías de Información"/>
    <m/>
    <m/>
    <x v="493"/>
    <s v="servicios"/>
    <s v="Muy Alta"/>
    <s v="Soporte y Mantenimiento On Site del Sistema de Cambios, Inversiones y Tesorería"/>
    <s v="NO"/>
    <x v="2"/>
    <s v="OEI 7: Optimizar la eficiencia financiera"/>
    <s v="Contratación"/>
    <s v="No Significativa"/>
    <s v="SI"/>
    <x v="1"/>
    <n v="36"/>
    <x v="119"/>
    <d v="2023-02-14T00:00:00"/>
    <s v="Jessica Roxana Camacho Medina"/>
    <s v="1032 420 991"/>
    <s v="SI"/>
    <s v="Asignado"/>
    <m/>
    <x v="1"/>
    <m/>
    <d v="2023-02-14T00:00:00"/>
    <x v="90"/>
    <s v="MANTENIMIENTO Y SOPORTE DE SOFTWARE"/>
    <m/>
    <n v="28070"/>
    <m/>
    <m/>
    <m/>
    <m/>
    <m/>
    <m/>
    <m/>
    <m/>
    <m/>
    <m/>
    <x v="808"/>
    <m/>
    <m/>
    <m/>
    <n v="28070"/>
    <m/>
    <s v=""/>
    <s v="NO"/>
    <m/>
    <m/>
    <n v="8300"/>
  </r>
  <r>
    <x v="1105"/>
    <n v="2574"/>
    <s v="Gerencia de Tecnologías de Información"/>
    <m/>
    <m/>
    <m/>
    <s v="Gerencia de Tecnologías de Información"/>
    <m/>
    <m/>
    <x v="812"/>
    <s v="servicios"/>
    <s v="Muy Alta"/>
    <s v="Actualización de la plataforma central que soporta la red de ATMs - Demanda de Incidencias no previstas"/>
    <s v="NO"/>
    <x v="2"/>
    <s v="OEI 10: Garantizar la estabilidad operativa"/>
    <s v="Contratación"/>
    <s v="No Significativa"/>
    <s v="SI"/>
    <x v="1"/>
    <n v="36"/>
    <x v="120"/>
    <d v="2025-03-23T00:00:00"/>
    <s v="Jessica Roxana Camacho Medina"/>
    <s v="1033 420 991"/>
    <s v="SI"/>
    <s v="Asignado"/>
    <m/>
    <x v="1"/>
    <m/>
    <d v="2025-03-23T00:00:00"/>
    <x v="50"/>
    <s v="OTROS SERVICIOS"/>
    <n v="2295"/>
    <n v="2295"/>
    <n v="2295"/>
    <n v="2295"/>
    <n v="2295"/>
    <n v="2295"/>
    <n v="2295"/>
    <n v="2295"/>
    <n v="2295"/>
    <n v="2296"/>
    <n v="2296"/>
    <n v="2296"/>
    <x v="809"/>
    <n v="27542"/>
    <n v="6886"/>
    <m/>
    <n v="61971"/>
    <m/>
    <s v=""/>
    <s v="NO"/>
    <m/>
    <m/>
    <n v="8300"/>
  </r>
  <r>
    <x v="1106"/>
    <n v="2574"/>
    <s v="Gerencia de Tecnologías de Información"/>
    <m/>
    <m/>
    <m/>
    <s v="Gerencia de Tecnologías de Información"/>
    <m/>
    <m/>
    <x v="813"/>
    <s v="servicios"/>
    <s v="Muy Alta"/>
    <s v="Servicio de comunicación mediante red celular para ventanillas itinerantes del BN - Nuevo Contrato"/>
    <s v="NO"/>
    <x v="2"/>
    <s v="OEI 5: Masificar el acceso y uso de los canales alternos"/>
    <s v="Contratación"/>
    <s v="No Significativa"/>
    <s v="SI"/>
    <x v="1"/>
    <n v="12"/>
    <x v="14"/>
    <d v="2023-12-31T00:00:00"/>
    <s v="Jessica Roxana Camacho Medina"/>
    <s v="1034 420 991"/>
    <s v="SI"/>
    <s v="Asignado"/>
    <m/>
    <x v="0"/>
    <m/>
    <d v="2023-12-31T00:00:00"/>
    <x v="50"/>
    <s v="OTROS SERVICIOS"/>
    <n v="1800"/>
    <n v="1800"/>
    <n v="1800"/>
    <n v="1800"/>
    <n v="1800"/>
    <n v="1800"/>
    <n v="1800"/>
    <n v="1800"/>
    <n v="1800"/>
    <n v="1800"/>
    <n v="1800"/>
    <n v="1800"/>
    <x v="810"/>
    <m/>
    <m/>
    <m/>
    <n v="21600"/>
    <m/>
    <s v=""/>
    <s v="NO"/>
    <m/>
    <m/>
    <n v="8300"/>
  </r>
  <r>
    <x v="1107"/>
    <n v="2574"/>
    <s v="Gerencia de Tecnologías de Información"/>
    <m/>
    <m/>
    <m/>
    <s v="Gerencia de Tecnologías de Información"/>
    <m/>
    <m/>
    <x v="814"/>
    <s v="servicios"/>
    <s v="Muy Alta"/>
    <s v="Servicio de Monitoreo y Registro de los Usuarios que Acceden a los Equipos de Comunicaciones y Seguridad con la Plataforma IDENTITY SERVICES ENGINE (ISE) - Nuevo Contrato"/>
    <s v="NO"/>
    <x v="2"/>
    <s v="OEI 7: Optimizar la eficiencia financiera"/>
    <s v="Contratación"/>
    <s v="No Significativa"/>
    <s v="SI"/>
    <x v="1"/>
    <n v="12"/>
    <x v="121"/>
    <d v="2023-09-19T00:00:00"/>
    <s v="Jessica Roxana Camacho Medina"/>
    <s v="1035 420 991"/>
    <s v="SI"/>
    <s v="Asignado"/>
    <m/>
    <x v="1"/>
    <m/>
    <d v="2023-09-19T00:00:00"/>
    <x v="50"/>
    <s v="OTROS SERVICIOS"/>
    <n v="3850"/>
    <n v="3850"/>
    <n v="3850"/>
    <n v="3850"/>
    <n v="3850"/>
    <m/>
    <m/>
    <m/>
    <m/>
    <m/>
    <m/>
    <m/>
    <x v="811"/>
    <m/>
    <m/>
    <m/>
    <n v="19250"/>
    <m/>
    <s v=""/>
    <s v="NO"/>
    <m/>
    <m/>
    <n v="8300"/>
  </r>
  <r>
    <x v="1108"/>
    <n v="2574"/>
    <s v="Gerencia de Tecnologías de Información"/>
    <m/>
    <m/>
    <m/>
    <s v="Gerencia de Tecnologías de Información"/>
    <m/>
    <m/>
    <x v="815"/>
    <s v="servicios"/>
    <s v="Muy Alta"/>
    <s v="Consulta de Supervivencia ante la RENIEC"/>
    <s v="NO"/>
    <x v="2"/>
    <s v="OEI 6: Incrementar las operaciones y clientes digitales"/>
    <s v="Contratación"/>
    <s v="No Significativa"/>
    <s v="SI"/>
    <x v="1"/>
    <n v="48"/>
    <x v="14"/>
    <d v="2026-12-31T00:00:00"/>
    <s v="Jessica Roxana Camacho Medina"/>
    <s v="1036 420 991"/>
    <s v="SI"/>
    <s v="Asignado"/>
    <m/>
    <x v="1"/>
    <m/>
    <d v="2026-12-31T00:00:00"/>
    <x v="175"/>
    <s v="CONSULTA EN LINEA UTILIZ L/ DIGITAL RENIEC -BN"/>
    <n v="1416"/>
    <n v="1416"/>
    <n v="1416"/>
    <n v="1416"/>
    <n v="1417"/>
    <n v="1417"/>
    <n v="1417"/>
    <n v="1417"/>
    <n v="1417"/>
    <n v="1417"/>
    <n v="1417"/>
    <n v="1417"/>
    <x v="345"/>
    <n v="16999.999999999996"/>
    <n v="16999.999999999996"/>
    <n v="16999.999999999996"/>
    <n v="68000"/>
    <m/>
    <s v=""/>
    <s v="NO"/>
    <m/>
    <m/>
    <n v="8300"/>
  </r>
  <r>
    <x v="1109"/>
    <n v="2573"/>
    <s v="Gerencia de Tecnologías de Información"/>
    <m/>
    <m/>
    <m/>
    <s v="Gerencia de Tecnologías de Información"/>
    <m/>
    <m/>
    <x v="815"/>
    <s v="servicios"/>
    <s v="Muy Alta"/>
    <s v="Consulta de Supervivencia ante la RENIEC"/>
    <s v="NO"/>
    <x v="2"/>
    <s v="OEI 6: Incrementar las operaciones y clientes digitales"/>
    <s v="Contratación"/>
    <s v="No Significativa"/>
    <s v="SI"/>
    <x v="1"/>
    <n v="48"/>
    <x v="14"/>
    <d v="2026-12-31T00:00:00"/>
    <s v="Jessica Roxana Camacho Medina"/>
    <s v="1037 420 991"/>
    <s v="SI"/>
    <s v="Asignado"/>
    <m/>
    <x v="1"/>
    <m/>
    <d v="2026-12-31T00:00:00"/>
    <x v="175"/>
    <s v="CONSULTA EN LINEA UTILIZ L/ DIGITAL RENIEC -BN"/>
    <n v="1416"/>
    <n v="1416"/>
    <n v="1416"/>
    <n v="1416"/>
    <n v="1417"/>
    <n v="1417"/>
    <n v="1417"/>
    <n v="1417"/>
    <n v="1417"/>
    <n v="1417"/>
    <n v="1417"/>
    <n v="1417"/>
    <x v="345"/>
    <n v="16999.999999999996"/>
    <n v="16999.999999999996"/>
    <n v="16999.999999999996"/>
    <n v="68000"/>
    <m/>
    <s v=""/>
    <s v="NO"/>
    <m/>
    <m/>
    <n v="8300"/>
  </r>
  <r>
    <x v="1110"/>
    <n v="2573"/>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38 420 991"/>
    <s v="SI"/>
    <s v="Asignado"/>
    <m/>
    <x v="3"/>
    <m/>
    <d v="2023-12-31T00:00:00"/>
    <x v="7"/>
    <s v="PASAJES REPUBLICA "/>
    <m/>
    <n v="5280"/>
    <m/>
    <n v="5280"/>
    <m/>
    <n v="5280"/>
    <m/>
    <m/>
    <m/>
    <m/>
    <m/>
    <m/>
    <x v="812"/>
    <m/>
    <m/>
    <m/>
    <n v="15840"/>
    <m/>
    <s v=""/>
    <s v="SI"/>
    <m/>
    <m/>
    <n v="8300"/>
  </r>
  <r>
    <x v="1111"/>
    <n v="2574"/>
    <s v="Gerencia de Tecnologías de Información"/>
    <m/>
    <m/>
    <m/>
    <s v="Gerencia de Tecnologías de Información"/>
    <m/>
    <m/>
    <x v="816"/>
    <s v="servicios"/>
    <s v="Muy Alta"/>
    <s v="Adquisición de la Licencia y Servicio de Mantenimiento y Soporte de software de Depuración para el Ambiente de la LPAR de Certificación (xpediter calidad) (PA)"/>
    <s v="NO"/>
    <x v="2"/>
    <s v="OEI 10: Garantizar la estabilidad operativa"/>
    <s v="Contratación"/>
    <s v="No Significativa"/>
    <s v="NO"/>
    <x v="1"/>
    <n v="24"/>
    <x v="122"/>
    <d v="2025-01-01T00:00:00"/>
    <s v="Jessica Roxana Camacho Medina"/>
    <s v="1039 420 991"/>
    <s v="SI"/>
    <s v="Asignado"/>
    <m/>
    <x v="0"/>
    <m/>
    <d v="2025-01-01T00:00:00"/>
    <x v="90"/>
    <s v="MANTENIMIENTO Y SOPORTE DE SOFTWARE"/>
    <n v="1271"/>
    <n v="1271"/>
    <n v="1271"/>
    <n v="1271"/>
    <n v="1271"/>
    <n v="1271"/>
    <n v="1271"/>
    <n v="1271"/>
    <n v="1271"/>
    <n v="1272"/>
    <n v="1272"/>
    <n v="1272"/>
    <x v="274"/>
    <n v="15254"/>
    <m/>
    <m/>
    <n v="30509"/>
    <m/>
    <s v=""/>
    <s v="NO"/>
    <m/>
    <m/>
    <n v="8300"/>
  </r>
  <r>
    <x v="1112"/>
    <n v="2574"/>
    <s v="Gerencia de Tecnologías de Información"/>
    <m/>
    <m/>
    <m/>
    <s v="Gerencia de Tecnologías de Información"/>
    <m/>
    <m/>
    <x v="817"/>
    <s v="servicios"/>
    <s v="Muy Alta"/>
    <s v="Servicio de Enlaces de Datos Principal y Respaldo de la Oficina Especial Manantay"/>
    <s v="NO"/>
    <x v="2"/>
    <s v="OEI 10: Garantizar la estabilidad operativa"/>
    <s v="Contratación"/>
    <s v="No Significativa"/>
    <s v="SI"/>
    <x v="1"/>
    <n v="12"/>
    <x v="123"/>
    <d v="2023-06-30T00:00:00"/>
    <s v="Jessica Roxana Camacho Medina"/>
    <s v="1040 420 991"/>
    <s v="SI"/>
    <s v="Asignado"/>
    <m/>
    <x v="1"/>
    <m/>
    <d v="2023-06-30T00:00:00"/>
    <x v="50"/>
    <s v="OTROS SERVICIOS"/>
    <n v="2485"/>
    <n v="2485"/>
    <n v="2486"/>
    <n v="2486"/>
    <n v="2486"/>
    <n v="2486"/>
    <m/>
    <m/>
    <m/>
    <m/>
    <m/>
    <m/>
    <x v="813"/>
    <m/>
    <m/>
    <m/>
    <n v="14914"/>
    <m/>
    <s v=""/>
    <s v="NO"/>
    <m/>
    <m/>
    <n v="8300"/>
  </r>
  <r>
    <x v="1113"/>
    <n v="2574"/>
    <s v="Gerencia de Tecnologías de Información"/>
    <m/>
    <m/>
    <m/>
    <s v="Gerencia de Tecnologías de Información"/>
    <m/>
    <m/>
    <x v="818"/>
    <s v="servicios"/>
    <s v="Muy Alta"/>
    <s v="Servicio de Actualización del Licenciamiento y Soporte Correctivo/Preventivo del Software del Portal Interno"/>
    <s v="NO"/>
    <x v="2"/>
    <s v="OEI 7: Optimizar la eficiencia financiera"/>
    <s v="Contratación"/>
    <s v="No Significativa"/>
    <s v="SI"/>
    <x v="1"/>
    <n v="36"/>
    <x v="124"/>
    <d v="2024-11-22T00:00:00"/>
    <s v="Jessica Roxana Camacho Medina"/>
    <s v="1041 420 991"/>
    <s v="SI"/>
    <s v="Asignado"/>
    <m/>
    <x v="1"/>
    <m/>
    <d v="2024-11-22T00:00:00"/>
    <x v="90"/>
    <s v="MANTENIMIENTO Y SOPORTE DE SOFTWARE"/>
    <m/>
    <m/>
    <m/>
    <m/>
    <n v="5117"/>
    <m/>
    <m/>
    <m/>
    <m/>
    <m/>
    <n v="6487"/>
    <n v="1370"/>
    <x v="814"/>
    <n v="11604"/>
    <m/>
    <m/>
    <n v="24578"/>
    <m/>
    <s v=""/>
    <s v="NO"/>
    <m/>
    <m/>
    <n v="8300"/>
  </r>
  <r>
    <x v="1114"/>
    <n v="2574"/>
    <s v="Gerencia de Tecnologías de Información"/>
    <m/>
    <m/>
    <m/>
    <s v="Gerencia de Tecnologías de Información"/>
    <m/>
    <m/>
    <x v="819"/>
    <s v="servicios"/>
    <s v="Muy Alta"/>
    <s v="Servicio de comunicación para 15 puntos, mediante red celular, en el marco del proyecto de instalación de 150 cajeros automáticos del  BN"/>
    <s v="NO"/>
    <x v="2"/>
    <s v="OEI 10: Garantizar la estabilidad operativa"/>
    <s v="Contratación"/>
    <m/>
    <s v="SI"/>
    <x v="1"/>
    <n v="12"/>
    <x v="125"/>
    <d v="2023-06-15T00:00:00"/>
    <s v="Jessica Roxana Camacho Medina"/>
    <s v="1042 420 991"/>
    <s v="SI"/>
    <s v="Asignado"/>
    <m/>
    <x v="1"/>
    <m/>
    <d v="2023-06-15T00:00:00"/>
    <x v="174"/>
    <s v="RED TELEPROCESOS NACIONALES"/>
    <n v="1105"/>
    <n v="2366"/>
    <n v="2366"/>
    <n v="2366"/>
    <n v="2366"/>
    <n v="2366"/>
    <m/>
    <m/>
    <m/>
    <m/>
    <m/>
    <m/>
    <x v="815"/>
    <m/>
    <m/>
    <m/>
    <n v="12935"/>
    <m/>
    <s v=""/>
    <s v="NO"/>
    <m/>
    <m/>
    <n v="8300"/>
  </r>
  <r>
    <x v="1115"/>
    <n v="2574"/>
    <s v="Gerencia de Tecnologías de Información"/>
    <m/>
    <m/>
    <m/>
    <s v="Gerencia de Tecnologías de Información"/>
    <m/>
    <m/>
    <x v="820"/>
    <s v="servicios"/>
    <s v="Muy Alta"/>
    <s v="Adquisición de Licenciamiento para Plataforma de Virtualización VMWARE"/>
    <s v="NO"/>
    <x v="2"/>
    <s v="OEI 10: Garantizar la estabilidad operativa"/>
    <s v="Contratación"/>
    <s v="Significativa"/>
    <s v="SI"/>
    <x v="1"/>
    <n v="18"/>
    <x v="68"/>
    <d v="2023-06-30T00:00:00"/>
    <s v="Jessica Roxana Camacho Medina"/>
    <s v="1043 420 991"/>
    <s v="SI"/>
    <s v="Asignado"/>
    <m/>
    <x v="1"/>
    <m/>
    <d v="2023-06-30T00:00:00"/>
    <x v="50"/>
    <s v="OTROS SERVICIOS"/>
    <m/>
    <m/>
    <m/>
    <m/>
    <m/>
    <n v="11865"/>
    <m/>
    <m/>
    <m/>
    <m/>
    <m/>
    <m/>
    <x v="816"/>
    <m/>
    <m/>
    <m/>
    <n v="11865"/>
    <m/>
    <s v=""/>
    <s v="NO"/>
    <m/>
    <m/>
    <n v="8300"/>
  </r>
  <r>
    <x v="1116"/>
    <n v="2574"/>
    <s v="Gerencia de Tecnologías de Información"/>
    <m/>
    <m/>
    <m/>
    <s v="Gerencia de Tecnologías de Información"/>
    <m/>
    <m/>
    <x v="821"/>
    <s v="servicios"/>
    <s v="Muy Alta"/>
    <s v="Suscripción de Licencias Power BI por Convenio de Cooperación Interinstitucional de Licenciamiento Microsoft – FONAFE"/>
    <s v="NO"/>
    <x v="2"/>
    <s v="OEI 13: Implementar una cultura de innovación y agilidad empresarial"/>
    <s v="Contratación"/>
    <s v="No Significativa"/>
    <s v="SI"/>
    <x v="1"/>
    <n v="23"/>
    <x v="83"/>
    <d v="2024-06-30T00:00:00"/>
    <s v="Jessica Roxana Camacho Medina"/>
    <s v="1044 420 991"/>
    <s v="SI"/>
    <s v="Asignado"/>
    <m/>
    <x v="1"/>
    <m/>
    <d v="2024-06-30T00:00:00"/>
    <x v="50"/>
    <s v="OTROS SERVICIOS"/>
    <m/>
    <m/>
    <m/>
    <m/>
    <m/>
    <m/>
    <m/>
    <n v="11688"/>
    <m/>
    <m/>
    <m/>
    <n v="0"/>
    <x v="817"/>
    <m/>
    <m/>
    <m/>
    <n v="11688"/>
    <m/>
    <s v=""/>
    <s v="NO"/>
    <m/>
    <m/>
    <n v="8300"/>
  </r>
  <r>
    <x v="1117"/>
    <n v="2573"/>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45 420 991"/>
    <s v="SI"/>
    <s v="Asignado"/>
    <m/>
    <x v="3"/>
    <m/>
    <d v="2023-12-31T00:00:00"/>
    <x v="8"/>
    <s v="VIÁTICOS REPUBLICA"/>
    <m/>
    <n v="3780"/>
    <m/>
    <n v="3780"/>
    <m/>
    <n v="3780"/>
    <m/>
    <m/>
    <m/>
    <m/>
    <m/>
    <m/>
    <x v="818"/>
    <m/>
    <m/>
    <m/>
    <n v="11340"/>
    <m/>
    <s v=""/>
    <s v="SI"/>
    <m/>
    <m/>
    <n v="8300"/>
  </r>
  <r>
    <x v="1118"/>
    <n v="2574"/>
    <s v="Gerencia de Tecnologías de Información"/>
    <m/>
    <m/>
    <m/>
    <s v="Gerencia de Tecnologías de Información"/>
    <m/>
    <m/>
    <x v="820"/>
    <s v="servicios"/>
    <s v="Muy Alta"/>
    <s v="Adquisición de Licenciamiento para Plataforma de Virtualización VMWARE"/>
    <s v="NO"/>
    <x v="2"/>
    <s v="OEI 10: Garantizar la estabilidad operativa"/>
    <s v="Contratación"/>
    <s v="Significativa"/>
    <s v="SI"/>
    <x v="1"/>
    <n v="36"/>
    <x v="68"/>
    <d v="2024-12-31T00:00:00"/>
    <s v="Jessica Roxana Camacho Medina"/>
    <s v="1046 420 991"/>
    <s v="SI"/>
    <s v="Asignado"/>
    <m/>
    <x v="1"/>
    <m/>
    <d v="2024-12-31T00:00:00"/>
    <x v="90"/>
    <s v="MANTENIMIENTO Y SOPORTE DE SOFTWARE"/>
    <m/>
    <m/>
    <m/>
    <m/>
    <m/>
    <n v="5226"/>
    <m/>
    <m/>
    <m/>
    <m/>
    <m/>
    <n v="5226"/>
    <x v="819"/>
    <n v="10452"/>
    <m/>
    <m/>
    <n v="20904"/>
    <m/>
    <s v=""/>
    <s v="NO"/>
    <m/>
    <m/>
    <n v="8300"/>
  </r>
  <r>
    <x v="1119"/>
    <n v="2574"/>
    <s v="Gerencia de Tecnologías de Información"/>
    <m/>
    <m/>
    <m/>
    <s v="Gerencia de Tecnologías de Información"/>
    <m/>
    <m/>
    <x v="822"/>
    <s v="servicios"/>
    <s v="Muy Alta"/>
    <s v="Upgrade y Servicio de Mantenimiento y Soporte de Software de Depuración"/>
    <s v="NO"/>
    <x v="2"/>
    <s v="OEI 10: Garantizar la estabilidad operativa"/>
    <s v="Contratación"/>
    <s v="No Significativa"/>
    <s v="SI"/>
    <x v="1"/>
    <n v="36"/>
    <x v="126"/>
    <d v="2024-11-26T00:00:00"/>
    <s v="Jessica Roxana Camacho Medina"/>
    <s v="1047 420 991"/>
    <s v="SI"/>
    <s v="Asignado"/>
    <m/>
    <x v="1"/>
    <m/>
    <d v="2024-11-26T00:00:00"/>
    <x v="90"/>
    <s v="MANTENIMIENTO Y SOPORTE DE SOFTWARE"/>
    <n v="735"/>
    <n v="847"/>
    <n v="847"/>
    <n v="847"/>
    <n v="847"/>
    <n v="847"/>
    <n v="847"/>
    <n v="847"/>
    <n v="847"/>
    <n v="847"/>
    <n v="847"/>
    <n v="965"/>
    <x v="820"/>
    <n v="9209"/>
    <m/>
    <m/>
    <n v="19379"/>
    <m/>
    <s v=""/>
    <s v="NO"/>
    <m/>
    <m/>
    <n v="8300"/>
  </r>
  <r>
    <x v="1120"/>
    <n v="2574"/>
    <s v="Gerencia de Tecnologías de Información"/>
    <m/>
    <m/>
    <m/>
    <s v="Gerencia de Tecnologías de Información"/>
    <m/>
    <m/>
    <x v="823"/>
    <s v="servicios"/>
    <s v="Muy Alta"/>
    <s v="Implementación de una Solución de Gestión Centralizada para Parches de Seguridad, Logs de Auditoría y Usuarios para Servidores con LINUX REDHAT"/>
    <s v="NO"/>
    <x v="2"/>
    <s v="OEI 10: Garantizar la estabilidad operativa"/>
    <s v="Contratación"/>
    <s v="No Significativa"/>
    <s v="SI"/>
    <x v="1"/>
    <n v="24"/>
    <x v="127"/>
    <d v="2023-09-30T00:00:00"/>
    <s v="Jessica Roxana Camacho Medina"/>
    <s v="1048 420 991"/>
    <s v="SI"/>
    <s v="Asignado"/>
    <m/>
    <x v="1"/>
    <m/>
    <d v="2023-09-30T00:00:00"/>
    <x v="90"/>
    <s v="MANTENIMIENTO Y SOPORTE DE SOFTWARE"/>
    <n v="0"/>
    <n v="0"/>
    <n v="4968"/>
    <m/>
    <m/>
    <m/>
    <m/>
    <m/>
    <n v="4969"/>
    <m/>
    <m/>
    <m/>
    <x v="821"/>
    <m/>
    <m/>
    <m/>
    <n v="9937"/>
    <m/>
    <s v=""/>
    <s v="NO"/>
    <m/>
    <m/>
    <n v="8300"/>
  </r>
  <r>
    <x v="1121"/>
    <n v="2574"/>
    <s v="Gerencia de Tecnologías de Información"/>
    <m/>
    <m/>
    <m/>
    <s v="Gerencia de Tecnologías de Información"/>
    <m/>
    <m/>
    <x v="374"/>
    <s v="servicios"/>
    <s v="Muy Alta"/>
    <s v="Servicio de Soporte y mantenimiento del RISK-LAB"/>
    <s v="NO"/>
    <x v="2"/>
    <s v="OEI 10: Garantizar la estabilidad operativa"/>
    <s v="Contratación"/>
    <m/>
    <m/>
    <x v="1"/>
    <n v="24"/>
    <x v="14"/>
    <d v="2024-12-31T00:00:00"/>
    <s v="Jessica Roxana Camacho Medina"/>
    <s v="1049 420 991"/>
    <s v="SI"/>
    <s v="Asignado"/>
    <m/>
    <x v="0"/>
    <m/>
    <d v="2024-12-31T00:00:00"/>
    <x v="90"/>
    <s v="MANTENIMIENTO Y SOPORTE DE SOFTWARE"/>
    <n v="467"/>
    <m/>
    <m/>
    <m/>
    <m/>
    <m/>
    <n v="4661"/>
    <m/>
    <m/>
    <m/>
    <m/>
    <n v="4195"/>
    <x v="822"/>
    <n v="5127"/>
    <m/>
    <m/>
    <n v="14450"/>
    <m/>
    <s v=""/>
    <s v="NO"/>
    <m/>
    <m/>
    <n v="8300"/>
  </r>
  <r>
    <x v="1122"/>
    <n v="2573"/>
    <s v="Gerencia de Tecnologías de Información"/>
    <m/>
    <m/>
    <m/>
    <s v="Gerencia de Tecnologías de Información"/>
    <m/>
    <m/>
    <x v="824"/>
    <s v="servicios"/>
    <s v="Muy Alta"/>
    <s v="Adquisición de equipos UPS para las oficinas del Banco de la Nación a nivel nacional"/>
    <s v="NO"/>
    <x v="2"/>
    <s v="OEI 7: Optimizar la eficiencia financiera"/>
    <s v="Contratación"/>
    <s v="No Significativa"/>
    <m/>
    <x v="1"/>
    <n v="72"/>
    <x v="128"/>
    <d v="2025-01-15T00:00:00"/>
    <s v="Jessica Roxana Camacho Medina"/>
    <s v="1050 420 991"/>
    <s v="SI"/>
    <s v="Asignado"/>
    <m/>
    <x v="1"/>
    <m/>
    <d v="2025-01-15T00:00:00"/>
    <x v="179"/>
    <s v="REPARACION Y MANTENIMIENTO DE UPS"/>
    <n v="383"/>
    <m/>
    <m/>
    <n v="870"/>
    <m/>
    <m/>
    <n v="3725"/>
    <m/>
    <m/>
    <n v="870"/>
    <m/>
    <n v="3342"/>
    <x v="823"/>
    <n v="9189"/>
    <n v="383"/>
    <m/>
    <n v="18762"/>
    <m/>
    <s v=""/>
    <s v="NO"/>
    <m/>
    <m/>
    <n v="8300"/>
  </r>
  <r>
    <x v="1123"/>
    <n v="2574"/>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51 420 991"/>
    <s v="SI"/>
    <s v="Asignado"/>
    <m/>
    <x v="3"/>
    <m/>
    <d v="2023-12-31T00:00:00"/>
    <x v="9"/>
    <s v="MOVILIDAD SERVICIO LOCAL"/>
    <m/>
    <m/>
    <n v="4320"/>
    <m/>
    <m/>
    <n v="4320"/>
    <m/>
    <m/>
    <m/>
    <m/>
    <m/>
    <m/>
    <x v="824"/>
    <m/>
    <m/>
    <m/>
    <n v="8640"/>
    <m/>
    <s v=""/>
    <s v="SI"/>
    <m/>
    <m/>
    <n v="8300"/>
  </r>
  <r>
    <x v="1124"/>
    <n v="2574"/>
    <s v="Gerencia de Tecnologías de Información"/>
    <m/>
    <m/>
    <m/>
    <s v="Gerencia de Tecnologías de Información"/>
    <m/>
    <m/>
    <x v="825"/>
    <s v="servicios"/>
    <s v="Muy Alta"/>
    <s v="Implementación de una Solución de Gestión Centralizada para Parches de Seguridad, Logs de Auditoría y Usuarios para Servidores con LINUX REDHAT - Nuevo Contrato"/>
    <s v="NO"/>
    <x v="2"/>
    <s v="OEI 10: Garantizar la estabilidad operativa"/>
    <s v="Contratación"/>
    <s v="No Significativa"/>
    <s v="NO"/>
    <x v="1"/>
    <n v="24"/>
    <x v="56"/>
    <d v="2025-09-30T00:00:00"/>
    <s v="Jessica Roxana Camacho Medina"/>
    <s v="1052 420 991"/>
    <s v="SI"/>
    <s v="Asignado"/>
    <m/>
    <x v="0"/>
    <m/>
    <d v="2025-09-30T00:00:00"/>
    <x v="90"/>
    <s v="MANTENIMIENTO Y SOPORTE DE SOFTWARE"/>
    <m/>
    <m/>
    <m/>
    <m/>
    <m/>
    <m/>
    <m/>
    <m/>
    <m/>
    <m/>
    <m/>
    <n v="8475"/>
    <x v="691"/>
    <n v="33898"/>
    <n v="25424"/>
    <m/>
    <n v="67797"/>
    <m/>
    <s v=""/>
    <s v="NO"/>
    <m/>
    <m/>
    <n v="8300"/>
  </r>
  <r>
    <x v="1125"/>
    <n v="2572"/>
    <s v="Gerencia de Tecnologías de Información"/>
    <m/>
    <m/>
    <m/>
    <s v="Gerencia de Tecnologías de Información"/>
    <m/>
    <m/>
    <x v="826"/>
    <s v="servicios"/>
    <s v="Muy Alta"/>
    <s v="Adquisición de Impresoras multifuncionales para oficinas del Banco de la Nación en provincia - ITEM 2"/>
    <s v="NO"/>
    <x v="2"/>
    <s v="OEI 7: Optimizar la eficiencia financiera"/>
    <s v="Contratación"/>
    <s v="No Significativa"/>
    <s v="NO"/>
    <x v="1"/>
    <n v="61"/>
    <x v="129"/>
    <d v="2025-03-17T00:00:00"/>
    <s v="Jessica Roxana Camacho Medina"/>
    <s v="1053 420 991"/>
    <s v="SI"/>
    <s v="Asignado"/>
    <m/>
    <x v="1"/>
    <m/>
    <d v="2025-03-17T00:00:00"/>
    <x v="173"/>
    <s v="REPARACION Y MANTENIMIENTO EQUIPO INFORMÁTICO"/>
    <m/>
    <n v="936"/>
    <m/>
    <m/>
    <m/>
    <m/>
    <m/>
    <n v="3508"/>
    <m/>
    <m/>
    <m/>
    <n v="2573"/>
    <x v="825"/>
    <n v="7017"/>
    <n v="1520"/>
    <m/>
    <n v="15554"/>
    <m/>
    <s v=""/>
    <s v="NO"/>
    <m/>
    <m/>
    <n v="8300"/>
  </r>
  <r>
    <x v="1126"/>
    <n v="2530"/>
    <s v="Gerencia de Tecnologías de Información"/>
    <m/>
    <m/>
    <m/>
    <s v="Gerencia de Tecnologías de Información"/>
    <m/>
    <m/>
    <x v="827"/>
    <s v="servicios"/>
    <s v="Muy Alta"/>
    <s v="Adquisición de Solución de Filtro de Seguridad para Navegación Web en Internet "/>
    <s v="NO"/>
    <x v="2"/>
    <s v="OEI 10: Garantizar la estabilidad operativa"/>
    <s v="Contratación"/>
    <s v="No Significativa"/>
    <s v="SI"/>
    <x v="1"/>
    <n v="36"/>
    <x v="130"/>
    <d v="2026-08-24T00:00:00"/>
    <s v="Jessica Roxana Camacho Medina"/>
    <s v="1054 420 991"/>
    <s v="SI"/>
    <s v="Asignado"/>
    <m/>
    <x v="1"/>
    <m/>
    <d v="2026-08-24T00:00:00"/>
    <x v="90"/>
    <s v="MANTENIMIENTO Y SOPORTE DE SOFTWARE"/>
    <n v="0"/>
    <n v="1473"/>
    <n v="0"/>
    <n v="0"/>
    <n v="0"/>
    <n v="0"/>
    <n v="0"/>
    <n v="4911"/>
    <n v="0"/>
    <n v="0"/>
    <n v="0"/>
    <n v="0"/>
    <x v="826"/>
    <n v="9820"/>
    <n v="9820"/>
    <n v="6383"/>
    <n v="32407"/>
    <m/>
    <s v=""/>
    <s v="NO"/>
    <m/>
    <m/>
    <n v="8300"/>
  </r>
  <r>
    <x v="1127"/>
    <n v="2574"/>
    <s v="Gerencia de Tecnologías de Información"/>
    <m/>
    <m/>
    <m/>
    <s v="Gerencia de Tecnologías de Información"/>
    <m/>
    <m/>
    <x v="828"/>
    <s v="servicios"/>
    <s v="Muy Alta"/>
    <s v="Mantenimiento y Soporte de Servidores corporativos"/>
    <s v="NO"/>
    <x v="2"/>
    <s v="OEI 10: Garantizar la estabilidad operativa"/>
    <s v="Contratación"/>
    <s v="Significativa"/>
    <s v="SI"/>
    <x v="1"/>
    <n v="60"/>
    <x v="131"/>
    <d v="2023-07-26T00:00:00"/>
    <s v="Jessica Roxana Camacho Medina"/>
    <s v="1055 420 991"/>
    <s v="SI"/>
    <s v="Asignado"/>
    <m/>
    <x v="1"/>
    <m/>
    <d v="2023-07-26T00:00:00"/>
    <x v="90"/>
    <s v="MANTENIMIENTO Y SOPORTE DE SOFTWARE"/>
    <n v="771"/>
    <n v="0"/>
    <n v="0"/>
    <n v="0"/>
    <n v="0"/>
    <n v="0"/>
    <n v="5340"/>
    <n v="0"/>
    <n v="0"/>
    <n v="0"/>
    <n v="0"/>
    <n v="0"/>
    <x v="827"/>
    <m/>
    <m/>
    <m/>
    <n v="6111"/>
    <m/>
    <s v=""/>
    <s v="NO"/>
    <m/>
    <m/>
    <n v="8300"/>
  </r>
  <r>
    <x v="1128"/>
    <n v="2572"/>
    <s v="Gerencia de Tecnologías de Información"/>
    <m/>
    <m/>
    <m/>
    <s v="Gerencia de Tecnologías de Información"/>
    <m/>
    <m/>
    <x v="14"/>
    <s v="servicios"/>
    <s v="Muy Alta"/>
    <s v="Comisión de Servicios a Nivel Nacional"/>
    <s v="NO"/>
    <x v="2"/>
    <s v="OEI 7: Optimizar la eficiencia financiera"/>
    <m/>
    <m/>
    <s v="SI"/>
    <x v="1"/>
    <n v="12"/>
    <x v="14"/>
    <d v="2023-12-31T00:00:00"/>
    <s v="Jessica Roxana Camacho Medina"/>
    <s v="1056 420 991"/>
    <s v="SI"/>
    <s v="Asignado"/>
    <m/>
    <x v="3"/>
    <m/>
    <d v="2023-12-31T00:00:00"/>
    <x v="9"/>
    <s v="MOVILIDAD SERVICIO LOCAL"/>
    <n v="1000"/>
    <n v="1000"/>
    <n v="1000"/>
    <n v="1000"/>
    <n v="1000"/>
    <n v="1000"/>
    <m/>
    <m/>
    <m/>
    <m/>
    <m/>
    <m/>
    <x v="517"/>
    <m/>
    <m/>
    <m/>
    <n v="6000"/>
    <m/>
    <s v=""/>
    <s v="SI"/>
    <m/>
    <m/>
    <n v="8300"/>
  </r>
  <r>
    <x v="1129"/>
    <n v="2574"/>
    <s v="Gerencia de Tecnologías de Información"/>
    <m/>
    <m/>
    <m/>
    <s v="Gerencia de Tecnologías de Información"/>
    <m/>
    <m/>
    <x v="829"/>
    <s v="servicios"/>
    <s v="Muy Alta"/>
    <s v="Renovación de dominios de Internet"/>
    <s v="NO"/>
    <x v="2"/>
    <s v="OEI 10: Garantizar la estabilidad operativa"/>
    <s v="Contratación"/>
    <s v="No Significativa"/>
    <s v="SI"/>
    <x v="1"/>
    <n v="6"/>
    <x v="132"/>
    <d v="2022-12-30T00:00:00"/>
    <s v="Jessica Roxana Camacho Medina"/>
    <s v="1057 420 991"/>
    <s v="SI"/>
    <s v="Asignado"/>
    <m/>
    <x v="1"/>
    <m/>
    <d v="2022-12-30T00:00:00"/>
    <x v="50"/>
    <s v="OTROS SERVICIOS"/>
    <m/>
    <m/>
    <m/>
    <m/>
    <m/>
    <n v="4238"/>
    <m/>
    <m/>
    <m/>
    <m/>
    <m/>
    <m/>
    <x v="828"/>
    <m/>
    <m/>
    <m/>
    <n v="4238"/>
    <m/>
    <s v=""/>
    <s v="NO"/>
    <m/>
    <m/>
    <n v="8300"/>
  </r>
  <r>
    <x v="1130"/>
    <n v="2530"/>
    <s v="Gerencia de Tecnologías de Información"/>
    <m/>
    <m/>
    <m/>
    <s v="Gerencia de Tecnologías de Información"/>
    <m/>
    <m/>
    <x v="830"/>
    <s v="servicios"/>
    <s v="Muy Alta"/>
    <s v="Adquisición de Solución de Filtro de Seguridad para Navegación Web en Internet  - Nuevo Contrato"/>
    <s v="NO"/>
    <x v="2"/>
    <s v="OEI 10: Garantizar la estabilidad operativa"/>
    <s v="Contratación"/>
    <s v="No Significativa"/>
    <s v="SI"/>
    <x v="1"/>
    <n v="36"/>
    <x v="130"/>
    <d v="2026-08-24T00:00:00"/>
    <s v="Jessica Roxana Camacho Medina"/>
    <s v="1058 420 991"/>
    <s v="SI"/>
    <s v="Asignado"/>
    <m/>
    <x v="0"/>
    <m/>
    <d v="2026-08-24T00:00:00"/>
    <x v="90"/>
    <s v="MANTENIMIENTO Y SOPORTE DE SOFTWARE"/>
    <m/>
    <m/>
    <m/>
    <m/>
    <m/>
    <m/>
    <m/>
    <m/>
    <m/>
    <m/>
    <m/>
    <n v="3438"/>
    <x v="829"/>
    <n v="9820"/>
    <n v="9820"/>
    <n v="6383"/>
    <n v="29461"/>
    <m/>
    <s v=""/>
    <s v="NO"/>
    <m/>
    <m/>
    <n v="8300"/>
  </r>
  <r>
    <x v="1131"/>
    <n v="2572"/>
    <s v="Gerencia de Tecnologías de Información"/>
    <m/>
    <m/>
    <m/>
    <s v="Gerencia de Tecnologías de Información"/>
    <m/>
    <m/>
    <x v="826"/>
    <s v="servicios"/>
    <s v="Muy Alta"/>
    <s v="Adquisición de Impresoras multifuncionales para oficinas del Banco de la Nación en provincia - ITEM 2"/>
    <s v="NO"/>
    <x v="2"/>
    <s v="OEI 7: Optimizar la eficiencia financiera"/>
    <m/>
    <s v="No Significativa"/>
    <s v="SI"/>
    <x v="1"/>
    <n v="61"/>
    <x v="113"/>
    <d v="2025-03-25T00:00:00"/>
    <s v="Jessica Roxana Camacho Medina"/>
    <s v="1059 420 991"/>
    <s v="SI"/>
    <s v="Asignado"/>
    <m/>
    <x v="1"/>
    <m/>
    <d v="2025-03-25T00:00:00"/>
    <x v="173"/>
    <s v="REPARACION Y MANTENIMIENTO EQUIPO INFORMÁTICO"/>
    <m/>
    <n v="379"/>
    <m/>
    <m/>
    <m/>
    <m/>
    <m/>
    <n v="1515"/>
    <m/>
    <m/>
    <m/>
    <n v="1136"/>
    <x v="830"/>
    <n v="3030"/>
    <n v="631"/>
    <m/>
    <n v="6691"/>
    <m/>
    <s v=""/>
    <s v="NO"/>
    <m/>
    <m/>
    <n v="8300"/>
  </r>
  <r>
    <x v="1132"/>
    <n v="2574"/>
    <s v="Gerencia de Tecnologías de Información"/>
    <m/>
    <m/>
    <m/>
    <s v="Gerencia de Tecnologías de Información"/>
    <m/>
    <m/>
    <x v="831"/>
    <s v="servicios"/>
    <s v="Alta"/>
    <s v="Adquisición de Servicio de instalacion de software detector de Loops SNA e inventario automatico de equipos de comunicaciones (Menor a (UITs)"/>
    <s v="NO"/>
    <x v="2"/>
    <s v="OEI 10: Garantizar la estabilidad operativa"/>
    <s v="Contratación"/>
    <s v="No Significativa"/>
    <s v="NO"/>
    <x v="1"/>
    <n v="3"/>
    <x v="73"/>
    <d v="2023-06-14T00:00:00"/>
    <s v="Jessica Roxana Camacho Medina"/>
    <s v="1060 420 991"/>
    <s v="SI"/>
    <s v="Asignado"/>
    <m/>
    <x v="0"/>
    <m/>
    <d v="2023-06-14T00:00:00"/>
    <x v="90"/>
    <s v="MANTENIMIENTO Y SOPORTE DE SOFTWARE"/>
    <m/>
    <m/>
    <m/>
    <n v="1000"/>
    <n v="1000"/>
    <n v="1000"/>
    <m/>
    <m/>
    <m/>
    <m/>
    <m/>
    <m/>
    <x v="130"/>
    <m/>
    <m/>
    <m/>
    <n v="3000"/>
    <m/>
    <s v=""/>
    <s v="NO"/>
    <m/>
    <m/>
    <n v="8300"/>
  </r>
  <r>
    <x v="1133"/>
    <n v="2573"/>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61 420 991"/>
    <s v="SI"/>
    <s v="Asignado"/>
    <m/>
    <x v="3"/>
    <m/>
    <d v="2023-12-31T00:00:00"/>
    <x v="9"/>
    <s v="MOVILIDAD SERVICIO LOCAL"/>
    <m/>
    <n v="720"/>
    <m/>
    <n v="720"/>
    <m/>
    <n v="720"/>
    <m/>
    <m/>
    <m/>
    <m/>
    <m/>
    <m/>
    <x v="30"/>
    <m/>
    <m/>
    <m/>
    <n v="2160"/>
    <m/>
    <s v=""/>
    <s v="SI"/>
    <m/>
    <m/>
    <n v="8300"/>
  </r>
  <r>
    <x v="1134"/>
    <n v="2573"/>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62 420 991"/>
    <s v="SI"/>
    <s v="Asignado"/>
    <m/>
    <x v="3"/>
    <m/>
    <d v="2023-12-31T00:00:00"/>
    <x v="8"/>
    <s v="VIÁTICOS REPUBLICA"/>
    <m/>
    <m/>
    <m/>
    <m/>
    <m/>
    <n v="960"/>
    <m/>
    <m/>
    <m/>
    <m/>
    <m/>
    <m/>
    <x v="56"/>
    <m/>
    <m/>
    <m/>
    <n v="960"/>
    <m/>
    <s v=""/>
    <s v="SI"/>
    <m/>
    <m/>
    <n v="8300"/>
  </r>
  <r>
    <x v="1135"/>
    <n v="2572"/>
    <s v="Gerencia de Tecnologías de Información"/>
    <m/>
    <m/>
    <m/>
    <s v="Gerencia de Tecnologías de Información"/>
    <m/>
    <m/>
    <x v="14"/>
    <s v="servicios"/>
    <s v="Muy Alta"/>
    <s v="Comisión de Servicios a Nivel Nacional"/>
    <s v="NO"/>
    <x v="2"/>
    <s v="OEI 7: Optimizar la eficiencia financiera"/>
    <m/>
    <m/>
    <s v="SI"/>
    <x v="1"/>
    <n v="12"/>
    <x v="14"/>
    <d v="2023-12-31T00:00:00"/>
    <s v="Jessica Roxana Camacho Medina"/>
    <s v="1063 420 991"/>
    <s v="SI"/>
    <s v="Asignado"/>
    <m/>
    <x v="3"/>
    <m/>
    <d v="2023-12-31T00:00:00"/>
    <x v="7"/>
    <s v="PASAJES REPUBLICA "/>
    <m/>
    <m/>
    <m/>
    <m/>
    <m/>
    <n v="880"/>
    <m/>
    <m/>
    <m/>
    <m/>
    <m/>
    <m/>
    <x v="373"/>
    <m/>
    <m/>
    <m/>
    <n v="880"/>
    <m/>
    <s v=""/>
    <s v="SI"/>
    <m/>
    <m/>
    <n v="8300"/>
  </r>
  <r>
    <x v="1136"/>
    <n v="2573"/>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64 420 991"/>
    <s v="SI"/>
    <s v="Asignado"/>
    <m/>
    <x v="3"/>
    <m/>
    <d v="2023-12-31T00:00:00"/>
    <x v="7"/>
    <s v="PASAJES REPUBLICA "/>
    <m/>
    <m/>
    <m/>
    <m/>
    <m/>
    <n v="880"/>
    <m/>
    <m/>
    <m/>
    <m/>
    <m/>
    <m/>
    <x v="373"/>
    <m/>
    <m/>
    <m/>
    <n v="880"/>
    <m/>
    <s v=""/>
    <s v="SI"/>
    <m/>
    <m/>
    <n v="8300"/>
  </r>
  <r>
    <x v="1137"/>
    <n v="2574"/>
    <s v="Gerencia de Tecnologías de Información"/>
    <m/>
    <m/>
    <m/>
    <s v="Gerencia de Tecnologías de Información"/>
    <m/>
    <m/>
    <x v="832"/>
    <s v="servicios"/>
    <s v="Muy Alta"/>
    <s v="Adquisición de Switches lan para red de agencias del Banco de la Nación"/>
    <s v="NO"/>
    <x v="2"/>
    <s v="OEI 10: Garantizar la estabilidad operativa"/>
    <s v="Contratación"/>
    <s v="Significativa"/>
    <s v="SI"/>
    <x v="1"/>
    <n v="36"/>
    <x v="133"/>
    <d v="2023-04-12T00:00:00"/>
    <s v="Jessica Roxana Camacho Medina"/>
    <s v="1065 420 991"/>
    <s v="SI"/>
    <s v="Asignado"/>
    <m/>
    <x v="1"/>
    <m/>
    <d v="2023-04-12T00:00:00"/>
    <x v="173"/>
    <s v="REPARACION Y MANTENIMIENTO EQUIPO INFORMÁTICO"/>
    <m/>
    <m/>
    <m/>
    <n v="848"/>
    <m/>
    <m/>
    <m/>
    <m/>
    <m/>
    <m/>
    <m/>
    <m/>
    <x v="831"/>
    <m/>
    <m/>
    <m/>
    <n v="848"/>
    <m/>
    <s v=""/>
    <s v="NO"/>
    <m/>
    <m/>
    <n v="8300"/>
  </r>
  <r>
    <x v="1138"/>
    <n v="2572"/>
    <s v="Gerencia de Tecnologías de Información"/>
    <m/>
    <m/>
    <m/>
    <s v="Gerencia de Tecnologías de Información"/>
    <m/>
    <m/>
    <x v="833"/>
    <s v="servicios"/>
    <s v="Muy Alta"/>
    <s v="Adquisición de Impresoras multifuncionales para oficinas del Banco de la Nación en provincia - ITEM 1"/>
    <s v="NO"/>
    <x v="2"/>
    <s v="OEI 7: Optimizar la eficiencia financiera"/>
    <s v="Contratación"/>
    <s v="No Significativa"/>
    <s v="SI"/>
    <x v="1"/>
    <n v="61"/>
    <x v="134"/>
    <d v="2025-03-24T00:00:00"/>
    <s v="Jessica Roxana Camacho Medina"/>
    <s v="1066 420 991"/>
    <s v="SI"/>
    <s v="Asignado"/>
    <m/>
    <x v="1"/>
    <m/>
    <d v="2025-03-24T00:00:00"/>
    <x v="173"/>
    <s v="REPARACION Y MANTENIMIENTO EQUIPO INFORMÁTICO"/>
    <n v="0"/>
    <n v="125"/>
    <n v="0"/>
    <n v="0"/>
    <n v="0"/>
    <n v="0"/>
    <n v="0"/>
    <n v="417"/>
    <n v="0"/>
    <n v="0"/>
    <n v="0"/>
    <n v="292"/>
    <x v="832"/>
    <n v="834"/>
    <n v="195"/>
    <m/>
    <n v="1863"/>
    <m/>
    <s v=""/>
    <s v="NO"/>
    <m/>
    <m/>
    <n v="8300"/>
  </r>
  <r>
    <x v="1139"/>
    <n v="2573"/>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67 420 991"/>
    <s v="SI"/>
    <s v="Asignado"/>
    <m/>
    <x v="3"/>
    <m/>
    <d v="2023-12-31T00:00:00"/>
    <x v="8"/>
    <s v="VIÁTICOS REPUBLICA"/>
    <m/>
    <m/>
    <m/>
    <m/>
    <m/>
    <n v="780"/>
    <m/>
    <m/>
    <m/>
    <m/>
    <m/>
    <m/>
    <x v="374"/>
    <m/>
    <m/>
    <m/>
    <n v="780"/>
    <m/>
    <s v=""/>
    <s v="SI"/>
    <m/>
    <m/>
    <n v="8300"/>
  </r>
  <r>
    <x v="1140"/>
    <n v="2572"/>
    <s v="Gerencia de Tecnologías de Información"/>
    <m/>
    <m/>
    <m/>
    <s v="Gerencia de Tecnologías de Información"/>
    <m/>
    <m/>
    <x v="833"/>
    <s v="servicios"/>
    <s v="Muy Alta"/>
    <s v="Adquisición de Impresoras multifuncionales para oficinas del Banco de la Nación en provincia - ITEM 1"/>
    <s v="NO"/>
    <x v="2"/>
    <s v="OEI 7: Optimizar la eficiencia financiera"/>
    <s v="Contratación"/>
    <s v="No Significativa"/>
    <s v="SI"/>
    <x v="1"/>
    <n v="60"/>
    <x v="129"/>
    <d v="2025-03-17T00:00:00"/>
    <s v="Jessica Roxana Camacho Medina"/>
    <s v="1068 420 991"/>
    <s v="SI"/>
    <s v="Asignado"/>
    <m/>
    <x v="1"/>
    <m/>
    <d v="2025-03-17T00:00:00"/>
    <x v="173"/>
    <s v="REPARACION Y MANTENIMIENTO EQUIPO INFORMÁTICO"/>
    <n v="0"/>
    <n v="96"/>
    <n v="0"/>
    <n v="0"/>
    <n v="0"/>
    <n v="0"/>
    <n v="0"/>
    <n v="367"/>
    <n v="0"/>
    <n v="0"/>
    <n v="0"/>
    <n v="271"/>
    <x v="833"/>
    <n v="734"/>
    <n v="157"/>
    <m/>
    <n v="1625"/>
    <m/>
    <s v=""/>
    <s v="NO"/>
    <m/>
    <m/>
    <n v="8300"/>
  </r>
  <r>
    <x v="1141"/>
    <n v="2572"/>
    <s v="Gerencia de Tecnologías de Información"/>
    <m/>
    <m/>
    <m/>
    <s v="Gerencia de Tecnologías de Información"/>
    <m/>
    <m/>
    <x v="14"/>
    <s v="servicios"/>
    <s v="Muy Alta"/>
    <s v="Comisión de Servicios a Nivel Nacional"/>
    <s v="NO"/>
    <x v="2"/>
    <s v="OEI 7: Optimizar la eficiencia financiera"/>
    <m/>
    <m/>
    <s v="SI"/>
    <x v="1"/>
    <n v="12"/>
    <x v="14"/>
    <d v="2023-12-31T00:00:00"/>
    <s v="Jessica Roxana Camacho Medina"/>
    <s v="1069 420 991"/>
    <s v="SI"/>
    <s v="Asignado"/>
    <m/>
    <x v="3"/>
    <m/>
    <d v="2023-12-31T00:00:00"/>
    <x v="9"/>
    <s v="MOVILIDAD SERVICIO LOCAL"/>
    <m/>
    <m/>
    <m/>
    <m/>
    <m/>
    <n v="120"/>
    <m/>
    <m/>
    <m/>
    <m/>
    <m/>
    <m/>
    <x v="378"/>
    <m/>
    <m/>
    <m/>
    <n v="120"/>
    <m/>
    <s v=""/>
    <s v="SI"/>
    <m/>
    <m/>
    <n v="8300"/>
  </r>
  <r>
    <x v="1142"/>
    <n v="2573"/>
    <s v="Gerencia de Tecnologías de Información"/>
    <m/>
    <m/>
    <m/>
    <s v="Gerencia de Tecnologías de Información"/>
    <m/>
    <m/>
    <x v="14"/>
    <s v="servicios"/>
    <s v="Muy Alta"/>
    <s v="Comisión de Servicios a Nivel Nacional"/>
    <s v="NO"/>
    <x v="2"/>
    <s v="OEI 10: Garantizar la estabilidad operativa"/>
    <m/>
    <m/>
    <s v="SI"/>
    <x v="1"/>
    <n v="12"/>
    <x v="14"/>
    <d v="2023-12-31T00:00:00"/>
    <s v="Jessica Roxana Camacho Medina"/>
    <s v="1070 420 991"/>
    <s v="SI"/>
    <s v="Asignado"/>
    <m/>
    <x v="3"/>
    <m/>
    <d v="2023-12-31T00:00:00"/>
    <x v="9"/>
    <s v="MOVILIDAD SERVICIO LOCAL"/>
    <m/>
    <m/>
    <m/>
    <m/>
    <m/>
    <n v="120"/>
    <m/>
    <m/>
    <m/>
    <m/>
    <m/>
    <m/>
    <x v="378"/>
    <m/>
    <m/>
    <m/>
    <n v="120"/>
    <m/>
    <s v=""/>
    <s v="SI"/>
    <m/>
    <m/>
    <n v="8300"/>
  </r>
  <r>
    <x v="1143"/>
    <n v="8300"/>
    <s v="Gerencia de Tecnologías de Información"/>
    <m/>
    <m/>
    <m/>
    <s v="Gerencia de Tecnologías de Información"/>
    <m/>
    <m/>
    <x v="834"/>
    <s v="servicios"/>
    <m/>
    <s v="Diseño de APIS"/>
    <m/>
    <x v="1"/>
    <m/>
    <m/>
    <m/>
    <m/>
    <x v="1"/>
    <m/>
    <x v="1"/>
    <m/>
    <s v="Jessica Roxana Camacho Medina"/>
    <s v="1107 420 991"/>
    <s v="SI"/>
    <s v="Asignado"/>
    <m/>
    <x v="3"/>
    <m/>
    <m/>
    <x v="90"/>
    <s v="MANTENIMIENTO Y SOPORTE DE SOFTWARE"/>
    <s v="Mantenimiento y soporte de software regular "/>
    <s v="Estabilidad operativa"/>
    <s v="Transformación y renovación tecnológica"/>
    <m/>
    <m/>
    <n v="300000"/>
    <m/>
    <m/>
    <n v="300000"/>
    <m/>
    <m/>
    <n v="300000"/>
    <x v="834"/>
    <m/>
    <m/>
    <m/>
    <n v="900000"/>
    <m/>
    <s v=""/>
    <m/>
    <m/>
    <m/>
    <n v="8300"/>
  </r>
  <r>
    <x v="1144"/>
    <n v="8300"/>
    <s v="Gerencia de Tecnologías de Información"/>
    <m/>
    <m/>
    <m/>
    <s v="Gerencia de Tecnologías de Información"/>
    <m/>
    <m/>
    <x v="835"/>
    <s v="servicios"/>
    <m/>
    <s v="Migración de SNA a TCP"/>
    <m/>
    <x v="1"/>
    <m/>
    <m/>
    <m/>
    <m/>
    <x v="1"/>
    <m/>
    <x v="1"/>
    <m/>
    <s v="Jessica Roxana Camacho Medina"/>
    <s v="1108 420 991"/>
    <s v="SI"/>
    <s v="Asignado"/>
    <m/>
    <x v="3"/>
    <m/>
    <m/>
    <x v="50"/>
    <s v="OTROS SERVICIOS"/>
    <s v="Continuidad operativa"/>
    <s v="Estabilidad operativa"/>
    <s v="Transformación y renovación tecnológica"/>
    <m/>
    <m/>
    <n v="1000000"/>
    <m/>
    <m/>
    <m/>
    <m/>
    <m/>
    <m/>
    <x v="216"/>
    <m/>
    <m/>
    <m/>
    <n v="1000000"/>
    <m/>
    <s v=""/>
    <m/>
    <m/>
    <m/>
    <n v="8300"/>
  </r>
  <r>
    <x v="1145"/>
    <s v="2574"/>
    <s v="Gerencia de Tecnologías de Información"/>
    <s v="Producción"/>
    <s v="Soporte de la Infraestructura Tecnológica"/>
    <s v="2574"/>
    <s v="Gerencia de Tecnologías de Información"/>
    <s v="Producción"/>
    <s v="Soporte de la Infraestructura Tecnológica"/>
    <x v="836"/>
    <s v="servicios"/>
    <s v="Alta"/>
    <s v="CAPACITACIÓN "/>
    <s v="NO"/>
    <x v="0"/>
    <s v="OEI 8: Optimizar la eficiencia de los procesos"/>
    <s v="Contratación"/>
    <s v="No Significativa"/>
    <s v="SI"/>
    <x v="7"/>
    <s v="1"/>
    <x v="108"/>
    <d v="2023-12-31T00:00:00"/>
    <s v="Jessica Roxana Camacho Medina"/>
    <s v="920 420 991"/>
    <s v="SI"/>
    <s v="Asignado"/>
    <s v="1"/>
    <x v="1"/>
    <s v=""/>
    <m/>
    <x v="95"/>
    <s v="CAPACITACIÓN PERSONAS JURIDICAS"/>
    <m/>
    <m/>
    <m/>
    <m/>
    <m/>
    <m/>
    <m/>
    <m/>
    <m/>
    <m/>
    <m/>
    <n v="60000"/>
    <x v="200"/>
    <m/>
    <m/>
    <m/>
    <n v="60000"/>
    <m/>
    <s v=""/>
    <s v="NO"/>
    <s v=""/>
    <m/>
    <n v="7500"/>
  </r>
  <r>
    <x v="1146"/>
    <s v="2574"/>
    <s v="Gerencia de Tecnologías de Información"/>
    <s v="Producción"/>
    <s v="Soporte de la Infraestructura Tecnológica"/>
    <s v="2574"/>
    <s v="Gerencia de Tecnologías de Información"/>
    <s v="Producción"/>
    <s v="Soporte de la Infraestructura Tecnológica"/>
    <x v="837"/>
    <s v="servicios"/>
    <s v="Alta"/>
    <s v="capacitaciòn"/>
    <s v="NO"/>
    <x v="0"/>
    <s v="OEI 8: Optimizar la eficiencia de los procesos"/>
    <s v="Contratación"/>
    <s v="No Significativa"/>
    <s v="SI"/>
    <x v="5"/>
    <s v="2"/>
    <x v="12"/>
    <d v="2023-06-30T00:00:00"/>
    <s v="Jessica Roxana Camacho Medina"/>
    <s v="920 420 991"/>
    <s v="SI"/>
    <s v="Asignado"/>
    <s v="1"/>
    <x v="1"/>
    <s v=""/>
    <m/>
    <x v="95"/>
    <s v="CAPACITACIÓN PERSONAS JURIDICAS"/>
    <m/>
    <m/>
    <n v="29310"/>
    <m/>
    <m/>
    <n v="29309"/>
    <m/>
    <m/>
    <m/>
    <m/>
    <m/>
    <m/>
    <x v="835"/>
    <m/>
    <m/>
    <m/>
    <n v="58619"/>
    <m/>
    <s v=""/>
    <s v="NO"/>
    <s v=""/>
    <m/>
    <n v="7500"/>
  </r>
  <r>
    <x v="1147"/>
    <s v="2574"/>
    <s v="Gerencia de Tecnologías de Información"/>
    <s v="Producción"/>
    <s v="Soporte de la Infraestructura Tecnológica"/>
    <s v="2574"/>
    <s v="Gerencia de Tecnologías de Información"/>
    <s v="Producción"/>
    <s v="Soporte de la Infraestructura Tecnológica"/>
    <x v="344"/>
    <s v="servicios"/>
    <s v="Alta"/>
    <s v="CAPACITACIÓN "/>
    <s v="NO"/>
    <x v="0"/>
    <s v="OEI 8: Optimizar la eficiencia de los procesos"/>
    <s v="Contratación"/>
    <s v="No Significativa"/>
    <s v="SI"/>
    <x v="13"/>
    <s v="1"/>
    <x v="57"/>
    <d v="2023-11-30T00:00:00"/>
    <s v="Jessica Roxana Camacho Medina"/>
    <s v="920 420 991"/>
    <s v="SI"/>
    <s v="Asignado"/>
    <s v="1"/>
    <x v="0"/>
    <s v=""/>
    <m/>
    <x v="95"/>
    <s v="CAPACITACIÓN PERSONAS JURIDICAS"/>
    <m/>
    <m/>
    <m/>
    <m/>
    <m/>
    <m/>
    <m/>
    <m/>
    <m/>
    <m/>
    <n v="284746"/>
    <m/>
    <x v="836"/>
    <m/>
    <m/>
    <m/>
    <n v="284746"/>
    <m/>
    <s v=""/>
    <s v="NO"/>
    <s v=""/>
    <m/>
    <n v="7500"/>
  </r>
  <r>
    <x v="1148"/>
    <s v="2574"/>
    <s v="Gerencia de Tecnologías de Información"/>
    <s v="Producción"/>
    <s v="Soporte de la Infraestructura Tecnológica"/>
    <s v="2574"/>
    <s v="Gerencia de Tecnologías de Información"/>
    <s v="Producción"/>
    <s v="Soporte de la Infraestructura Tecnológica"/>
    <x v="838"/>
    <s v="servicios"/>
    <s v="Alta"/>
    <s v="Servicio de Suscripción para el Acceso de Licencias ACL "/>
    <s v="NO"/>
    <x v="0"/>
    <s v="OEI 8: Optimizar la eficiencia de los procesos"/>
    <s v="Contratación"/>
    <s v="No Significativa"/>
    <s v="SI"/>
    <x v="2"/>
    <s v="1"/>
    <x v="0"/>
    <d v="2023-02-28T00:00:00"/>
    <s v="Jessica Roxana Camacho Medina"/>
    <s v="920 420 991"/>
    <s v="SI"/>
    <s v="Asignado"/>
    <s v="1"/>
    <x v="0"/>
    <s v=""/>
    <m/>
    <x v="95"/>
    <s v="CAPACITACIÓN PERSONAS JURIDICAS"/>
    <m/>
    <n v="297458"/>
    <m/>
    <m/>
    <m/>
    <m/>
    <m/>
    <m/>
    <m/>
    <m/>
    <m/>
    <m/>
    <x v="777"/>
    <m/>
    <m/>
    <m/>
    <n v="297458"/>
    <m/>
    <s v=""/>
    <s v="NO"/>
    <s v=""/>
    <m/>
    <n v="7500"/>
  </r>
  <r>
    <x v="1149"/>
    <s v="2574"/>
    <s v="Gerencia de Tecnologías de Información"/>
    <s v="Producción"/>
    <s v="Soporte de la Infraestructura Tecnológica"/>
    <s v="2574"/>
    <s v="Gerencia de Tecnologías de Información"/>
    <s v="Producción"/>
    <s v="Soporte de la Infraestructura Tecnológica"/>
    <x v="839"/>
    <s v="servicios"/>
    <s v="Alta"/>
    <s v="CAPACITACIÓN "/>
    <s v="NO"/>
    <x v="0"/>
    <s v="OEI 8: Optimizar la eficiencia de los procesos"/>
    <s v="Contratación"/>
    <s v="No Significativa"/>
    <s v="SI"/>
    <x v="11"/>
    <s v="2"/>
    <x v="2"/>
    <d v="2023-10-31T00:00:00"/>
    <s v="Jessica Roxana Camacho Medina"/>
    <s v="920 420 991"/>
    <s v="SI"/>
    <s v="Asignado"/>
    <s v="1"/>
    <x v="0"/>
    <s v=""/>
    <m/>
    <x v="95"/>
    <s v="CAPACITACIÓN PERSONAS JURIDICAS"/>
    <m/>
    <m/>
    <m/>
    <m/>
    <m/>
    <m/>
    <m/>
    <n v="80000"/>
    <m/>
    <n v="80000"/>
    <m/>
    <m/>
    <x v="395"/>
    <m/>
    <m/>
    <m/>
    <n v="160000"/>
    <m/>
    <s v=""/>
    <m/>
    <s v=""/>
    <m/>
    <n v="7500"/>
  </r>
  <r>
    <x v="1150"/>
    <s v="2574"/>
    <s v="Gerencia de Tecnologías de Información"/>
    <s v="Producción"/>
    <s v="Soporte de la Infraestructura Tecnológica"/>
    <s v="2574"/>
    <s v="Gerencia de Tecnologías de Información"/>
    <s v="Producción"/>
    <s v="Soporte de la Infraestructura Tecnológica"/>
    <x v="840"/>
    <s v="servicios"/>
    <s v="Alta"/>
    <s v="CAPACITACIÓN "/>
    <s v="NO"/>
    <x v="0"/>
    <s v="OEI 8: Optimizar la eficiencia de los procesos"/>
    <s v="Contratación"/>
    <s v="No Significativa"/>
    <s v="SI"/>
    <x v="11"/>
    <s v="2"/>
    <x v="2"/>
    <d v="2023-10-31T00:00:00"/>
    <s v="Jessica Roxana Camacho Medina"/>
    <s v="920 420 991"/>
    <s v="SI"/>
    <s v="Asignado"/>
    <s v="1"/>
    <x v="0"/>
    <s v=""/>
    <m/>
    <x v="95"/>
    <s v="CAPACITACIÓN PERSONAS JURIDICAS"/>
    <m/>
    <m/>
    <m/>
    <m/>
    <m/>
    <m/>
    <m/>
    <n v="80000"/>
    <m/>
    <n v="80000"/>
    <m/>
    <m/>
    <x v="395"/>
    <m/>
    <m/>
    <m/>
    <n v="160000"/>
    <m/>
    <s v=""/>
    <s v="NO"/>
    <s v=""/>
    <m/>
    <n v="7500"/>
  </r>
  <r>
    <x v="1151"/>
    <s v="2574"/>
    <s v="Gerencia de Tecnologías de Información"/>
    <s v="Producción"/>
    <s v="Soporte de la Infraestructura Tecnológica"/>
    <s v="2574"/>
    <s v="Gerencia de Tecnologías de Información"/>
    <s v="Producción"/>
    <s v="Soporte de la Infraestructura Tecnológica"/>
    <x v="820"/>
    <s v="servicios"/>
    <s v="Alta"/>
    <s v="CAPACITACIÓN "/>
    <s v="NO"/>
    <x v="2"/>
    <s v="OEI 8: Optimizar la eficiencia de los procesos"/>
    <s v="Contratación"/>
    <s v="No Significativa"/>
    <s v="SI"/>
    <x v="8"/>
    <s v="1"/>
    <x v="3"/>
    <d v="2023-06-30T00:00:00"/>
    <s v="Jessica Roxana Camacho Medina"/>
    <s v="920 420 991"/>
    <s v="SI"/>
    <s v="Asignado"/>
    <s v=""/>
    <x v="0"/>
    <s v=""/>
    <m/>
    <x v="95"/>
    <s v="CAPACITACIÓN PERSONAS JURIDICAS"/>
    <m/>
    <m/>
    <m/>
    <m/>
    <m/>
    <n v="11865"/>
    <m/>
    <m/>
    <m/>
    <m/>
    <m/>
    <m/>
    <x v="816"/>
    <m/>
    <m/>
    <m/>
    <n v="11865"/>
    <m/>
    <s v=""/>
    <s v="NO"/>
    <s v=""/>
    <m/>
    <n v="7500"/>
  </r>
  <r>
    <x v="1152"/>
    <s v="2574"/>
    <s v="Gerencia de Tecnologías de Información"/>
    <s v="Producción"/>
    <s v="Soporte de la Infraestructura Tecnológica"/>
    <s v="2574"/>
    <s v="Gerencia de Tecnologías de Información"/>
    <s v="Producción"/>
    <s v="Soporte de la Infraestructura Tecnológica"/>
    <x v="785"/>
    <s v="servicios"/>
    <s v="Alta"/>
    <s v="CAPACITACIÓN "/>
    <s v="NO"/>
    <x v="0"/>
    <s v="OEI 8: Optimizar la eficiencia de los procesos"/>
    <s v="Contratación"/>
    <s v="No Significativa"/>
    <s v="SI"/>
    <x v="2"/>
    <s v="1"/>
    <x v="0"/>
    <d v="2023-02-28T00:00:00"/>
    <s v="Jessica Roxana Camacho Medina"/>
    <s v="920 420 991"/>
    <s v="SI"/>
    <s v="Asignado"/>
    <s v="1"/>
    <x v="0"/>
    <s v=""/>
    <m/>
    <x v="95"/>
    <s v="CAPACITACIÓN PERSONAS JURIDICAS"/>
    <m/>
    <n v="139813"/>
    <m/>
    <m/>
    <m/>
    <m/>
    <m/>
    <m/>
    <m/>
    <m/>
    <m/>
    <m/>
    <x v="837"/>
    <m/>
    <m/>
    <m/>
    <n v="139813"/>
    <m/>
    <s v=""/>
    <s v="NO"/>
    <s v=""/>
    <m/>
    <n v="7500"/>
  </r>
  <r>
    <x v="1153"/>
    <s v="2574"/>
    <s v="Gerencia de Tecnologías de Información"/>
    <s v="Producción"/>
    <s v="Soporte de la Infraestructura Tecnológica"/>
    <s v="2574"/>
    <s v="Gerencia de Tecnologías de Información"/>
    <s v="Producción"/>
    <s v="Soporte de la Infraestructura Tecnológica"/>
    <x v="725"/>
    <s v="servicios"/>
    <s v="Alta"/>
    <s v="CAPACITACIÓN "/>
    <s v="NO"/>
    <x v="0"/>
    <s v="OEI 8: Optimizar la eficiencia de los procesos"/>
    <s v="Contratación"/>
    <s v="No Significativa"/>
    <s v="SI"/>
    <x v="8"/>
    <s v="1"/>
    <x v="3"/>
    <d v="2023-06-30T00:00:00"/>
    <s v="Jessica Roxana Camacho Medina"/>
    <s v="920 420 991"/>
    <s v="SI"/>
    <s v="Asignado"/>
    <s v=""/>
    <x v="0"/>
    <s v=""/>
    <m/>
    <x v="95"/>
    <s v="CAPACITACIÓN PERSONAS JURIDICAS"/>
    <m/>
    <m/>
    <m/>
    <n v="769751"/>
    <m/>
    <m/>
    <m/>
    <m/>
    <m/>
    <m/>
    <m/>
    <m/>
    <x v="838"/>
    <m/>
    <m/>
    <m/>
    <n v="769751"/>
    <m/>
    <s v=""/>
    <s v="NO"/>
    <s v=""/>
    <m/>
    <n v="7500"/>
  </r>
  <r>
    <x v="1154"/>
    <s v="2574"/>
    <s v="Gerencia de Tecnologías de Información"/>
    <s v="Producción"/>
    <s v="Soporte de la Infraestructura Tecnológica"/>
    <s v="2574"/>
    <s v="Gerencia de Tecnologías de Información"/>
    <s v="Producción"/>
    <s v="Soporte de la Infraestructura Tecnológica"/>
    <x v="841"/>
    <s v="servicios"/>
    <s v="Alta"/>
    <s v="CAPACITACIÓN "/>
    <s v="NO"/>
    <x v="2"/>
    <s v="OEI 8: Optimizar la eficiencia de los procesos"/>
    <s v="Contratación"/>
    <s v="No Significativa"/>
    <s v="SI"/>
    <x v="2"/>
    <s v="1"/>
    <x v="0"/>
    <d v="2023-02-28T00:00:00"/>
    <s v="Jessica Roxana Camacho Medina"/>
    <s v="920 420 991"/>
    <s v="SI"/>
    <s v="Asignado"/>
    <s v="1"/>
    <x v="0"/>
    <s v=""/>
    <m/>
    <x v="95"/>
    <s v="CAPACITACIÓN PERSONAS JURIDICAS"/>
    <m/>
    <n v="38136"/>
    <m/>
    <m/>
    <m/>
    <m/>
    <m/>
    <m/>
    <m/>
    <m/>
    <m/>
    <m/>
    <x v="641"/>
    <m/>
    <m/>
    <m/>
    <n v="38136"/>
    <m/>
    <s v=""/>
    <s v="NO"/>
    <s v=""/>
    <m/>
    <n v="7500"/>
  </r>
  <r>
    <x v="1155"/>
    <s v="1200"/>
    <s v="Oficialía de Prevención de Lavado de Activos y Financiamiento del Terrorismo"/>
    <s v=""/>
    <s v=""/>
    <s v="1200"/>
    <s v="Oficialía de Prevención de Lavado de Activos y Financiamiento del Terrorismo"/>
    <s v=""/>
    <s v=""/>
    <x v="842"/>
    <s v="servicios"/>
    <s v="Alta"/>
    <s v="Servicio de Diseño de una Metodología para conocimiento del Mercado y Formación de Segmentos con base en la GHestión de Riesgos LA/FT en el BN"/>
    <s v="NO"/>
    <x v="2"/>
    <s v="OEI 10: Garantizar la estabilidad operativa"/>
    <s v="Contratación"/>
    <s v="No Significativa"/>
    <s v="NO"/>
    <x v="6"/>
    <s v="3"/>
    <x v="135"/>
    <d v="2023-02-28T00:00:00"/>
    <s v="Gilda Cecilia Consiglieri Francia"/>
    <s v="977 918 950"/>
    <s v="SI"/>
    <s v="Asignado"/>
    <s v=""/>
    <x v="1"/>
    <s v="CA-079950-2021"/>
    <d v="2023-02-28T00:00:00"/>
    <x v="50"/>
    <s v="OTROS SERVICIOS"/>
    <n v="5966"/>
    <m/>
    <m/>
    <m/>
    <m/>
    <m/>
    <m/>
    <m/>
    <m/>
    <m/>
    <m/>
    <m/>
    <x v="839"/>
    <m/>
    <m/>
    <m/>
    <n v="5966"/>
    <m/>
    <s v=""/>
    <m/>
    <m/>
    <s v="monto con el que se quedarán"/>
    <m/>
  </r>
  <r>
    <x v="1155"/>
    <s v="1200"/>
    <s v="Oficialía de Prevención de Lavado de Activos y Financiamiento del Terrorismo"/>
    <s v=""/>
    <s v=""/>
    <s v="1200"/>
    <s v="Oficialía de Prevención de Lavado de Activos y Financiamiento del Terrorismo"/>
    <s v=""/>
    <s v=""/>
    <x v="842"/>
    <s v="servicios"/>
    <s v="Alta"/>
    <s v="Servicio de Diseño de una Metodología para conocimiento del Mercado y Formación de Segmentos con base en la GHestión de Riesgos LA/FT en el BN"/>
    <s v="NO"/>
    <x v="2"/>
    <s v="OEI 10: Garantizar la estabilidad operativa"/>
    <s v="Contratación"/>
    <s v="No Significativa"/>
    <s v="NO"/>
    <x v="6"/>
    <s v="3"/>
    <x v="135"/>
    <d v="2023-02-28T00:00:00"/>
    <s v="Gilda Cecilia Consiglieri Francia"/>
    <s v="977 918 950"/>
    <s v="SI"/>
    <s v="Asignado"/>
    <s v=""/>
    <x v="1"/>
    <s v="CA-079950-2021"/>
    <d v="2023-02-28T00:00:00"/>
    <x v="50"/>
    <s v="OTROS SERVICIOS"/>
    <m/>
    <m/>
    <m/>
    <n v="20882"/>
    <m/>
    <m/>
    <m/>
    <m/>
    <m/>
    <m/>
    <m/>
    <m/>
    <x v="840"/>
    <m/>
    <m/>
    <m/>
    <n v="20882"/>
    <m/>
    <s v=""/>
    <m/>
    <m/>
    <s v="monto desdestimado"/>
    <m/>
  </r>
  <r>
    <x v="1156"/>
    <s v="1200"/>
    <s v="Oficialía de Prevención de Lavado de Activos y Financiamiento del Terrorismo"/>
    <s v=""/>
    <s v=""/>
    <s v=""/>
    <s v=""/>
    <s v=""/>
    <s v=""/>
    <x v="843"/>
    <s v="servicios"/>
    <s v="Alta"/>
    <s v="Servioo PEP's"/>
    <s v="NO"/>
    <x v="2"/>
    <s v="OEI 10: Garantizar la estabilidad operativa"/>
    <s v="Contratación"/>
    <s v="No Significativa"/>
    <s v="SI"/>
    <x v="13"/>
    <s v="36"/>
    <x v="136"/>
    <d v="2024-11-15T00:00:00"/>
    <s v="Gilda Cecilia Consiglieri Francia"/>
    <s v="977 918 950"/>
    <s v="SI"/>
    <s v="Asignado"/>
    <s v=""/>
    <x v="1"/>
    <s v="CA-081929-2021"/>
    <d v="2024-11-15T00:00:00"/>
    <x v="50"/>
    <s v="OTROS SERVICIOS"/>
    <m/>
    <m/>
    <m/>
    <m/>
    <m/>
    <m/>
    <m/>
    <m/>
    <m/>
    <m/>
    <n v="9915"/>
    <m/>
    <x v="841"/>
    <n v="9915"/>
    <m/>
    <m/>
    <n v="19830"/>
    <n v="1"/>
    <n v="19830"/>
    <m/>
    <m/>
    <m/>
    <m/>
  </r>
  <r>
    <x v="1157"/>
    <s v="1200"/>
    <s v="Oficialía de Prevención de Lavado de Activos y Financiamiento del Terrorismo"/>
    <s v=""/>
    <s v=""/>
    <s v=""/>
    <s v=""/>
    <s v=""/>
    <s v=""/>
    <x v="844"/>
    <s v="servicios"/>
    <s v="Alta"/>
    <s v="SERVICIO PEP's"/>
    <s v="NO"/>
    <x v="2"/>
    <s v="OEI 10: Garantizar la estabilidad operativa"/>
    <s v="Contratación"/>
    <s v="No Significativa"/>
    <s v="SI"/>
    <x v="13"/>
    <s v="36"/>
    <x v="137"/>
    <d v="2027-11-15T00:00:00"/>
    <s v="Gilda Cecilia Consiglieri Francia"/>
    <s v="977 918 950"/>
    <s v="SI"/>
    <s v="No Asignado"/>
    <s v=""/>
    <x v="2"/>
    <s v=""/>
    <m/>
    <x v="50"/>
    <s v="OTROS SERVICIOS"/>
    <m/>
    <m/>
    <m/>
    <m/>
    <m/>
    <m/>
    <m/>
    <m/>
    <m/>
    <m/>
    <m/>
    <m/>
    <x v="379"/>
    <m/>
    <n v="10000"/>
    <n v="10000"/>
    <n v="20000"/>
    <n v="1"/>
    <n v="20000"/>
    <m/>
    <m/>
    <m/>
    <m/>
  </r>
  <r>
    <x v="1158"/>
    <s v="1200"/>
    <s v="Oficialía de Prevención de Lavado de Activos y Financiamiento del Terrorismo"/>
    <s v=""/>
    <s v=""/>
    <s v=""/>
    <s v=""/>
    <s v=""/>
    <s v=""/>
    <x v="845"/>
    <s v="servicios"/>
    <s v="Alta"/>
    <s v="SERVICIO DE MONITOREO DE MEDIOS DE NOTICIAS NEGATIVAS RELACIONADAS A LA/FT Y/O DELITOS PRECEDENTES"/>
    <s v="NO"/>
    <x v="2"/>
    <s v="OEI 10: Garantizar la estabilidad operativa"/>
    <s v="Contratación"/>
    <s v="No Significativa"/>
    <s v="SI"/>
    <x v="7"/>
    <s v="36"/>
    <x v="138"/>
    <d v="2024-12-07T00:00:00"/>
    <s v="Gilda Cecilia Consiglieri Francia"/>
    <s v="977 918 950"/>
    <s v="SI"/>
    <s v="Asignado"/>
    <s v=""/>
    <x v="1"/>
    <s v="CA-081929-2021"/>
    <d v="2024-12-07T00:00:00"/>
    <x v="50"/>
    <s v="OTROS SERVICIOS"/>
    <m/>
    <m/>
    <m/>
    <m/>
    <m/>
    <m/>
    <m/>
    <m/>
    <m/>
    <m/>
    <m/>
    <n v="7000"/>
    <x v="653"/>
    <n v="7000"/>
    <n v="7000"/>
    <m/>
    <n v="21000"/>
    <n v="1"/>
    <n v="21000"/>
    <m/>
    <m/>
    <m/>
    <m/>
  </r>
  <r>
    <x v="1159"/>
    <s v="1200"/>
    <s v="Oficialía de Prevención de Lavado de Activos y Financiamiento del Terrorismo"/>
    <s v=""/>
    <s v=""/>
    <s v=""/>
    <s v=""/>
    <s v=""/>
    <s v=""/>
    <x v="845"/>
    <s v="servicios"/>
    <s v="Alta"/>
    <s v="SERVICIO DE MONITOREO DE MEDIOS DE NOTICIAS NEGATIVAS RELACIONADAS A LA/FT Y/O DELITOS PRECEDENTES"/>
    <s v="NO"/>
    <x v="2"/>
    <s v="OEI 10: Garantizar la estabilidad operativa"/>
    <s v="Contratación"/>
    <s v="No Significativa"/>
    <s v="SI"/>
    <x v="7"/>
    <s v="36"/>
    <x v="139"/>
    <d v="2027-12-07T00:00:00"/>
    <s v="Gilda Cecilia Consiglieri Francia"/>
    <s v="977 918 950"/>
    <s v="SI"/>
    <s v="No Asignado"/>
    <s v=""/>
    <x v="1"/>
    <s v=""/>
    <m/>
    <x v="50"/>
    <s v="OTROS SERVICIOS"/>
    <m/>
    <m/>
    <m/>
    <m/>
    <m/>
    <m/>
    <m/>
    <m/>
    <m/>
    <m/>
    <m/>
    <m/>
    <x v="379"/>
    <m/>
    <m/>
    <n v="7500"/>
    <n v="7500"/>
    <n v="1"/>
    <n v="7500"/>
    <m/>
    <m/>
    <m/>
    <m/>
  </r>
  <r>
    <x v="1160"/>
    <s v="1200"/>
    <s v="Oficialía de Prevención de Lavado de Activos y Financiamiento del Terrorismo"/>
    <s v=""/>
    <s v=""/>
    <s v=""/>
    <s v=""/>
    <s v=""/>
    <s v=""/>
    <x v="846"/>
    <s v="servicios"/>
    <s v="Moderada"/>
    <s v="LOCADORES DE SERVICIO"/>
    <s v="NO"/>
    <x v="2"/>
    <s v="OEI 10: Garantizar la estabilidad operativa"/>
    <s v="Contratación"/>
    <s v="No Significativa"/>
    <s v="NO"/>
    <x v="0"/>
    <s v="12"/>
    <x v="122"/>
    <d v="2023-12-12T00:00:00"/>
    <s v="Gilda Cecilia Consiglieri Francia"/>
    <s v="977 918 950"/>
    <s v="SI"/>
    <s v="Asignado"/>
    <s v=""/>
    <x v="0"/>
    <s v=""/>
    <m/>
    <x v="79"/>
    <s v="OTROS SERVICIOS - LOCADORES DE SERVICIOS (SNP)"/>
    <n v="14500"/>
    <n v="14500"/>
    <n v="14500"/>
    <n v="14500"/>
    <n v="14500"/>
    <n v="14500"/>
    <n v="14500"/>
    <n v="14500"/>
    <n v="14500"/>
    <n v="14500"/>
    <n v="14500"/>
    <n v="14500"/>
    <x v="842"/>
    <m/>
    <m/>
    <m/>
    <n v="174000"/>
    <n v="2"/>
    <n v="87000"/>
    <m/>
    <m/>
    <m/>
    <m/>
  </r>
  <r>
    <x v="1161"/>
    <s v="1200"/>
    <s v="Oficialía de Prevención de Lavado de Activos y Financiamiento del Terrorismo"/>
    <m/>
    <m/>
    <m/>
    <m/>
    <m/>
    <m/>
    <x v="376"/>
    <m/>
    <m/>
    <s v="Comisión de Servicio a Nivel Nacional         "/>
    <s v="NO"/>
    <x v="1"/>
    <m/>
    <m/>
    <m/>
    <s v="SI"/>
    <x v="1"/>
    <m/>
    <x v="1"/>
    <m/>
    <s v="Gilda Cecilia Consiglieri Francia"/>
    <s v="978 918 950"/>
    <s v="SI"/>
    <m/>
    <m/>
    <x v="3"/>
    <m/>
    <m/>
    <x v="7"/>
    <m/>
    <n v="0"/>
    <n v="880"/>
    <n v="1760"/>
    <n v="880"/>
    <n v="880"/>
    <n v="1760"/>
    <n v="0"/>
    <n v="0"/>
    <n v="0"/>
    <n v="0"/>
    <n v="0"/>
    <n v="0"/>
    <x v="365"/>
    <m/>
    <m/>
    <m/>
    <n v="6160"/>
    <m/>
    <s v=""/>
    <m/>
    <m/>
    <m/>
    <m/>
  </r>
  <r>
    <x v="1162"/>
    <s v="1200"/>
    <s v="Oficialía de Prevención de Lavado de Activos y Financiamiento del Terrorismo"/>
    <m/>
    <m/>
    <m/>
    <m/>
    <m/>
    <m/>
    <x v="353"/>
    <m/>
    <m/>
    <s v="Comisión de Servicios a Nivel Nacional "/>
    <s v="NO"/>
    <x v="1"/>
    <m/>
    <m/>
    <m/>
    <s v="SI"/>
    <x v="1"/>
    <m/>
    <x v="1"/>
    <m/>
    <s v="Gilda Cecilia Consiglieri Francia"/>
    <s v="979 918 950"/>
    <s v="SI"/>
    <m/>
    <m/>
    <x v="3"/>
    <m/>
    <m/>
    <x v="8"/>
    <m/>
    <n v="0"/>
    <n v="840"/>
    <n v="1800"/>
    <n v="840"/>
    <n v="840"/>
    <n v="1800"/>
    <n v="0"/>
    <n v="0"/>
    <n v="0"/>
    <n v="0"/>
    <n v="0"/>
    <n v="0"/>
    <x v="843"/>
    <m/>
    <m/>
    <m/>
    <n v="6120"/>
    <m/>
    <s v=""/>
    <m/>
    <m/>
    <m/>
    <m/>
  </r>
  <r>
    <x v="1163"/>
    <s v="1200"/>
    <s v="Oficialía de Prevención de Lavado de Activos y Financiamiento del Terrorismo"/>
    <m/>
    <m/>
    <m/>
    <m/>
    <m/>
    <m/>
    <x v="14"/>
    <m/>
    <m/>
    <s v="Comisión de Servicios a Nivel Nacional"/>
    <s v="NO"/>
    <x v="1"/>
    <m/>
    <m/>
    <m/>
    <s v="SI"/>
    <x v="1"/>
    <m/>
    <x v="1"/>
    <m/>
    <s v="Gilda Cecilia Consiglieri Francia"/>
    <s v="980 918 950"/>
    <s v="SI"/>
    <m/>
    <m/>
    <x v="3"/>
    <m/>
    <m/>
    <x v="9"/>
    <m/>
    <n v="0"/>
    <n v="120"/>
    <n v="240"/>
    <n v="120"/>
    <n v="120"/>
    <n v="240"/>
    <n v="0"/>
    <n v="0"/>
    <n v="0"/>
    <n v="0"/>
    <n v="0"/>
    <n v="0"/>
    <x v="8"/>
    <m/>
    <m/>
    <m/>
    <n v="840"/>
    <m/>
    <s v=""/>
    <m/>
    <m/>
    <m/>
    <m/>
  </r>
  <r>
    <x v="1164"/>
    <s v="1120"/>
    <s v="Órgano de Control Institucional"/>
    <s v="Auditorías Especiales"/>
    <m/>
    <s v="5510"/>
    <m/>
    <m/>
    <m/>
    <x v="349"/>
    <s v="servicios"/>
    <s v="Muy Alta"/>
    <s v="Contratación de locadores de servicio"/>
    <s v="NO"/>
    <x v="2"/>
    <m/>
    <m/>
    <m/>
    <s v="SI"/>
    <x v="1"/>
    <m/>
    <x v="1"/>
    <m/>
    <s v="Marcelino Nicanor Lipa Hancco"/>
    <m/>
    <s v="SI"/>
    <m/>
    <m/>
    <x v="3"/>
    <m/>
    <m/>
    <x v="79"/>
    <s v="OTROS SERVICIOS - LOCADORES DE SERVICIOS (SNP)"/>
    <m/>
    <m/>
    <m/>
    <m/>
    <m/>
    <m/>
    <n v="8000"/>
    <n v="8000"/>
    <n v="8000"/>
    <n v="8000"/>
    <n v="8000"/>
    <n v="8000"/>
    <x v="528"/>
    <m/>
    <m/>
    <m/>
    <n v="48000"/>
    <m/>
    <s v=""/>
    <m/>
    <m/>
    <s v="x"/>
    <n v="1300"/>
  </r>
  <r>
    <x v="1165"/>
    <s v="1120"/>
    <s v="Órgano de Control Institucional"/>
    <s v="Auditorías Especiales"/>
    <m/>
    <s v="5510"/>
    <m/>
    <m/>
    <m/>
    <x v="349"/>
    <s v="servicios"/>
    <s v="Muy Alta"/>
    <s v="Contratación de locadores de servicio"/>
    <s v="NO"/>
    <x v="2"/>
    <m/>
    <m/>
    <m/>
    <s v="SI"/>
    <x v="1"/>
    <m/>
    <x v="1"/>
    <m/>
    <s v="Marcelino Nicanor Lipa Hancco"/>
    <m/>
    <s v="SI"/>
    <m/>
    <m/>
    <x v="3"/>
    <m/>
    <m/>
    <x v="79"/>
    <s v="OTROS SERVICIOS - LOCADORES DE SERVICIOS (SNP)"/>
    <m/>
    <n v="8000"/>
    <n v="8000"/>
    <n v="8000"/>
    <n v="8000"/>
    <n v="8000"/>
    <n v="8000"/>
    <m/>
    <m/>
    <m/>
    <m/>
    <m/>
    <x v="528"/>
    <m/>
    <m/>
    <m/>
    <n v="48000"/>
    <m/>
    <s v=""/>
    <m/>
    <m/>
    <s v="x"/>
    <n v="1300"/>
  </r>
  <r>
    <x v="1166"/>
    <s v="1120"/>
    <s v="Órgano de Control Institucional"/>
    <s v="Auditorías Especiales"/>
    <m/>
    <s v="5510"/>
    <m/>
    <m/>
    <m/>
    <x v="847"/>
    <s v="servicios"/>
    <s v="Muy Alta"/>
    <s v="Honorarios Profesionales - Persona Natural                ( Especialistas según la naturaleza de los servicios de control)"/>
    <s v="NO"/>
    <x v="2"/>
    <m/>
    <m/>
    <m/>
    <s v="SI"/>
    <x v="1"/>
    <m/>
    <x v="1"/>
    <m/>
    <s v="Marcelino Nicanor Lipa Hancco"/>
    <m/>
    <s v="SI"/>
    <m/>
    <m/>
    <x v="3"/>
    <m/>
    <m/>
    <x v="85"/>
    <s v="HONORARIOS PERSONAS NATURALES"/>
    <m/>
    <n v="8000"/>
    <n v="8000"/>
    <n v="8000"/>
    <n v="8000"/>
    <m/>
    <n v="8000"/>
    <n v="3200"/>
    <n v="0"/>
    <n v="0"/>
    <m/>
    <m/>
    <x v="164"/>
    <m/>
    <m/>
    <m/>
    <n v="43200"/>
    <m/>
    <s v=""/>
    <m/>
    <m/>
    <s v="x"/>
    <n v="1300"/>
  </r>
  <r>
    <x v="1167"/>
    <s v="1120"/>
    <s v="Órgano de Control Institucional"/>
    <s v="Auditorías Especiales"/>
    <m/>
    <s v="5510"/>
    <m/>
    <m/>
    <m/>
    <x v="848"/>
    <s v="servicios"/>
    <s v="Muy Alta"/>
    <s v="Servicio Relacionado Recopilación de Información “Proyecto Cuenta DNI”."/>
    <s v="NO"/>
    <x v="2"/>
    <m/>
    <m/>
    <m/>
    <s v="SI"/>
    <x v="1"/>
    <m/>
    <x v="1"/>
    <m/>
    <s v="Marcelino Nicanor Lipa Hancco"/>
    <m/>
    <s v="SI"/>
    <m/>
    <m/>
    <x v="3"/>
    <m/>
    <m/>
    <x v="87"/>
    <s v="CONSULTORÍAS OTRAS"/>
    <m/>
    <m/>
    <n v="8000"/>
    <n v="8000"/>
    <n v="8000"/>
    <m/>
    <m/>
    <m/>
    <m/>
    <m/>
    <m/>
    <m/>
    <x v="19"/>
    <m/>
    <m/>
    <m/>
    <n v="24000"/>
    <m/>
    <s v=""/>
    <m/>
    <m/>
    <s v="x"/>
    <n v="1300"/>
  </r>
  <r>
    <x v="1168"/>
    <s v="1120"/>
    <s v="Órgano de Control Institucional"/>
    <s v="Auditorías Especiales"/>
    <m/>
    <s v="5510"/>
    <m/>
    <m/>
    <m/>
    <x v="849"/>
    <s v="servicios"/>
    <s v="Muy Alta"/>
    <s v="Asesoramiento a la Jefatura de OCI en la Formulación y Revisión de los Informes de Control"/>
    <s v="NO"/>
    <x v="2"/>
    <m/>
    <m/>
    <m/>
    <s v="SI"/>
    <x v="1"/>
    <m/>
    <x v="1"/>
    <m/>
    <s v="Marcelino Nicanor Lipa Hancco"/>
    <m/>
    <s v="SI"/>
    <m/>
    <m/>
    <x v="3"/>
    <m/>
    <m/>
    <x v="85"/>
    <s v="HONORARIOS PERSONAS NATURALES"/>
    <m/>
    <n v="5400"/>
    <n v="5400"/>
    <n v="5400"/>
    <n v="5400"/>
    <m/>
    <m/>
    <n v="0"/>
    <n v="0"/>
    <n v="0"/>
    <n v="0"/>
    <m/>
    <x v="810"/>
    <m/>
    <m/>
    <m/>
    <n v="21600"/>
    <m/>
    <s v=""/>
    <m/>
    <m/>
    <s v="x"/>
    <n v="1300"/>
  </r>
  <r>
    <x v="1169"/>
    <s v="1120"/>
    <s v="Órgano de Control Institucional"/>
    <s v="Auditorías Especiales"/>
    <m/>
    <s v="5510"/>
    <m/>
    <m/>
    <m/>
    <x v="850"/>
    <m/>
    <s v="Muy Alta"/>
    <s v="VIATICOS REPUBLICA"/>
    <s v="NO"/>
    <x v="2"/>
    <m/>
    <m/>
    <m/>
    <s v="SI"/>
    <x v="1"/>
    <m/>
    <x v="1"/>
    <m/>
    <s v="Marcelino Nicanor Lipa Hancco"/>
    <m/>
    <s v="SI"/>
    <m/>
    <m/>
    <x v="3"/>
    <m/>
    <m/>
    <x v="8"/>
    <s v="VIÁTICOS REPUBLICA"/>
    <m/>
    <m/>
    <m/>
    <m/>
    <m/>
    <m/>
    <m/>
    <n v="3780"/>
    <n v="3780"/>
    <n v="3780"/>
    <m/>
    <m/>
    <x v="818"/>
    <m/>
    <m/>
    <m/>
    <n v="11340"/>
    <m/>
    <s v=""/>
    <m/>
    <m/>
    <s v="x"/>
    <n v="1300"/>
  </r>
  <r>
    <x v="1170"/>
    <s v="1120"/>
    <s v="Órgano de Control Institucional"/>
    <s v="Auditorías Especiales"/>
    <m/>
    <s v="5510"/>
    <m/>
    <m/>
    <m/>
    <x v="353"/>
    <m/>
    <s v="Muy Alta"/>
    <s v="Comisión de Servicios a Nivel Nacional "/>
    <s v="NO"/>
    <x v="2"/>
    <m/>
    <m/>
    <m/>
    <s v="SI"/>
    <x v="1"/>
    <m/>
    <x v="1"/>
    <m/>
    <s v="Marcelino Nicanor Lipa Hancco"/>
    <m/>
    <s v="SI"/>
    <m/>
    <m/>
    <x v="3"/>
    <m/>
    <m/>
    <x v="8"/>
    <s v="VIÁTICOS REPUBLICA"/>
    <m/>
    <n v="3780"/>
    <n v="3780"/>
    <n v="3780"/>
    <m/>
    <m/>
    <m/>
    <m/>
    <m/>
    <m/>
    <m/>
    <m/>
    <x v="818"/>
    <m/>
    <m/>
    <m/>
    <n v="11340"/>
    <m/>
    <s v=""/>
    <m/>
    <m/>
    <s v="x"/>
    <n v="1300"/>
  </r>
  <r>
    <x v="1171"/>
    <s v="1120"/>
    <s v="Órgano de Control Institucional"/>
    <s v="Auditorías Especiales"/>
    <m/>
    <s v="5510"/>
    <m/>
    <m/>
    <m/>
    <x v="851"/>
    <s v="servicios"/>
    <s v="Muy Alta"/>
    <s v="Consultoría en grafotecnia o prueba de ensayo en estructuras de agencias u otros"/>
    <s v="NO"/>
    <x v="2"/>
    <m/>
    <m/>
    <m/>
    <s v="SI"/>
    <x v="1"/>
    <m/>
    <x v="1"/>
    <m/>
    <s v="Marcelino Nicanor Lipa Hancco"/>
    <m/>
    <s v="SI"/>
    <m/>
    <m/>
    <x v="3"/>
    <m/>
    <m/>
    <x v="87"/>
    <s v="CONSULTORÍAS OTRAS"/>
    <m/>
    <m/>
    <n v="8000"/>
    <m/>
    <m/>
    <m/>
    <m/>
    <m/>
    <m/>
    <m/>
    <m/>
    <m/>
    <x v="59"/>
    <m/>
    <m/>
    <m/>
    <n v="8000"/>
    <m/>
    <s v=""/>
    <m/>
    <m/>
    <s v="x"/>
    <n v="1300"/>
  </r>
  <r>
    <x v="1172"/>
    <s v="1120"/>
    <s v="Órgano de Control Institucional"/>
    <s v="Auditorías Especiales"/>
    <m/>
    <s v="5510"/>
    <m/>
    <m/>
    <m/>
    <x v="852"/>
    <s v="servicios"/>
    <s v="Muy Alta"/>
    <s v="Consultorías Otras"/>
    <s v="NO"/>
    <x v="2"/>
    <m/>
    <m/>
    <m/>
    <s v="SI"/>
    <x v="1"/>
    <m/>
    <x v="1"/>
    <m/>
    <s v="Marcelino Nicanor Lipa Hancco"/>
    <m/>
    <s v="SI"/>
    <m/>
    <m/>
    <x v="3"/>
    <m/>
    <m/>
    <x v="87"/>
    <s v="CONSULTORÍAS OTRAS"/>
    <m/>
    <m/>
    <m/>
    <m/>
    <n v="7500"/>
    <m/>
    <m/>
    <m/>
    <m/>
    <m/>
    <m/>
    <m/>
    <x v="364"/>
    <m/>
    <m/>
    <m/>
    <n v="7500"/>
    <m/>
    <s v=""/>
    <m/>
    <m/>
    <s v="x"/>
    <n v="1300"/>
  </r>
  <r>
    <x v="1173"/>
    <s v="1120"/>
    <s v="Órgano de Control Institucional"/>
    <s v="Auditorías Especiales"/>
    <m/>
    <s v="5510"/>
    <m/>
    <m/>
    <m/>
    <x v="853"/>
    <s v="servicios"/>
    <s v="Muy Alta"/>
    <s v="Dictamen Pericial Grafotécnico "/>
    <s v="NO"/>
    <x v="2"/>
    <m/>
    <m/>
    <m/>
    <s v="SI"/>
    <x v="1"/>
    <m/>
    <x v="1"/>
    <m/>
    <s v="Marcelino Nicanor Lipa Hancco"/>
    <m/>
    <s v="SI"/>
    <m/>
    <m/>
    <x v="3"/>
    <m/>
    <m/>
    <x v="87"/>
    <s v="CONSULTORÍAS OTRAS"/>
    <m/>
    <m/>
    <n v="5000"/>
    <m/>
    <m/>
    <m/>
    <m/>
    <m/>
    <m/>
    <m/>
    <m/>
    <m/>
    <x v="456"/>
    <m/>
    <m/>
    <m/>
    <n v="5000"/>
    <m/>
    <s v=""/>
    <m/>
    <m/>
    <s v="x"/>
    <n v="1300"/>
  </r>
  <r>
    <x v="1174"/>
    <s v="1120"/>
    <s v="Órgano de Control Institucional"/>
    <s v="Auditorías Especiales"/>
    <m/>
    <s v="5510"/>
    <m/>
    <m/>
    <m/>
    <x v="376"/>
    <m/>
    <s v="Muy Alta"/>
    <s v="Comisión de Servicio a Nivel Nacional         "/>
    <s v="NO"/>
    <x v="2"/>
    <m/>
    <m/>
    <m/>
    <s v="SI"/>
    <x v="1"/>
    <m/>
    <x v="1"/>
    <m/>
    <s v="Marcelino Nicanor Lipa Hancco"/>
    <m/>
    <s v="SI"/>
    <m/>
    <m/>
    <x v="3"/>
    <m/>
    <m/>
    <x v="7"/>
    <s v="PASAJES REPUBLICA "/>
    <m/>
    <m/>
    <m/>
    <m/>
    <m/>
    <m/>
    <n v="600"/>
    <n v="800"/>
    <n v="800"/>
    <n v="800"/>
    <n v="800"/>
    <n v="800"/>
    <x v="844"/>
    <m/>
    <m/>
    <m/>
    <n v="4600"/>
    <m/>
    <s v=""/>
    <m/>
    <m/>
    <s v="x"/>
    <n v="1300"/>
  </r>
  <r>
    <x v="1175"/>
    <s v="1120"/>
    <s v="Órgano de Control Institucional"/>
    <s v="Auditorías Especiales"/>
    <m/>
    <s v="5510"/>
    <m/>
    <m/>
    <m/>
    <x v="376"/>
    <m/>
    <s v="Muy Alta"/>
    <s v="Comisión de Servicio a Nivel Nacional         "/>
    <s v="NO"/>
    <x v="2"/>
    <m/>
    <m/>
    <m/>
    <s v="SI"/>
    <x v="1"/>
    <m/>
    <x v="1"/>
    <m/>
    <s v="Marcelino Nicanor Lipa Hancco"/>
    <m/>
    <s v="SI"/>
    <m/>
    <m/>
    <x v="3"/>
    <m/>
    <m/>
    <x v="7"/>
    <s v="PASAJES REPUBLICA "/>
    <n v="600"/>
    <n v="800"/>
    <n v="800"/>
    <n v="800"/>
    <n v="800"/>
    <n v="800"/>
    <m/>
    <m/>
    <m/>
    <m/>
    <m/>
    <m/>
    <x v="844"/>
    <m/>
    <m/>
    <m/>
    <n v="4600"/>
    <m/>
    <s v=""/>
    <m/>
    <m/>
    <s v="x"/>
    <n v="1300"/>
  </r>
  <r>
    <x v="1176"/>
    <s v="1120"/>
    <s v="Órgano de Control Institucional"/>
    <s v="Auditorías Especiales"/>
    <m/>
    <s v="5510"/>
    <m/>
    <m/>
    <m/>
    <x v="376"/>
    <m/>
    <s v="Muy Alta"/>
    <s v="Comisión de Servicio a Nivel Nacional         "/>
    <s v="NO"/>
    <x v="2"/>
    <m/>
    <m/>
    <m/>
    <s v="SI"/>
    <x v="1"/>
    <m/>
    <x v="1"/>
    <m/>
    <s v="Marcelino Nicanor Lipa Hancco"/>
    <m/>
    <s v="SI"/>
    <m/>
    <m/>
    <x v="3"/>
    <m/>
    <m/>
    <x v="7"/>
    <s v="PASAJES REPUBLICA "/>
    <m/>
    <m/>
    <m/>
    <m/>
    <m/>
    <m/>
    <n v="600"/>
    <n v="700"/>
    <n v="700"/>
    <n v="700"/>
    <n v="700"/>
    <n v="700"/>
    <x v="575"/>
    <m/>
    <m/>
    <m/>
    <n v="4100"/>
    <m/>
    <s v=""/>
    <m/>
    <m/>
    <s v="x"/>
    <n v="1300"/>
  </r>
  <r>
    <x v="1177"/>
    <s v="1120"/>
    <s v="Órgano de Control Institucional"/>
    <s v="Auditorías Especiales"/>
    <m/>
    <s v="5510"/>
    <m/>
    <m/>
    <m/>
    <x v="376"/>
    <m/>
    <s v="Muy Alta"/>
    <s v="Comisión de Servicio a Nivel Nacional         "/>
    <s v="NO"/>
    <x v="2"/>
    <m/>
    <m/>
    <m/>
    <s v="SI"/>
    <x v="1"/>
    <m/>
    <x v="1"/>
    <m/>
    <s v="Marcelino Nicanor Lipa Hancco"/>
    <m/>
    <s v="SI"/>
    <m/>
    <m/>
    <x v="3"/>
    <m/>
    <m/>
    <x v="7"/>
    <s v="PASAJES REPUBLICA "/>
    <n v="600"/>
    <n v="700"/>
    <n v="700"/>
    <n v="700"/>
    <n v="700"/>
    <n v="700"/>
    <m/>
    <m/>
    <m/>
    <m/>
    <m/>
    <m/>
    <x v="575"/>
    <m/>
    <m/>
    <m/>
    <n v="4100"/>
    <m/>
    <s v=""/>
    <m/>
    <m/>
    <s v="x"/>
    <n v="1300"/>
  </r>
  <r>
    <x v="1178"/>
    <s v="1120"/>
    <s v="Órgano de Control Institucional"/>
    <s v="Auditorías Especiales"/>
    <m/>
    <s v="5510"/>
    <m/>
    <m/>
    <m/>
    <x v="14"/>
    <m/>
    <s v="Muy Alta"/>
    <s v="Comisión de Servicios a Nivel Nacional"/>
    <s v="NO"/>
    <x v="2"/>
    <m/>
    <m/>
    <m/>
    <s v="SI"/>
    <x v="1"/>
    <m/>
    <x v="1"/>
    <m/>
    <s v="Marcelino Nicanor Lipa Hancco"/>
    <m/>
    <s v="SI"/>
    <m/>
    <m/>
    <x v="3"/>
    <m/>
    <m/>
    <x v="17"/>
    <s v="VIATICOS  LOCADORES DE SERVICIOS"/>
    <m/>
    <n v="1260"/>
    <n v="1260"/>
    <n v="1260"/>
    <m/>
    <m/>
    <m/>
    <m/>
    <m/>
    <m/>
    <m/>
    <m/>
    <x v="114"/>
    <m/>
    <m/>
    <m/>
    <n v="3780"/>
    <m/>
    <s v=""/>
    <m/>
    <m/>
    <s v="x"/>
    <n v="1300"/>
  </r>
  <r>
    <x v="1179"/>
    <s v="1120"/>
    <s v="Órgano de Control Institucional"/>
    <s v="Auditorías Especiales"/>
    <m/>
    <s v="5510"/>
    <m/>
    <m/>
    <m/>
    <x v="14"/>
    <m/>
    <s v="Muy Alta"/>
    <s v="Comisión de Servicios a Nivel Nacional"/>
    <s v="NO"/>
    <x v="2"/>
    <m/>
    <m/>
    <m/>
    <s v="SI"/>
    <x v="1"/>
    <m/>
    <x v="1"/>
    <m/>
    <s v="Marcelino Nicanor Lipa Hancco"/>
    <m/>
    <s v="SI"/>
    <m/>
    <m/>
    <x v="3"/>
    <m/>
    <m/>
    <x v="17"/>
    <s v="VIATICOS  LOCADORES DE SERVICIOS"/>
    <m/>
    <m/>
    <m/>
    <m/>
    <m/>
    <m/>
    <m/>
    <n v="1260"/>
    <n v="1260"/>
    <n v="1260"/>
    <m/>
    <m/>
    <x v="114"/>
    <m/>
    <m/>
    <m/>
    <n v="3780"/>
    <m/>
    <s v=""/>
    <m/>
    <m/>
    <s v="x"/>
    <n v="1300"/>
  </r>
  <r>
    <x v="1180"/>
    <s v="1300"/>
    <s v="Órgano de Control Institucional"/>
    <n v="0"/>
    <m/>
    <s v="5510"/>
    <m/>
    <m/>
    <m/>
    <x v="353"/>
    <m/>
    <s v="Muy Alta"/>
    <s v="Comisión de Servicios a Nivel Nacional "/>
    <s v="NO"/>
    <x v="2"/>
    <m/>
    <m/>
    <m/>
    <s v="SI"/>
    <x v="1"/>
    <m/>
    <x v="1"/>
    <m/>
    <s v="Marcelino Nicanor Lipa Hancco"/>
    <m/>
    <s v="SI"/>
    <m/>
    <m/>
    <x v="3"/>
    <m/>
    <m/>
    <x v="8"/>
    <s v="VIÁTICOS REPUBLICA"/>
    <m/>
    <m/>
    <n v="960"/>
    <n v="960"/>
    <n v="960"/>
    <m/>
    <m/>
    <m/>
    <m/>
    <m/>
    <m/>
    <m/>
    <x v="845"/>
    <m/>
    <m/>
    <m/>
    <n v="2880"/>
    <m/>
    <s v=""/>
    <m/>
    <m/>
    <s v="x"/>
    <n v="1300"/>
  </r>
  <r>
    <x v="1181"/>
    <s v="1300"/>
    <s v="Órgano de Control Institucional"/>
    <n v="0"/>
    <m/>
    <s v="5510"/>
    <m/>
    <m/>
    <m/>
    <x v="850"/>
    <m/>
    <s v="Muy Alta"/>
    <s v="VIATICOS REPUBLICA"/>
    <s v="NO"/>
    <x v="2"/>
    <m/>
    <m/>
    <m/>
    <s v="SI"/>
    <x v="1"/>
    <m/>
    <x v="1"/>
    <m/>
    <s v="Marcelino Nicanor Lipa Hancco"/>
    <m/>
    <s v="SI"/>
    <m/>
    <m/>
    <x v="3"/>
    <m/>
    <m/>
    <x v="8"/>
    <s v="VIÁTICOS REPUBLICA"/>
    <m/>
    <m/>
    <m/>
    <m/>
    <m/>
    <m/>
    <m/>
    <n v="960"/>
    <n v="960"/>
    <n v="960"/>
    <m/>
    <m/>
    <x v="845"/>
    <m/>
    <m/>
    <m/>
    <n v="2880"/>
    <m/>
    <s v=""/>
    <m/>
    <m/>
    <s v="x"/>
    <n v="1300"/>
  </r>
  <r>
    <x v="1182"/>
    <s v="1120"/>
    <s v="Órgano de Control Institucional"/>
    <s v="Auditorías Especiales"/>
    <m/>
    <s v="5510"/>
    <m/>
    <m/>
    <m/>
    <x v="14"/>
    <s v="servicios"/>
    <s v="Muy Alta"/>
    <s v="Comisión de Servicios a Nivel Nacional"/>
    <s v="NO"/>
    <x v="2"/>
    <m/>
    <m/>
    <m/>
    <s v="SI"/>
    <x v="1"/>
    <m/>
    <x v="1"/>
    <m/>
    <s v="Marcelino Nicanor Lipa Hancco"/>
    <m/>
    <s v="SI"/>
    <m/>
    <m/>
    <x v="3"/>
    <m/>
    <m/>
    <x v="16"/>
    <s v="PASAJES LOCADORES DE SERVICIO"/>
    <m/>
    <m/>
    <m/>
    <m/>
    <m/>
    <m/>
    <m/>
    <n v="880"/>
    <n v="880"/>
    <n v="880"/>
    <m/>
    <m/>
    <x v="25"/>
    <m/>
    <m/>
    <m/>
    <n v="2640"/>
    <m/>
    <s v=""/>
    <m/>
    <m/>
    <s v="x"/>
    <n v="1300"/>
  </r>
  <r>
    <x v="1183"/>
    <s v="1120"/>
    <s v="Órgano de Control Institucional"/>
    <s v="Auditorías Especiales"/>
    <m/>
    <s v="5510"/>
    <m/>
    <m/>
    <m/>
    <x v="14"/>
    <s v="servicios"/>
    <s v="Muy Alta"/>
    <s v="Comisión de Servicios a Nivel Nacional"/>
    <s v="NO"/>
    <x v="2"/>
    <m/>
    <m/>
    <m/>
    <s v="SI"/>
    <x v="1"/>
    <m/>
    <x v="1"/>
    <m/>
    <s v="Marcelino Nicanor Lipa Hancco"/>
    <m/>
    <s v="SI"/>
    <m/>
    <m/>
    <x v="3"/>
    <m/>
    <m/>
    <x v="16"/>
    <s v="PASAJES LOCADORES DE SERVICIO"/>
    <m/>
    <n v="880"/>
    <n v="880"/>
    <n v="880"/>
    <m/>
    <m/>
    <m/>
    <m/>
    <m/>
    <m/>
    <m/>
    <m/>
    <x v="25"/>
    <m/>
    <m/>
    <m/>
    <n v="2640"/>
    <m/>
    <s v=""/>
    <m/>
    <m/>
    <s v="x"/>
    <n v="1300"/>
  </r>
  <r>
    <x v="1184"/>
    <s v="1300"/>
    <s v="Órgano de Control Institucional"/>
    <n v="0"/>
    <m/>
    <s v="5510"/>
    <m/>
    <m/>
    <m/>
    <x v="376"/>
    <m/>
    <s v="Muy Alta"/>
    <s v="Comisión de Servicio a Nivel Nacional         "/>
    <s v="NO"/>
    <x v="2"/>
    <m/>
    <m/>
    <m/>
    <s v="SI"/>
    <x v="1"/>
    <m/>
    <x v="1"/>
    <m/>
    <s v="Marcelino Nicanor Lipa Hancco"/>
    <m/>
    <s v="SI"/>
    <m/>
    <m/>
    <x v="3"/>
    <m/>
    <m/>
    <x v="7"/>
    <s v="PASAJES REPUBLICA "/>
    <m/>
    <m/>
    <m/>
    <m/>
    <m/>
    <m/>
    <n v="400"/>
    <n v="400"/>
    <n v="400"/>
    <n v="400"/>
    <n v="400"/>
    <n v="400"/>
    <x v="646"/>
    <m/>
    <m/>
    <m/>
    <n v="2400"/>
    <m/>
    <s v=""/>
    <m/>
    <m/>
    <s v="x"/>
    <n v="1300"/>
  </r>
  <r>
    <x v="1185"/>
    <s v="1300"/>
    <s v="Órgano de Control Institucional"/>
    <n v="0"/>
    <m/>
    <s v="5510"/>
    <m/>
    <m/>
    <m/>
    <x v="376"/>
    <m/>
    <s v="Muy Alta"/>
    <s v="Comisión de Servicio a Nivel Nacional         "/>
    <s v="NO"/>
    <x v="2"/>
    <m/>
    <m/>
    <m/>
    <s v="SI"/>
    <x v="1"/>
    <m/>
    <x v="1"/>
    <m/>
    <s v="Marcelino Nicanor Lipa Hancco"/>
    <m/>
    <s v="SI"/>
    <m/>
    <m/>
    <x v="3"/>
    <m/>
    <m/>
    <x v="7"/>
    <s v="PASAJES REPUBLICA "/>
    <m/>
    <n v="400"/>
    <n v="400"/>
    <n v="400"/>
    <n v="400"/>
    <n v="400"/>
    <m/>
    <m/>
    <m/>
    <m/>
    <m/>
    <m/>
    <x v="372"/>
    <m/>
    <m/>
    <m/>
    <n v="2000"/>
    <m/>
    <s v=""/>
    <m/>
    <m/>
    <s v="x"/>
    <n v="1300"/>
  </r>
  <r>
    <x v="1186"/>
    <s v="1120"/>
    <s v="Órgano de Control Institucional"/>
    <s v="Auditorías Especiales"/>
    <m/>
    <s v="5510"/>
    <m/>
    <m/>
    <m/>
    <x v="376"/>
    <s v="servicios"/>
    <s v="Muy Alta"/>
    <s v="Comisión de Servicio a Nivel Nacional         "/>
    <s v="NO"/>
    <x v="2"/>
    <m/>
    <m/>
    <m/>
    <s v="SI"/>
    <x v="1"/>
    <m/>
    <x v="1"/>
    <m/>
    <s v="Marcelino Nicanor Lipa Hancco"/>
    <m/>
    <s v="SI"/>
    <m/>
    <m/>
    <x v="3"/>
    <m/>
    <m/>
    <x v="9"/>
    <s v="MOVILIDAD SERVICIO LOCAL"/>
    <m/>
    <m/>
    <m/>
    <m/>
    <m/>
    <m/>
    <m/>
    <n v="360"/>
    <n v="360"/>
    <n v="360"/>
    <m/>
    <m/>
    <x v="475"/>
    <m/>
    <m/>
    <m/>
    <n v="1080"/>
    <m/>
    <s v=""/>
    <m/>
    <m/>
    <s v="x"/>
    <n v="1300"/>
  </r>
  <r>
    <x v="1187"/>
    <s v="1120"/>
    <s v="Órgano de Control Institucional"/>
    <s v="Auditorías Especiales"/>
    <m/>
    <s v="5510"/>
    <m/>
    <m/>
    <m/>
    <x v="14"/>
    <s v="servicios"/>
    <s v="Muy Alta"/>
    <s v="Comisión de Servicios a Nivel Nacional"/>
    <s v="NO"/>
    <x v="2"/>
    <m/>
    <m/>
    <m/>
    <s v="SI"/>
    <x v="1"/>
    <m/>
    <x v="1"/>
    <m/>
    <s v="Marcelino Nicanor Lipa Hancco"/>
    <m/>
    <s v="SI"/>
    <m/>
    <m/>
    <x v="3"/>
    <m/>
    <m/>
    <x v="9"/>
    <s v="MOVILIDAD SERVICIO LOCAL"/>
    <m/>
    <n v="360"/>
    <n v="360"/>
    <n v="360"/>
    <m/>
    <m/>
    <m/>
    <m/>
    <m/>
    <m/>
    <m/>
    <m/>
    <x v="475"/>
    <m/>
    <m/>
    <m/>
    <n v="1080"/>
    <m/>
    <s v=""/>
    <m/>
    <m/>
    <s v="x"/>
    <n v="1300"/>
  </r>
  <r>
    <x v="1188"/>
    <s v="1120"/>
    <s v="Órgano de Control Institucional"/>
    <s v="Auditorías Especiales"/>
    <m/>
    <s v="5510"/>
    <m/>
    <m/>
    <m/>
    <x v="14"/>
    <s v="servicios"/>
    <s v="Muy Alta"/>
    <s v="Comisión de Servicios a Nivel Nacional"/>
    <s v="NO"/>
    <x v="2"/>
    <m/>
    <m/>
    <m/>
    <s v="SI"/>
    <x v="1"/>
    <m/>
    <x v="1"/>
    <m/>
    <s v="Marcelino Nicanor Lipa Hancco"/>
    <m/>
    <s v="SI"/>
    <m/>
    <m/>
    <x v="3"/>
    <m/>
    <m/>
    <x v="105"/>
    <s v="MOVILIDAD LOCADORES AEROPUERTO-TERRAPUERTO"/>
    <m/>
    <m/>
    <m/>
    <m/>
    <m/>
    <m/>
    <m/>
    <n v="120"/>
    <n v="120"/>
    <n v="120"/>
    <m/>
    <m/>
    <x v="410"/>
    <m/>
    <m/>
    <m/>
    <n v="360"/>
    <m/>
    <s v=""/>
    <m/>
    <m/>
    <s v="x"/>
    <n v="1300"/>
  </r>
  <r>
    <x v="1189"/>
    <s v="1120"/>
    <s v="Órgano de Control Institucional"/>
    <s v="Auditorías Especiales"/>
    <m/>
    <s v="5510"/>
    <m/>
    <m/>
    <m/>
    <x v="14"/>
    <s v="servicios"/>
    <s v="Muy Alta"/>
    <s v="Comisión de Servicios a Nivel Nacional"/>
    <s v="NO"/>
    <x v="2"/>
    <m/>
    <m/>
    <m/>
    <s v="SI"/>
    <x v="1"/>
    <m/>
    <x v="1"/>
    <m/>
    <s v="Marcelino Nicanor Lipa Hancco"/>
    <m/>
    <s v="SI"/>
    <m/>
    <m/>
    <x v="3"/>
    <m/>
    <m/>
    <x v="105"/>
    <s v="MOVILIDAD LOCADORES AEROPUERTO-TERRAPUERTO"/>
    <m/>
    <n v="120"/>
    <n v="120"/>
    <n v="120"/>
    <m/>
    <m/>
    <m/>
    <m/>
    <m/>
    <m/>
    <m/>
    <m/>
    <x v="410"/>
    <m/>
    <m/>
    <m/>
    <n v="360"/>
    <m/>
    <s v=""/>
    <m/>
    <m/>
    <s v="x"/>
    <n v="1300"/>
  </r>
  <r>
    <x v="1190"/>
    <s v="1300"/>
    <s v="Órgano de Control Institucional"/>
    <n v="0"/>
    <m/>
    <s v="5510"/>
    <m/>
    <m/>
    <m/>
    <x v="365"/>
    <s v="servicios"/>
    <s v="Muy Alta"/>
    <s v="MOVILIDAD SERVICIO LOCAL"/>
    <s v="NO"/>
    <x v="2"/>
    <m/>
    <m/>
    <m/>
    <s v="SI"/>
    <x v="1"/>
    <m/>
    <x v="1"/>
    <m/>
    <s v="Marcelino Nicanor Lipa Hancco"/>
    <m/>
    <s v="SI"/>
    <m/>
    <m/>
    <x v="3"/>
    <m/>
    <m/>
    <x v="9"/>
    <s v="MOVILIDAD SERVICIO LOCAL"/>
    <m/>
    <m/>
    <m/>
    <m/>
    <m/>
    <m/>
    <m/>
    <n v="120"/>
    <n v="120"/>
    <n v="120"/>
    <m/>
    <m/>
    <x v="410"/>
    <m/>
    <m/>
    <m/>
    <n v="360"/>
    <m/>
    <s v=""/>
    <m/>
    <m/>
    <s v="x"/>
    <n v="1300"/>
  </r>
  <r>
    <x v="1191"/>
    <s v="1300"/>
    <s v="Órgano de Control Institucional"/>
    <n v="0"/>
    <m/>
    <s v="5510"/>
    <m/>
    <m/>
    <m/>
    <x v="14"/>
    <s v="servicios"/>
    <s v="Muy Alta"/>
    <s v="Comisión de Servicios a Nivel Nacional"/>
    <s v="NO"/>
    <x v="2"/>
    <m/>
    <m/>
    <m/>
    <s v="SI"/>
    <x v="1"/>
    <m/>
    <x v="1"/>
    <m/>
    <s v="Marcelino Nicanor Lipa Hancco"/>
    <m/>
    <s v="SI"/>
    <m/>
    <m/>
    <x v="3"/>
    <m/>
    <m/>
    <x v="9"/>
    <s v="MOVILIDAD SERVICIO LOCAL"/>
    <m/>
    <n v="120"/>
    <n v="120"/>
    <n v="120"/>
    <m/>
    <m/>
    <m/>
    <m/>
    <m/>
    <m/>
    <m/>
    <m/>
    <x v="410"/>
    <m/>
    <m/>
    <m/>
    <n v="360"/>
    <m/>
    <s v=""/>
    <m/>
    <m/>
    <s v="x"/>
    <n v="1300"/>
  </r>
  <r>
    <x v="1192"/>
    <s v="GASTOS FINANCIEROS"/>
    <m/>
    <m/>
    <m/>
    <m/>
    <m/>
    <m/>
    <m/>
    <x v="854"/>
    <m/>
    <m/>
    <s v=""/>
    <m/>
    <x v="1"/>
    <m/>
    <m/>
    <m/>
    <m/>
    <x v="1"/>
    <m/>
    <x v="1"/>
    <m/>
    <m/>
    <m/>
    <s v="SI"/>
    <m/>
    <m/>
    <x v="3"/>
    <m/>
    <m/>
    <x v="180"/>
    <s v="GASTOS FINANCIEROS"/>
    <n v="16168225"/>
    <n v="14504095"/>
    <n v="16027718"/>
    <n v="15696061"/>
    <n v="16345041"/>
    <n v="15986813"/>
    <n v="16607662"/>
    <n v="15012004"/>
    <n v="14586997"/>
    <n v="15159056"/>
    <n v="14393147"/>
    <n v="14982893"/>
    <x v="846"/>
    <m/>
    <m/>
    <m/>
    <n v="185469712"/>
    <m/>
    <m/>
    <m/>
    <m/>
    <s v="*"/>
    <m/>
  </r>
  <r>
    <x v="1193"/>
    <s v="GASTOS FINANCIEROS"/>
    <m/>
    <m/>
    <m/>
    <m/>
    <m/>
    <m/>
    <m/>
    <x v="854"/>
    <m/>
    <m/>
    <s v=""/>
    <m/>
    <x v="1"/>
    <m/>
    <m/>
    <m/>
    <m/>
    <x v="1"/>
    <m/>
    <x v="1"/>
    <m/>
    <m/>
    <m/>
    <s v="SI"/>
    <m/>
    <m/>
    <x v="3"/>
    <m/>
    <m/>
    <x v="181"/>
    <s v=""/>
    <n v="1666667"/>
    <n v="1666667"/>
    <n v="1666667"/>
    <n v="1666667"/>
    <n v="1666667"/>
    <n v="1666667"/>
    <n v="1666667"/>
    <n v="1666667"/>
    <n v="1666667"/>
    <n v="1666667"/>
    <n v="1666667"/>
    <n v="1666667"/>
    <x v="847"/>
    <m/>
    <m/>
    <m/>
    <n v="20000004"/>
    <m/>
    <m/>
    <m/>
    <m/>
    <s v="*"/>
    <m/>
  </r>
  <r>
    <x v="1194"/>
    <s v="OTROS GASTOS"/>
    <m/>
    <m/>
    <m/>
    <m/>
    <m/>
    <m/>
    <m/>
    <x v="854"/>
    <m/>
    <m/>
    <s v=""/>
    <m/>
    <x v="1"/>
    <m/>
    <m/>
    <m/>
    <m/>
    <x v="1"/>
    <m/>
    <x v="1"/>
    <m/>
    <m/>
    <m/>
    <s v="SI"/>
    <m/>
    <m/>
    <x v="3"/>
    <m/>
    <m/>
    <x v="182"/>
    <s v="OTROS GASTOS"/>
    <n v="1918996"/>
    <n v="1919179"/>
    <n v="1919364"/>
    <n v="1919545"/>
    <n v="1919731"/>
    <n v="1919918"/>
    <n v="1920101"/>
    <n v="1920290"/>
    <n v="1920477"/>
    <n v="1920662"/>
    <n v="1920853"/>
    <n v="1921043"/>
    <x v="848"/>
    <m/>
    <m/>
    <m/>
    <n v="23040159"/>
    <m/>
    <m/>
    <m/>
    <m/>
    <s v="*"/>
    <m/>
  </r>
  <r>
    <x v="1195"/>
    <s v="SSFF"/>
    <m/>
    <m/>
    <m/>
    <m/>
    <m/>
    <m/>
    <m/>
    <x v="855"/>
    <m/>
    <m/>
    <s v="Transporte agencias foraneo bn"/>
    <s v="SI"/>
    <x v="1"/>
    <m/>
    <m/>
    <m/>
    <m/>
    <x v="1"/>
    <m/>
    <x v="1"/>
    <m/>
    <m/>
    <m/>
    <s v="SI"/>
    <m/>
    <m/>
    <x v="3"/>
    <m/>
    <m/>
    <x v="183"/>
    <s v="TRANSPORTE AGENCIAS FORANEO BN"/>
    <n v="4223887"/>
    <n v="6062083"/>
    <n v="3872658"/>
    <n v="3366329"/>
    <n v="7314715"/>
    <n v="2601664"/>
    <n v="3148027"/>
    <n v="6728238"/>
    <n v="9349595"/>
    <n v="5851157"/>
    <n v="6139510"/>
    <n v="12023691"/>
    <x v="849"/>
    <m/>
    <m/>
    <m/>
    <n v="70681554"/>
    <m/>
    <m/>
    <m/>
    <m/>
    <s v="*"/>
    <m/>
  </r>
  <r>
    <x v="1196"/>
    <s v="SSFF"/>
    <m/>
    <m/>
    <m/>
    <m/>
    <m/>
    <m/>
    <m/>
    <x v="856"/>
    <m/>
    <m/>
    <s v="Comis.p/serv./pos-agte.multired"/>
    <s v="SI"/>
    <x v="1"/>
    <m/>
    <m/>
    <m/>
    <m/>
    <x v="1"/>
    <m/>
    <x v="1"/>
    <m/>
    <m/>
    <m/>
    <s v="SI"/>
    <m/>
    <m/>
    <x v="3"/>
    <m/>
    <m/>
    <x v="184"/>
    <s v="COMISIONES POR SERVICIOS /POS-AGTE.MULTIRED"/>
    <n v="3402992"/>
    <n v="3418150"/>
    <n v="3433309"/>
    <n v="3448468"/>
    <n v="3463627"/>
    <n v="3478786"/>
    <n v="3610960"/>
    <n v="3743134"/>
    <n v="3875309"/>
    <n v="4007483"/>
    <n v="4139657"/>
    <n v="4271832"/>
    <x v="850"/>
    <m/>
    <m/>
    <m/>
    <n v="44293707"/>
    <m/>
    <m/>
    <m/>
    <m/>
    <s v="*"/>
    <m/>
  </r>
  <r>
    <x v="1197"/>
    <s v="SSFF"/>
    <m/>
    <m/>
    <m/>
    <m/>
    <m/>
    <m/>
    <m/>
    <x v="857"/>
    <m/>
    <m/>
    <s v="Comisiones Nueva  Tarjeta Multired"/>
    <s v="SI"/>
    <x v="1"/>
    <m/>
    <m/>
    <m/>
    <m/>
    <x v="1"/>
    <m/>
    <x v="1"/>
    <m/>
    <m/>
    <m/>
    <s v="SI"/>
    <m/>
    <m/>
    <x v="3"/>
    <m/>
    <m/>
    <x v="185"/>
    <s v="COMISIONES NUEVA TARJETA MULTIRED"/>
    <n v="1334257"/>
    <n v="2857477"/>
    <n v="3064733"/>
    <n v="3009112"/>
    <n v="3430196"/>
    <n v="3245583"/>
    <n v="2466435"/>
    <n v="2883433"/>
    <n v="3127258"/>
    <n v="3071917"/>
    <n v="3511852"/>
    <n v="4070782"/>
    <x v="851"/>
    <m/>
    <m/>
    <m/>
    <n v="36073035"/>
    <m/>
    <m/>
    <m/>
    <m/>
    <s v="*"/>
    <m/>
  </r>
  <r>
    <x v="1198"/>
    <s v="SSFF"/>
    <m/>
    <m/>
    <m/>
    <m/>
    <m/>
    <m/>
    <m/>
    <x v="858"/>
    <m/>
    <m/>
    <s v="Comis.p/serv./pos-agte.multired (+ de 3 mil POS o 5 millones transac.)"/>
    <s v="SI"/>
    <x v="1"/>
    <m/>
    <m/>
    <m/>
    <m/>
    <x v="1"/>
    <m/>
    <x v="1"/>
    <m/>
    <m/>
    <m/>
    <s v="SI"/>
    <m/>
    <m/>
    <x v="3"/>
    <m/>
    <m/>
    <x v="186"/>
    <s v="COMISIONES POR SERVICIO POS-AGTE.MULTIRED-&gt; 3MIL POS"/>
    <n v="2343529"/>
    <n v="2275581"/>
    <n v="2208565"/>
    <n v="2298567"/>
    <n v="2231552"/>
    <n v="2163604"/>
    <n v="2295313"/>
    <n v="2461190"/>
    <n v="2505149"/>
    <n v="2548176"/>
    <n v="2592135"/>
    <n v="2635161"/>
    <x v="852"/>
    <m/>
    <m/>
    <m/>
    <n v="28558522"/>
    <m/>
    <m/>
    <m/>
    <m/>
    <s v="*"/>
    <m/>
  </r>
  <r>
    <x v="1199"/>
    <s v="SSFF"/>
    <m/>
    <m/>
    <m/>
    <m/>
    <m/>
    <m/>
    <m/>
    <x v="859"/>
    <m/>
    <m/>
    <s v="serv.bca. celular-america movil peru sac-claro"/>
    <s v="SI"/>
    <x v="1"/>
    <m/>
    <m/>
    <m/>
    <m/>
    <x v="1"/>
    <m/>
    <x v="1"/>
    <m/>
    <m/>
    <m/>
    <s v="SI"/>
    <m/>
    <m/>
    <x v="3"/>
    <m/>
    <m/>
    <x v="187"/>
    <s v="SERVICIO DE BANCA CELULAR-AMERICA MOVIL PERU SAC-CLARO"/>
    <n v="1882464"/>
    <n v="1521355"/>
    <n v="1768000"/>
    <n v="1718866"/>
    <n v="1809716"/>
    <n v="1730650"/>
    <n v="1882138"/>
    <n v="1746641"/>
    <n v="1747292"/>
    <n v="1888667"/>
    <n v="1819542"/>
    <n v="2489738"/>
    <x v="853"/>
    <m/>
    <m/>
    <m/>
    <n v="22005069"/>
    <m/>
    <m/>
    <m/>
    <m/>
    <s v="*"/>
    <m/>
  </r>
  <r>
    <x v="1200"/>
    <s v="SSFF"/>
    <m/>
    <m/>
    <m/>
    <m/>
    <m/>
    <m/>
    <m/>
    <x v="860"/>
    <m/>
    <m/>
    <s v="Transporte agencias local bn"/>
    <s v="SI"/>
    <x v="1"/>
    <m/>
    <m/>
    <m/>
    <m/>
    <x v="1"/>
    <m/>
    <x v="1"/>
    <m/>
    <m/>
    <m/>
    <s v="SI"/>
    <m/>
    <m/>
    <x v="3"/>
    <m/>
    <m/>
    <x v="188"/>
    <s v="TRANSPORTE AGENCIAS LOCAL BN"/>
    <n v="1599591"/>
    <n v="1742954"/>
    <n v="1904848"/>
    <n v="3394772"/>
    <n v="-73882"/>
    <n v="1489800"/>
    <n v="1872550"/>
    <n v="1689219"/>
    <n v="548020"/>
    <n v="1884221"/>
    <n v="1804194"/>
    <n v="3493222"/>
    <x v="854"/>
    <m/>
    <m/>
    <m/>
    <n v="21349509"/>
    <m/>
    <m/>
    <m/>
    <m/>
    <s v="*"/>
    <m/>
  </r>
  <r>
    <x v="1201"/>
    <s v="SSFF"/>
    <m/>
    <m/>
    <m/>
    <m/>
    <m/>
    <m/>
    <m/>
    <x v="861"/>
    <m/>
    <m/>
    <s v="serv.bca. celular- movistar"/>
    <s v="SI"/>
    <x v="1"/>
    <m/>
    <m/>
    <m/>
    <m/>
    <x v="1"/>
    <m/>
    <x v="1"/>
    <m/>
    <m/>
    <m/>
    <s v="SI"/>
    <m/>
    <m/>
    <x v="3"/>
    <m/>
    <m/>
    <x v="189"/>
    <s v="SERVICIO DE BANCA CELULAR- MOVISTAR"/>
    <n v="1664634"/>
    <n v="1345784"/>
    <n v="1563761"/>
    <n v="1520400"/>
    <n v="1600566"/>
    <n v="1530689"/>
    <n v="1664564"/>
    <n v="1545022"/>
    <n v="1545669"/>
    <n v="1670469"/>
    <n v="1609502"/>
    <n v="2201018"/>
    <x v="855"/>
    <m/>
    <m/>
    <m/>
    <n v="19462078"/>
    <m/>
    <m/>
    <m/>
    <m/>
    <s v="*"/>
    <m/>
  </r>
  <r>
    <x v="1202"/>
    <s v="SSFF"/>
    <m/>
    <m/>
    <m/>
    <m/>
    <m/>
    <m/>
    <m/>
    <x v="862"/>
    <m/>
    <m/>
    <s v="Abastecim.cajero multired foraneo"/>
    <s v="SI"/>
    <x v="1"/>
    <m/>
    <m/>
    <m/>
    <m/>
    <x v="1"/>
    <m/>
    <x v="1"/>
    <m/>
    <m/>
    <m/>
    <s v="SI"/>
    <m/>
    <m/>
    <x v="3"/>
    <m/>
    <m/>
    <x v="190"/>
    <s v="ABASTECIMIENTO CAJERO MULTIRED FORANEO"/>
    <n v="1610563"/>
    <n v="544001"/>
    <n v="1204417"/>
    <n v="1119660"/>
    <n v="1850179"/>
    <n v="1136122"/>
    <n v="927350"/>
    <n v="1322942"/>
    <n v="292688"/>
    <n v="774000"/>
    <n v="2074578"/>
    <n v="4633613"/>
    <x v="856"/>
    <m/>
    <m/>
    <m/>
    <n v="17490113"/>
    <m/>
    <m/>
    <m/>
    <m/>
    <s v="*"/>
    <m/>
  </r>
  <r>
    <x v="1203"/>
    <s v="SSFF"/>
    <m/>
    <m/>
    <m/>
    <m/>
    <m/>
    <m/>
    <m/>
    <x v="863"/>
    <m/>
    <m/>
    <s v="Procesam.de efectivo bovedas bn"/>
    <s v="SI"/>
    <x v="1"/>
    <m/>
    <m/>
    <m/>
    <m/>
    <x v="1"/>
    <m/>
    <x v="1"/>
    <m/>
    <m/>
    <m/>
    <s v="SI"/>
    <m/>
    <m/>
    <x v="3"/>
    <m/>
    <m/>
    <x v="191"/>
    <s v="PROCESAMIENTO DE EFECTIVO BOVEDAS BN"/>
    <n v="565013"/>
    <n v="1379010"/>
    <n v="799184"/>
    <n v="0"/>
    <n v="1849977"/>
    <n v="926952"/>
    <n v="134724"/>
    <n v="1468081"/>
    <n v="707356"/>
    <n v="1119518"/>
    <n v="1703118"/>
    <n v="2404515"/>
    <x v="857"/>
    <m/>
    <m/>
    <m/>
    <n v="13057448"/>
    <m/>
    <m/>
    <m/>
    <m/>
    <s v="*"/>
    <m/>
  </r>
  <r>
    <x v="1204"/>
    <s v="SSFF"/>
    <m/>
    <m/>
    <m/>
    <m/>
    <m/>
    <m/>
    <m/>
    <x v="864"/>
    <m/>
    <m/>
    <s v="Tarjeta global debito visa-diferido"/>
    <s v="SI"/>
    <x v="1"/>
    <m/>
    <m/>
    <m/>
    <m/>
    <x v="1"/>
    <m/>
    <x v="1"/>
    <m/>
    <m/>
    <m/>
    <s v="SI"/>
    <m/>
    <m/>
    <x v="3"/>
    <m/>
    <m/>
    <x v="192"/>
    <s v="TARJETA GLOBAL DEBITO VISA-DIFERIDO"/>
    <n v="962430"/>
    <n v="981331"/>
    <n v="1009160"/>
    <n v="1034720"/>
    <n v="1038684"/>
    <n v="1016476"/>
    <n v="1017995"/>
    <n v="1013360"/>
    <n v="1006617"/>
    <n v="1004524"/>
    <n v="1003655"/>
    <n v="1004884"/>
    <x v="858"/>
    <m/>
    <m/>
    <m/>
    <n v="12093836"/>
    <m/>
    <m/>
    <m/>
    <m/>
    <s v="*"/>
    <m/>
  </r>
  <r>
    <x v="1205"/>
    <s v="SSFF"/>
    <m/>
    <m/>
    <m/>
    <m/>
    <m/>
    <m/>
    <m/>
    <x v="865"/>
    <m/>
    <m/>
    <s v="Alquiler Bóveda"/>
    <s v="SI"/>
    <x v="1"/>
    <m/>
    <m/>
    <m/>
    <m/>
    <x v="1"/>
    <m/>
    <x v="1"/>
    <m/>
    <m/>
    <m/>
    <s v="SI"/>
    <m/>
    <m/>
    <x v="3"/>
    <m/>
    <m/>
    <x v="193"/>
    <s v="ALQUILER BOVEDAS"/>
    <n v="641963"/>
    <n v="812588"/>
    <n v="1027365"/>
    <n v="678197"/>
    <n v="1598705"/>
    <n v="665714"/>
    <n v="834614"/>
    <n v="1118720"/>
    <n v="925795"/>
    <n v="990514"/>
    <n v="1004580"/>
    <n v="1735971"/>
    <x v="859"/>
    <m/>
    <m/>
    <m/>
    <n v="12034726"/>
    <m/>
    <m/>
    <m/>
    <m/>
    <s v="*"/>
    <m/>
  </r>
  <r>
    <x v="1206"/>
    <s v="SSFF"/>
    <m/>
    <m/>
    <m/>
    <m/>
    <m/>
    <m/>
    <m/>
    <x v="866"/>
    <m/>
    <m/>
    <s v="Comisiones Tarjeta Mastercard"/>
    <s v="SI"/>
    <x v="1"/>
    <m/>
    <m/>
    <m/>
    <m/>
    <x v="1"/>
    <m/>
    <x v="1"/>
    <m/>
    <m/>
    <m/>
    <s v="SI"/>
    <m/>
    <m/>
    <x v="3"/>
    <m/>
    <m/>
    <x v="194"/>
    <s v="COMISIONES TARJETA MASTERCARD "/>
    <n v="155925"/>
    <n v="2162427"/>
    <n v="345699"/>
    <n v="1120305"/>
    <n v="366082"/>
    <n v="440100"/>
    <n v="843394"/>
    <n v="690017"/>
    <n v="689090"/>
    <n v="840634"/>
    <n v="689626"/>
    <n v="836644"/>
    <x v="860"/>
    <m/>
    <m/>
    <m/>
    <n v="9179943"/>
    <m/>
    <m/>
    <m/>
    <m/>
    <s v="*"/>
    <m/>
  </r>
  <r>
    <x v="1207"/>
    <s v="SSFF"/>
    <m/>
    <m/>
    <m/>
    <m/>
    <m/>
    <m/>
    <m/>
    <x v="867"/>
    <m/>
    <m/>
    <s v="Abastecim.cajero multired local"/>
    <s v="SI"/>
    <x v="1"/>
    <m/>
    <m/>
    <m/>
    <m/>
    <x v="1"/>
    <m/>
    <x v="1"/>
    <m/>
    <m/>
    <m/>
    <s v="SI"/>
    <m/>
    <m/>
    <x v="3"/>
    <m/>
    <m/>
    <x v="195"/>
    <s v="ABASTECIMIENTO CAJERO MULTIRED LOCAL"/>
    <n v="400446"/>
    <n v="797211"/>
    <n v="663287"/>
    <n v="1447401"/>
    <n v="22150"/>
    <n v="763053"/>
    <n v="155487"/>
    <n v="693477"/>
    <n v="-1495"/>
    <n v="615833"/>
    <n v="827864"/>
    <n v="2627225"/>
    <x v="861"/>
    <m/>
    <m/>
    <m/>
    <n v="9011939"/>
    <m/>
    <m/>
    <m/>
    <m/>
    <s v="*"/>
    <m/>
  </r>
  <r>
    <x v="1208"/>
    <s v="SSFF"/>
    <m/>
    <m/>
    <m/>
    <m/>
    <m/>
    <m/>
    <m/>
    <x v="868"/>
    <m/>
    <m/>
    <s v="Servicio pago - Domicilio onp"/>
    <s v="SI"/>
    <x v="1"/>
    <m/>
    <m/>
    <m/>
    <m/>
    <x v="1"/>
    <m/>
    <x v="1"/>
    <m/>
    <m/>
    <m/>
    <s v="SI"/>
    <m/>
    <m/>
    <x v="3"/>
    <m/>
    <m/>
    <x v="196"/>
    <s v="SERVICIO PAGO -DOMICILIO ONP"/>
    <n v="592848"/>
    <n v="592975"/>
    <n v="592695"/>
    <n v="592652"/>
    <n v="592697"/>
    <n v="592762"/>
    <n v="592772"/>
    <n v="592759"/>
    <n v="592723"/>
    <n v="592727"/>
    <n v="592740"/>
    <n v="592747"/>
    <x v="862"/>
    <m/>
    <m/>
    <m/>
    <n v="7113097"/>
    <m/>
    <m/>
    <m/>
    <m/>
    <s v="*"/>
    <m/>
  </r>
  <r>
    <x v="1209"/>
    <s v="SSFF"/>
    <m/>
    <m/>
    <m/>
    <m/>
    <m/>
    <m/>
    <m/>
    <x v="869"/>
    <m/>
    <m/>
    <s v="serv.bca.celular- bitel"/>
    <s v="SI"/>
    <x v="1"/>
    <m/>
    <m/>
    <m/>
    <m/>
    <x v="1"/>
    <m/>
    <x v="1"/>
    <m/>
    <m/>
    <m/>
    <s v="SI"/>
    <m/>
    <m/>
    <x v="3"/>
    <m/>
    <m/>
    <x v="197"/>
    <s v="SERVICIO DE BANCA CELULAR - BITEL"/>
    <n v="478889"/>
    <n v="385057"/>
    <n v="448329"/>
    <n v="435466"/>
    <n v="459292"/>
    <n v="439013"/>
    <n v="477897"/>
    <n v="442280"/>
    <n v="442147"/>
    <n v="479010"/>
    <n v="460765"/>
    <n v="635959"/>
    <x v="863"/>
    <m/>
    <m/>
    <m/>
    <n v="5584104"/>
    <m/>
    <m/>
    <m/>
    <m/>
    <s v="*"/>
    <m/>
  </r>
  <r>
    <x v="1210"/>
    <s v="SSFF"/>
    <m/>
    <m/>
    <m/>
    <m/>
    <m/>
    <m/>
    <m/>
    <x v="870"/>
    <m/>
    <m/>
    <s v="Servicio Agente Multired"/>
    <s v="SI"/>
    <x v="1"/>
    <m/>
    <m/>
    <m/>
    <m/>
    <x v="1"/>
    <m/>
    <x v="1"/>
    <m/>
    <m/>
    <m/>
    <s v="SI"/>
    <m/>
    <m/>
    <x v="3"/>
    <m/>
    <m/>
    <x v="198"/>
    <s v="SERVICIO DE AGENTE MULTIRED"/>
    <n v="95200"/>
    <n v="195600"/>
    <n v="296000"/>
    <n v="396400"/>
    <n v="496800"/>
    <n v="496800"/>
    <n v="496800"/>
    <n v="496800"/>
    <n v="496800"/>
    <n v="496800"/>
    <n v="496800"/>
    <n v="496800"/>
    <x v="864"/>
    <m/>
    <m/>
    <m/>
    <n v="4957600"/>
    <m/>
    <m/>
    <m/>
    <m/>
    <s v="*"/>
    <m/>
  </r>
  <r>
    <x v="1211"/>
    <s v="SSFF"/>
    <m/>
    <m/>
    <m/>
    <m/>
    <m/>
    <m/>
    <m/>
    <x v="871"/>
    <m/>
    <m/>
    <s v="serv.bca.celular- entel ME"/>
    <s v="SI"/>
    <x v="1"/>
    <m/>
    <m/>
    <m/>
    <m/>
    <x v="1"/>
    <m/>
    <x v="1"/>
    <m/>
    <m/>
    <m/>
    <s v="SI"/>
    <m/>
    <m/>
    <x v="3"/>
    <m/>
    <m/>
    <x v="199"/>
    <s v="SERVICIO DE BANCA CELULAR-  ENTEL"/>
    <n v="312522"/>
    <n v="251287"/>
    <n v="292578"/>
    <n v="284184"/>
    <n v="299732"/>
    <n v="286499"/>
    <n v="311874"/>
    <n v="288630"/>
    <n v="288544"/>
    <n v="312601"/>
    <n v="300694"/>
    <n v="415025"/>
    <x v="865"/>
    <m/>
    <m/>
    <m/>
    <n v="3644170"/>
    <m/>
    <m/>
    <m/>
    <m/>
    <s v="*"/>
    <m/>
  </r>
  <r>
    <x v="1212"/>
    <s v="SSFF"/>
    <m/>
    <m/>
    <m/>
    <m/>
    <m/>
    <m/>
    <m/>
    <x v="872"/>
    <m/>
    <m/>
    <s v="Transporte boveda bcrp bn"/>
    <s v="SI"/>
    <x v="1"/>
    <m/>
    <m/>
    <m/>
    <m/>
    <x v="1"/>
    <m/>
    <x v="1"/>
    <m/>
    <m/>
    <m/>
    <s v="SI"/>
    <m/>
    <m/>
    <x v="3"/>
    <m/>
    <m/>
    <x v="200"/>
    <s v="TRANSPORTE BOVEDA BCRP BN"/>
    <n v="141462"/>
    <n v="-84406"/>
    <n v="2680"/>
    <n v="19939"/>
    <n v="30755"/>
    <n v="8176"/>
    <n v="82267"/>
    <n v="284256"/>
    <n v="688721"/>
    <n v="644661"/>
    <n v="609429"/>
    <n v="1124934"/>
    <x v="866"/>
    <m/>
    <m/>
    <m/>
    <n v="3552874"/>
    <m/>
    <m/>
    <m/>
    <m/>
    <s v="*"/>
    <m/>
  </r>
  <r>
    <x v="1213"/>
    <s v="SSFF"/>
    <m/>
    <m/>
    <m/>
    <m/>
    <m/>
    <m/>
    <m/>
    <x v="873"/>
    <m/>
    <m/>
    <s v="Servicio desarrollo de marca"/>
    <s v="SI"/>
    <x v="1"/>
    <m/>
    <m/>
    <m/>
    <m/>
    <x v="1"/>
    <m/>
    <x v="1"/>
    <m/>
    <m/>
    <m/>
    <s v="SI"/>
    <m/>
    <m/>
    <x v="3"/>
    <m/>
    <m/>
    <x v="201"/>
    <s v="SERVICIO DESARROLLO DE MARCA"/>
    <n v="0"/>
    <n v="0"/>
    <n v="0"/>
    <n v="887767"/>
    <n v="0"/>
    <n v="0"/>
    <n v="887767"/>
    <n v="0"/>
    <n v="0"/>
    <n v="887767"/>
    <n v="0"/>
    <n v="887767"/>
    <x v="867"/>
    <m/>
    <m/>
    <m/>
    <n v="3551068"/>
    <m/>
    <m/>
    <m/>
    <m/>
    <s v="*"/>
    <m/>
  </r>
  <r>
    <x v="1214"/>
    <s v="SSFF"/>
    <m/>
    <m/>
    <m/>
    <m/>
    <m/>
    <m/>
    <m/>
    <x v="874"/>
    <m/>
    <m/>
    <s v="Servicio Membresía Visa"/>
    <s v="SI"/>
    <x v="1"/>
    <m/>
    <m/>
    <m/>
    <m/>
    <x v="1"/>
    <m/>
    <x v="1"/>
    <m/>
    <m/>
    <m/>
    <s v="SI"/>
    <m/>
    <m/>
    <x v="3"/>
    <m/>
    <m/>
    <x v="202"/>
    <s v="SERVICIO MEMBRESIA VISA"/>
    <n v="0"/>
    <n v="0"/>
    <n v="0"/>
    <n v="873596"/>
    <n v="0"/>
    <n v="0"/>
    <n v="873596"/>
    <n v="0"/>
    <n v="0"/>
    <n v="873596"/>
    <n v="0"/>
    <n v="873596"/>
    <x v="868"/>
    <m/>
    <m/>
    <m/>
    <n v="3494384"/>
    <m/>
    <m/>
    <m/>
    <m/>
    <s v="*"/>
    <m/>
  </r>
  <r>
    <x v="1215"/>
    <s v="SSFF"/>
    <m/>
    <m/>
    <m/>
    <m/>
    <m/>
    <m/>
    <m/>
    <x v="875"/>
    <m/>
    <m/>
    <s v="Comisión servicios tasas visa"/>
    <s v="SI"/>
    <x v="1"/>
    <m/>
    <m/>
    <m/>
    <m/>
    <x v="1"/>
    <m/>
    <x v="1"/>
    <m/>
    <m/>
    <m/>
    <s v="SI"/>
    <m/>
    <m/>
    <x v="3"/>
    <m/>
    <m/>
    <x v="203"/>
    <s v="COMISION SERVICIOS OPERACIONES VISA"/>
    <n v="238918"/>
    <n v="238918"/>
    <n v="238918"/>
    <n v="241665"/>
    <n v="241665"/>
    <n v="241665"/>
    <n v="241665"/>
    <n v="241955"/>
    <n v="241955"/>
    <n v="241955"/>
    <n v="241955"/>
    <n v="242439"/>
    <x v="869"/>
    <m/>
    <m/>
    <m/>
    <n v="2893673"/>
    <m/>
    <m/>
    <m/>
    <m/>
    <s v="*"/>
    <m/>
  </r>
  <r>
    <x v="1216"/>
    <s v="SSFF"/>
    <m/>
    <m/>
    <m/>
    <m/>
    <m/>
    <m/>
    <m/>
    <x v="876"/>
    <m/>
    <m/>
    <s v="Multiflota Visanet del Perú"/>
    <s v="SI"/>
    <x v="1"/>
    <m/>
    <m/>
    <m/>
    <m/>
    <x v="1"/>
    <m/>
    <x v="1"/>
    <m/>
    <m/>
    <m/>
    <s v="SI"/>
    <m/>
    <m/>
    <x v="3"/>
    <m/>
    <m/>
    <x v="204"/>
    <s v="MULTIFLOTA VISANET DEL PERU "/>
    <n v="178305"/>
    <n v="185247"/>
    <n v="197289"/>
    <n v="192043"/>
    <n v="203604"/>
    <n v="158703"/>
    <n v="166608"/>
    <n v="174981"/>
    <n v="185895"/>
    <n v="186628"/>
    <n v="186131"/>
    <n v="185327"/>
    <x v="870"/>
    <m/>
    <m/>
    <m/>
    <n v="2200761"/>
    <m/>
    <m/>
    <m/>
    <m/>
    <s v="*"/>
    <m/>
  </r>
  <r>
    <x v="1217"/>
    <s v="SSFF"/>
    <m/>
    <m/>
    <m/>
    <m/>
    <m/>
    <m/>
    <m/>
    <x v="877"/>
    <m/>
    <m/>
    <s v="Administ.cajero isla multired"/>
    <s v="SI"/>
    <x v="1"/>
    <m/>
    <m/>
    <m/>
    <m/>
    <x v="1"/>
    <m/>
    <x v="1"/>
    <m/>
    <m/>
    <m/>
    <s v="SI"/>
    <m/>
    <m/>
    <x v="3"/>
    <m/>
    <m/>
    <x v="205"/>
    <s v="ADMINISTRACION CAJERO ISLA MULTIRED"/>
    <n v="161384"/>
    <n v="133414"/>
    <n v="161549"/>
    <n v="152115"/>
    <n v="180630"/>
    <n v="71408"/>
    <n v="205087"/>
    <n v="260780"/>
    <n v="154257"/>
    <n v="210351"/>
    <n v="181782"/>
    <n v="180861"/>
    <x v="871"/>
    <m/>
    <m/>
    <m/>
    <n v="2053618"/>
    <m/>
    <m/>
    <m/>
    <m/>
    <s v="*"/>
    <m/>
  </r>
  <r>
    <x v="1218"/>
    <s v="SSFF"/>
    <m/>
    <m/>
    <m/>
    <m/>
    <m/>
    <m/>
    <m/>
    <x v="878"/>
    <m/>
    <m/>
    <s v="Apertura puertas ATMs - Hermes-ATMs Provincias"/>
    <s v="SI"/>
    <x v="1"/>
    <m/>
    <m/>
    <m/>
    <m/>
    <x v="1"/>
    <m/>
    <x v="1"/>
    <m/>
    <m/>
    <m/>
    <s v="SI"/>
    <m/>
    <m/>
    <x v="3"/>
    <m/>
    <m/>
    <x v="206"/>
    <s v="HERMES-ATM'S PROVINCIAS"/>
    <n v="160000"/>
    <n v="160000"/>
    <n v="160000"/>
    <n v="160000"/>
    <n v="160000"/>
    <n v="160000"/>
    <n v="160000"/>
    <n v="160000"/>
    <n v="160000"/>
    <n v="160000"/>
    <n v="160000"/>
    <n v="160000"/>
    <x v="872"/>
    <m/>
    <m/>
    <m/>
    <n v="1920000"/>
    <m/>
    <m/>
    <m/>
    <m/>
    <s v="*"/>
    <m/>
  </r>
  <r>
    <x v="1219"/>
    <s v="SSFF"/>
    <m/>
    <m/>
    <m/>
    <m/>
    <m/>
    <m/>
    <m/>
    <x v="879"/>
    <m/>
    <m/>
    <s v="Apertura puertas ATMs -Prosegur-ATMs Provincias"/>
    <s v="SI"/>
    <x v="1"/>
    <m/>
    <m/>
    <m/>
    <m/>
    <x v="1"/>
    <m/>
    <x v="1"/>
    <m/>
    <m/>
    <m/>
    <s v="SI"/>
    <m/>
    <m/>
    <x v="3"/>
    <m/>
    <m/>
    <x v="207"/>
    <s v="PROSEGUR-ATM'S PROVINCIAS"/>
    <n v="160000"/>
    <n v="160000"/>
    <n v="160000"/>
    <n v="160000"/>
    <n v="160000"/>
    <n v="160000"/>
    <n v="160000"/>
    <n v="160000"/>
    <n v="160000"/>
    <n v="160000"/>
    <n v="160000"/>
    <n v="160000"/>
    <x v="872"/>
    <m/>
    <m/>
    <m/>
    <n v="1920000"/>
    <m/>
    <m/>
    <m/>
    <m/>
    <s v="*"/>
    <m/>
  </r>
  <r>
    <x v="1220"/>
    <s v="SSFF"/>
    <m/>
    <m/>
    <m/>
    <m/>
    <m/>
    <m/>
    <m/>
    <x v="880"/>
    <m/>
    <m/>
    <s v="Monitoreo preventivo operaciones sospechosas"/>
    <s v="SI"/>
    <x v="1"/>
    <m/>
    <m/>
    <m/>
    <m/>
    <x v="1"/>
    <m/>
    <x v="1"/>
    <m/>
    <m/>
    <m/>
    <s v="SI"/>
    <m/>
    <m/>
    <x v="3"/>
    <m/>
    <m/>
    <x v="208"/>
    <s v="MONITOREO PREVENTIVO - OPERACIONES SOSPECHOSAS"/>
    <n v="151073"/>
    <n v="151073"/>
    <n v="151073"/>
    <n v="151073"/>
    <n v="151073"/>
    <n v="151073"/>
    <n v="151073"/>
    <n v="151073"/>
    <n v="151073"/>
    <n v="151073"/>
    <n v="151073"/>
    <n v="151073"/>
    <x v="873"/>
    <m/>
    <m/>
    <m/>
    <n v="1812876"/>
    <m/>
    <m/>
    <m/>
    <m/>
    <s v="*"/>
    <m/>
  </r>
  <r>
    <x v="1221"/>
    <s v="SSFF"/>
    <m/>
    <m/>
    <m/>
    <m/>
    <m/>
    <m/>
    <m/>
    <x v="881"/>
    <m/>
    <m/>
    <s v="Apertura puertas ATMs -Hermes-ATMs Lima"/>
    <s v="SI"/>
    <x v="1"/>
    <m/>
    <m/>
    <m/>
    <m/>
    <x v="1"/>
    <m/>
    <x v="1"/>
    <m/>
    <m/>
    <m/>
    <s v="SI"/>
    <m/>
    <m/>
    <x v="3"/>
    <m/>
    <m/>
    <x v="209"/>
    <s v="HERMES-ATM'S LIMA"/>
    <n v="120000"/>
    <n v="120000"/>
    <n v="120000"/>
    <n v="120000"/>
    <n v="120000"/>
    <n v="120000"/>
    <n v="120000"/>
    <n v="120000"/>
    <n v="120000"/>
    <n v="120000"/>
    <n v="120000"/>
    <n v="120000"/>
    <x v="874"/>
    <m/>
    <m/>
    <m/>
    <n v="1440000"/>
    <m/>
    <m/>
    <m/>
    <m/>
    <s v="*"/>
    <m/>
  </r>
  <r>
    <x v="1222"/>
    <s v="SSFF"/>
    <m/>
    <m/>
    <m/>
    <m/>
    <m/>
    <m/>
    <m/>
    <x v="882"/>
    <m/>
    <m/>
    <s v="Apertura puertas ATMs -Prosegur-ATMs Lima"/>
    <s v="SI"/>
    <x v="1"/>
    <m/>
    <m/>
    <m/>
    <m/>
    <x v="1"/>
    <m/>
    <x v="1"/>
    <m/>
    <m/>
    <m/>
    <s v="SI"/>
    <m/>
    <m/>
    <x v="3"/>
    <m/>
    <m/>
    <x v="210"/>
    <s v="PROSEGUR-ATM'S LIMA"/>
    <n v="120000"/>
    <n v="120000"/>
    <n v="120000"/>
    <n v="120000"/>
    <n v="120000"/>
    <n v="120000"/>
    <n v="120000"/>
    <n v="120000"/>
    <n v="120000"/>
    <n v="120000"/>
    <n v="120000"/>
    <n v="120000"/>
    <x v="874"/>
    <m/>
    <m/>
    <m/>
    <n v="1440000"/>
    <m/>
    <m/>
    <m/>
    <m/>
    <s v="*"/>
    <m/>
  </r>
  <r>
    <x v="1223"/>
    <s v="SSFF"/>
    <m/>
    <m/>
    <m/>
    <m/>
    <m/>
    <m/>
    <m/>
    <x v="883"/>
    <m/>
    <m/>
    <s v="Servicios"/>
    <s v="SI"/>
    <x v="1"/>
    <m/>
    <m/>
    <m/>
    <m/>
    <x v="1"/>
    <m/>
    <x v="1"/>
    <m/>
    <m/>
    <m/>
    <s v="SI"/>
    <m/>
    <m/>
    <x v="3"/>
    <m/>
    <m/>
    <x v="211"/>
    <s v="SERVICIOS "/>
    <n v="82806"/>
    <n v="89184"/>
    <n v="96600"/>
    <n v="104606"/>
    <n v="113272"/>
    <n v="121760"/>
    <n v="99877"/>
    <n v="92389"/>
    <n v="99911"/>
    <n v="99595"/>
    <n v="100188"/>
    <n v="100189"/>
    <x v="875"/>
    <m/>
    <m/>
    <m/>
    <n v="1200377"/>
    <m/>
    <m/>
    <m/>
    <m/>
    <s v="*"/>
    <m/>
  </r>
  <r>
    <x v="1224"/>
    <s v="SSFF"/>
    <m/>
    <m/>
    <m/>
    <m/>
    <m/>
    <m/>
    <m/>
    <x v="883"/>
    <m/>
    <m/>
    <s v="Servicios"/>
    <s v="SI"/>
    <x v="1"/>
    <m/>
    <m/>
    <m/>
    <m/>
    <x v="1"/>
    <m/>
    <x v="1"/>
    <m/>
    <m/>
    <m/>
    <s v="SI"/>
    <m/>
    <m/>
    <x v="3"/>
    <m/>
    <m/>
    <x v="212"/>
    <s v="SERVICIOS "/>
    <n v="76344"/>
    <n v="89153"/>
    <n v="104123"/>
    <n v="104693"/>
    <n v="105522"/>
    <n v="103672"/>
    <n v="98224"/>
    <n v="101907"/>
    <n v="104054"/>
    <n v="104042"/>
    <n v="103932"/>
    <n v="103665"/>
    <x v="876"/>
    <m/>
    <m/>
    <m/>
    <n v="1199331"/>
    <m/>
    <m/>
    <m/>
    <m/>
    <s v="*"/>
    <m/>
  </r>
  <r>
    <x v="1225"/>
    <s v="SSFF"/>
    <m/>
    <m/>
    <m/>
    <m/>
    <m/>
    <m/>
    <m/>
    <x v="485"/>
    <m/>
    <m/>
    <s v="Cámara de Compensación Electrónica"/>
    <s v="SI"/>
    <x v="1"/>
    <m/>
    <m/>
    <m/>
    <m/>
    <x v="1"/>
    <m/>
    <x v="1"/>
    <m/>
    <m/>
    <m/>
    <s v="SI"/>
    <m/>
    <m/>
    <x v="3"/>
    <m/>
    <m/>
    <x v="213"/>
    <s v="CAMARA DE COMPENSACIÓN ELECTRÓNICA"/>
    <n v="89571"/>
    <n v="90237"/>
    <n v="90035"/>
    <n v="90383"/>
    <n v="90449"/>
    <n v="90808"/>
    <n v="91014"/>
    <n v="91257"/>
    <n v="91428"/>
    <n v="91662"/>
    <n v="91877"/>
    <n v="92118"/>
    <x v="877"/>
    <m/>
    <m/>
    <m/>
    <n v="1090839"/>
    <m/>
    <m/>
    <m/>
    <m/>
    <s v="*"/>
    <m/>
  </r>
  <r>
    <x v="1226"/>
    <s v="SSFF"/>
    <m/>
    <m/>
    <m/>
    <m/>
    <m/>
    <m/>
    <m/>
    <x v="884"/>
    <m/>
    <m/>
    <s v="serv.bca.celular - entel"/>
    <s v="SI"/>
    <x v="1"/>
    <m/>
    <m/>
    <m/>
    <m/>
    <x v="1"/>
    <m/>
    <x v="1"/>
    <m/>
    <m/>
    <m/>
    <s v="SI"/>
    <m/>
    <m/>
    <x v="3"/>
    <m/>
    <m/>
    <x v="214"/>
    <s v="SERVICIO DE BANCA CELULAR- ENTEL"/>
    <n v="46790"/>
    <n v="37622"/>
    <n v="43804"/>
    <n v="42547"/>
    <n v="44875"/>
    <n v="42894"/>
    <n v="46693"/>
    <n v="43213"/>
    <n v="43200"/>
    <n v="46802"/>
    <n v="45019"/>
    <n v="62136"/>
    <x v="878"/>
    <m/>
    <m/>
    <m/>
    <n v="545595"/>
    <m/>
    <m/>
    <m/>
    <m/>
    <s v="*"/>
    <m/>
  </r>
  <r>
    <x v="1227"/>
    <s v="SSFF"/>
    <m/>
    <m/>
    <m/>
    <m/>
    <m/>
    <m/>
    <m/>
    <x v="885"/>
    <m/>
    <m/>
    <s v="Comisiones Fideicomitente - Fideicomiso COFIDE"/>
    <s v="SI"/>
    <x v="1"/>
    <m/>
    <m/>
    <m/>
    <m/>
    <x v="1"/>
    <m/>
    <x v="1"/>
    <m/>
    <m/>
    <m/>
    <s v="SI"/>
    <m/>
    <m/>
    <x v="3"/>
    <m/>
    <m/>
    <x v="215"/>
    <s v="FIDEICOMISO COFIDE"/>
    <n v="42087"/>
    <n v="42093"/>
    <n v="42100"/>
    <n v="42080"/>
    <n v="42058"/>
    <n v="42083"/>
    <n v="42083"/>
    <n v="42083"/>
    <n v="42081"/>
    <n v="42078"/>
    <n v="42078"/>
    <n v="42081"/>
    <x v="879"/>
    <m/>
    <m/>
    <m/>
    <n v="504985"/>
    <m/>
    <m/>
    <m/>
    <m/>
    <s v="*"/>
    <m/>
  </r>
  <r>
    <x v="1228"/>
    <s v="SSFF"/>
    <m/>
    <m/>
    <m/>
    <m/>
    <m/>
    <m/>
    <m/>
    <x v="886"/>
    <m/>
    <m/>
    <s v="Transporte tarjetas multired "/>
    <s v="SI"/>
    <x v="1"/>
    <m/>
    <m/>
    <m/>
    <m/>
    <x v="1"/>
    <m/>
    <x v="1"/>
    <m/>
    <m/>
    <m/>
    <s v="SI"/>
    <m/>
    <m/>
    <x v="3"/>
    <m/>
    <m/>
    <x v="216"/>
    <s v="TRANSPORTE TARJETAS MULTIRED P-ETVS"/>
    <n v="34991"/>
    <n v="37382"/>
    <n v="30801"/>
    <n v="31709"/>
    <n v="32603"/>
    <n v="32913"/>
    <n v="33400"/>
    <n v="33135"/>
    <n v="32427"/>
    <n v="32698"/>
    <n v="32862"/>
    <n v="32906"/>
    <x v="880"/>
    <m/>
    <m/>
    <m/>
    <n v="397827"/>
    <m/>
    <m/>
    <m/>
    <m/>
    <s v="*"/>
    <m/>
  </r>
  <r>
    <x v="1229"/>
    <s v="SSFF"/>
    <m/>
    <m/>
    <m/>
    <m/>
    <m/>
    <m/>
    <m/>
    <x v="887"/>
    <m/>
    <m/>
    <s v="Otros (Dinero electrónico, servicio swift, otros)"/>
    <s v="SI"/>
    <x v="1"/>
    <m/>
    <m/>
    <m/>
    <m/>
    <x v="1"/>
    <m/>
    <x v="1"/>
    <m/>
    <m/>
    <m/>
    <s v="SI"/>
    <m/>
    <m/>
    <x v="3"/>
    <m/>
    <m/>
    <x v="217"/>
    <s v=""/>
    <n v="27720"/>
    <n v="28013"/>
    <n v="27905"/>
    <n v="28019"/>
    <n v="27986"/>
    <n v="27983"/>
    <n v="28041"/>
    <n v="28083"/>
    <n v="86555"/>
    <n v="28043"/>
    <n v="28043"/>
    <n v="20392"/>
    <x v="881"/>
    <m/>
    <m/>
    <m/>
    <n v="386783"/>
    <m/>
    <m/>
    <m/>
    <m/>
    <s v="*"/>
    <m/>
  </r>
  <r>
    <x v="1230"/>
    <s v="SSFF"/>
    <m/>
    <m/>
    <m/>
    <m/>
    <m/>
    <m/>
    <m/>
    <x v="888"/>
    <m/>
    <m/>
    <s v="servicio de banca celular-yellow pepper movil"/>
    <s v="SI"/>
    <x v="1"/>
    <m/>
    <m/>
    <m/>
    <m/>
    <x v="1"/>
    <m/>
    <x v="1"/>
    <m/>
    <m/>
    <m/>
    <s v="SI"/>
    <m/>
    <m/>
    <x v="3"/>
    <m/>
    <m/>
    <x v="218"/>
    <s v="SERVICIO DE BANCA CELULAR-YELLOW PEPPER MOVIL"/>
    <n v="23189"/>
    <n v="21995"/>
    <n v="23857"/>
    <n v="23644"/>
    <n v="23667"/>
    <n v="22922"/>
    <n v="24614"/>
    <n v="24275"/>
    <n v="24938"/>
    <n v="25813"/>
    <n v="25985"/>
    <n v="26029"/>
    <x v="882"/>
    <m/>
    <m/>
    <m/>
    <n v="290928"/>
    <m/>
    <m/>
    <m/>
    <m/>
    <s v="*"/>
    <m/>
  </r>
  <r>
    <x v="1231"/>
    <s v="SSFF"/>
    <m/>
    <m/>
    <m/>
    <m/>
    <m/>
    <m/>
    <m/>
    <x v="889"/>
    <m/>
    <m/>
    <s v="Comisión servicio Bancared"/>
    <s v="SI"/>
    <x v="1"/>
    <m/>
    <m/>
    <m/>
    <m/>
    <x v="1"/>
    <m/>
    <x v="1"/>
    <m/>
    <m/>
    <m/>
    <s v="SI"/>
    <m/>
    <m/>
    <x v="3"/>
    <m/>
    <m/>
    <x v="219"/>
    <s v="COMISIONES SERVICIO BANCARED"/>
    <n v="21896"/>
    <n v="21896"/>
    <n v="21896"/>
    <n v="21896"/>
    <n v="21896"/>
    <n v="21896"/>
    <n v="21896"/>
    <n v="21896"/>
    <n v="21896"/>
    <n v="21896"/>
    <n v="21896"/>
    <n v="21901"/>
    <x v="883"/>
    <m/>
    <m/>
    <m/>
    <n v="262757"/>
    <m/>
    <m/>
    <m/>
    <m/>
    <s v="*"/>
    <m/>
  </r>
  <r>
    <x v="1232"/>
    <s v="SSFF"/>
    <m/>
    <m/>
    <m/>
    <m/>
    <m/>
    <m/>
    <m/>
    <x v="885"/>
    <m/>
    <m/>
    <s v="Comisiones Fideicomitente - Fideicomiso COFIDE"/>
    <s v="SI"/>
    <x v="1"/>
    <m/>
    <m/>
    <m/>
    <m/>
    <x v="1"/>
    <m/>
    <x v="1"/>
    <m/>
    <m/>
    <m/>
    <s v="SI"/>
    <m/>
    <m/>
    <x v="3"/>
    <m/>
    <m/>
    <x v="220"/>
    <s v="FIDEICOMISO COFIDE"/>
    <n v="17958"/>
    <n v="18170"/>
    <n v="18417"/>
    <n v="18442"/>
    <n v="18364"/>
    <n v="18188"/>
    <n v="18257"/>
    <n v="18306"/>
    <n v="18329"/>
    <n v="18314"/>
    <n v="18293"/>
    <n v="18281"/>
    <x v="884"/>
    <m/>
    <m/>
    <m/>
    <n v="219319"/>
    <m/>
    <m/>
    <m/>
    <m/>
    <s v="*"/>
    <m/>
  </r>
  <r>
    <x v="1233"/>
    <s v="SSFF"/>
    <m/>
    <m/>
    <m/>
    <m/>
    <m/>
    <m/>
    <m/>
    <x v="890"/>
    <m/>
    <m/>
    <s v="Transferencias de fondos"/>
    <s v="SI"/>
    <x v="1"/>
    <m/>
    <m/>
    <m/>
    <m/>
    <x v="1"/>
    <m/>
    <x v="1"/>
    <m/>
    <m/>
    <m/>
    <s v="SI"/>
    <m/>
    <m/>
    <x v="3"/>
    <m/>
    <m/>
    <x v="221"/>
    <s v="FONDOS "/>
    <n v="14591"/>
    <n v="15670"/>
    <n v="16646"/>
    <n v="16911"/>
    <n v="16991"/>
    <n v="16941"/>
    <n v="16862"/>
    <n v="17253"/>
    <n v="17527"/>
    <n v="17679"/>
    <n v="17811"/>
    <n v="17952"/>
    <x v="885"/>
    <m/>
    <m/>
    <m/>
    <n v="202834"/>
    <m/>
    <m/>
    <m/>
    <m/>
    <s v="*"/>
    <m/>
  </r>
  <r>
    <x v="1234"/>
    <s v="SSFF"/>
    <m/>
    <m/>
    <m/>
    <m/>
    <m/>
    <m/>
    <m/>
    <x v="891"/>
    <m/>
    <m/>
    <s v="Op. por liquidar Multired Cajeros Corresponsales"/>
    <s v="SI"/>
    <x v="1"/>
    <m/>
    <m/>
    <m/>
    <m/>
    <x v="1"/>
    <m/>
    <x v="1"/>
    <m/>
    <m/>
    <m/>
    <s v="SI"/>
    <m/>
    <m/>
    <x v="3"/>
    <m/>
    <m/>
    <x v="222"/>
    <s v="OPERACIONES  X LIQUIDAR MULTIRED CAJEROS CORRESPONSALIA"/>
    <n v="15336"/>
    <n v="15298"/>
    <n v="15267"/>
    <n v="15278"/>
    <n v="15285"/>
    <n v="15296"/>
    <n v="15293"/>
    <n v="15286"/>
    <n v="15284"/>
    <n v="15287"/>
    <n v="15288"/>
    <n v="15289"/>
    <x v="886"/>
    <m/>
    <m/>
    <m/>
    <n v="183487"/>
    <m/>
    <m/>
    <m/>
    <m/>
    <s v="*"/>
    <m/>
  </r>
  <r>
    <x v="1235"/>
    <s v="SSFF"/>
    <m/>
    <m/>
    <m/>
    <m/>
    <m/>
    <m/>
    <m/>
    <x v="892"/>
    <m/>
    <m/>
    <s v="Tarjeta de Crédito MC - Costo emisión"/>
    <s v="SI"/>
    <x v="1"/>
    <m/>
    <m/>
    <m/>
    <m/>
    <x v="1"/>
    <m/>
    <x v="1"/>
    <m/>
    <m/>
    <m/>
    <s v="SI"/>
    <m/>
    <m/>
    <x v="3"/>
    <m/>
    <m/>
    <x v="223"/>
    <s v="TARJETA DE CREDITO.MC"/>
    <n v="9574"/>
    <n v="9907"/>
    <n v="10338"/>
    <n v="10804"/>
    <n v="11139"/>
    <n v="11675"/>
    <n v="11050"/>
    <n v="10733"/>
    <n v="10515"/>
    <n v="10542"/>
    <n v="10581"/>
    <n v="10629"/>
    <x v="887"/>
    <m/>
    <m/>
    <m/>
    <n v="127487"/>
    <m/>
    <m/>
    <m/>
    <m/>
    <s v="*"/>
    <m/>
  </r>
  <r>
    <x v="1236"/>
    <s v="SSFF"/>
    <m/>
    <m/>
    <m/>
    <m/>
    <m/>
    <m/>
    <m/>
    <x v="893"/>
    <m/>
    <m/>
    <s v="Comis.serv.mc.proceso-agente multired"/>
    <s v="SI"/>
    <x v="1"/>
    <m/>
    <m/>
    <m/>
    <m/>
    <x v="1"/>
    <m/>
    <x v="1"/>
    <m/>
    <m/>
    <m/>
    <s v="SI"/>
    <m/>
    <m/>
    <x v="3"/>
    <m/>
    <m/>
    <x v="224"/>
    <s v="COMISIONES SERVICIO MC PROCESO AGENTE MULTIRED"/>
    <n v="7343"/>
    <n v="7343"/>
    <n v="7343"/>
    <n v="7343"/>
    <n v="7343"/>
    <n v="7343"/>
    <n v="7343"/>
    <n v="7343"/>
    <n v="7343"/>
    <n v="7343"/>
    <n v="7343"/>
    <n v="7343"/>
    <x v="888"/>
    <m/>
    <m/>
    <m/>
    <n v="88116"/>
    <m/>
    <m/>
    <m/>
    <m/>
    <s v="*"/>
    <m/>
  </r>
  <r>
    <x v="1237"/>
    <s v="SSFF"/>
    <m/>
    <m/>
    <m/>
    <m/>
    <m/>
    <m/>
    <m/>
    <x v="894"/>
    <m/>
    <m/>
    <s v="Tokens Diferido"/>
    <s v="SI"/>
    <x v="1"/>
    <m/>
    <m/>
    <m/>
    <m/>
    <x v="1"/>
    <m/>
    <x v="1"/>
    <m/>
    <m/>
    <m/>
    <s v="SI"/>
    <m/>
    <m/>
    <x v="3"/>
    <m/>
    <m/>
    <x v="225"/>
    <s v="TOKENS-DIFERIDO"/>
    <n v="6822"/>
    <n v="7041"/>
    <n v="7122"/>
    <n v="7124"/>
    <n v="7111"/>
    <n v="7027"/>
    <n v="7041"/>
    <n v="7078"/>
    <n v="7084"/>
    <n v="7078"/>
    <n v="7070"/>
    <n v="7063"/>
    <x v="889"/>
    <m/>
    <m/>
    <m/>
    <n v="84661"/>
    <m/>
    <m/>
    <m/>
    <m/>
    <s v="*"/>
    <m/>
  </r>
  <r>
    <x v="1238"/>
    <s v="SSFF"/>
    <m/>
    <m/>
    <m/>
    <m/>
    <m/>
    <m/>
    <m/>
    <x v="895"/>
    <m/>
    <m/>
    <s v="Comisiones Tarjetas Mastercard"/>
    <s v="SI"/>
    <x v="1"/>
    <m/>
    <m/>
    <m/>
    <m/>
    <x v="1"/>
    <m/>
    <x v="1"/>
    <m/>
    <m/>
    <m/>
    <s v="SI"/>
    <m/>
    <m/>
    <x v="3"/>
    <m/>
    <m/>
    <x v="226"/>
    <s v="COMISIONES TARJETAS MASTERCARD"/>
    <n v="4250"/>
    <n v="4426"/>
    <n v="4164"/>
    <n v="4198"/>
    <n v="4224"/>
    <n v="4231"/>
    <n v="4249"/>
    <n v="4248"/>
    <n v="4219"/>
    <n v="4228"/>
    <n v="4233"/>
    <n v="4235"/>
    <x v="890"/>
    <m/>
    <m/>
    <m/>
    <n v="50905"/>
    <m/>
    <m/>
    <m/>
    <m/>
    <s v="*"/>
    <m/>
  </r>
  <r>
    <x v="1239"/>
    <s v="SSFF"/>
    <m/>
    <m/>
    <m/>
    <m/>
    <m/>
    <m/>
    <m/>
    <x v="896"/>
    <m/>
    <m/>
    <s v="Fondos en Fideicomiso MN"/>
    <s v="SI"/>
    <x v="1"/>
    <m/>
    <m/>
    <m/>
    <m/>
    <x v="1"/>
    <m/>
    <x v="1"/>
    <m/>
    <m/>
    <m/>
    <s v="SI"/>
    <m/>
    <m/>
    <x v="3"/>
    <m/>
    <m/>
    <x v="227"/>
    <s v="FIDEICOMISO"/>
    <n v="2177"/>
    <n v="2177"/>
    <n v="2177"/>
    <n v="2177"/>
    <n v="2177"/>
    <n v="2177"/>
    <n v="2177"/>
    <n v="2177"/>
    <n v="2177"/>
    <n v="2177"/>
    <n v="2177"/>
    <n v="2177"/>
    <x v="891"/>
    <m/>
    <m/>
    <m/>
    <n v="26124"/>
    <m/>
    <m/>
    <m/>
    <m/>
    <s v="*"/>
    <m/>
  </r>
  <r>
    <x v="1240"/>
    <s v="SSFF"/>
    <m/>
    <m/>
    <m/>
    <m/>
    <m/>
    <m/>
    <m/>
    <x v="897"/>
    <m/>
    <m/>
    <s v="Transporte valores a cámara comp. Elect."/>
    <s v="SI"/>
    <x v="1"/>
    <m/>
    <m/>
    <m/>
    <m/>
    <x v="1"/>
    <m/>
    <x v="1"/>
    <m/>
    <m/>
    <m/>
    <s v="SI"/>
    <m/>
    <m/>
    <x v="3"/>
    <m/>
    <m/>
    <x v="228"/>
    <s v="TRANSPORTE VALORES A  CAMARA COMPENSANCION ELECTRONICA"/>
    <n v="1158"/>
    <n v="1351"/>
    <n v="1577"/>
    <n v="1535"/>
    <n v="1477"/>
    <n v="1357"/>
    <n v="1409"/>
    <n v="1451"/>
    <n v="1468"/>
    <n v="1450"/>
    <n v="1435"/>
    <n v="1428"/>
    <x v="892"/>
    <m/>
    <m/>
    <m/>
    <n v="17096"/>
    <m/>
    <m/>
    <m/>
    <m/>
    <s v="*"/>
    <m/>
  </r>
  <r>
    <x v="1241"/>
    <s v="SSFF"/>
    <m/>
    <m/>
    <m/>
    <m/>
    <m/>
    <m/>
    <m/>
    <x v="898"/>
    <m/>
    <m/>
    <s v="Custodia de Valores - Mant. Ctas. Ctes"/>
    <s v="SI"/>
    <x v="1"/>
    <m/>
    <m/>
    <m/>
    <m/>
    <x v="1"/>
    <m/>
    <x v="1"/>
    <m/>
    <m/>
    <m/>
    <s v="SI"/>
    <m/>
    <m/>
    <x v="3"/>
    <m/>
    <m/>
    <x v="229"/>
    <s v=""/>
    <n v="1135"/>
    <n v="1132"/>
    <n v="1132"/>
    <n v="1132"/>
    <n v="1132"/>
    <n v="1132"/>
    <n v="1132"/>
    <n v="1132"/>
    <n v="1132"/>
    <n v="1132"/>
    <n v="1132"/>
    <n v="1252"/>
    <x v="893"/>
    <m/>
    <m/>
    <m/>
    <n v="13707"/>
    <m/>
    <m/>
    <m/>
    <m/>
    <s v="*"/>
    <m/>
  </r>
  <r>
    <x v="1242"/>
    <s v="SSFF"/>
    <m/>
    <m/>
    <m/>
    <m/>
    <m/>
    <m/>
    <m/>
    <x v="899"/>
    <m/>
    <m/>
    <s v="Serv. biometria y tesoro publico"/>
    <s v="SI"/>
    <x v="1"/>
    <m/>
    <m/>
    <m/>
    <m/>
    <x v="1"/>
    <m/>
    <x v="1"/>
    <m/>
    <m/>
    <m/>
    <s v="SI"/>
    <m/>
    <m/>
    <x v="3"/>
    <m/>
    <m/>
    <x v="230"/>
    <s v="OTROS SERV. BIOMETRIA Y TESORO PUBLICO"/>
    <n v="601"/>
    <n v="601"/>
    <n v="601"/>
    <n v="601"/>
    <n v="602"/>
    <n v="602"/>
    <n v="602"/>
    <n v="602"/>
    <n v="602"/>
    <n v="602"/>
    <n v="602"/>
    <n v="602"/>
    <x v="894"/>
    <m/>
    <m/>
    <m/>
    <n v="7220"/>
    <m/>
    <m/>
    <m/>
    <m/>
    <s v="*"/>
    <m/>
  </r>
  <r>
    <x v="1243"/>
    <s v="SSFF"/>
    <m/>
    <m/>
    <m/>
    <m/>
    <m/>
    <m/>
    <m/>
    <x v="900"/>
    <m/>
    <m/>
    <s v="Comisiones Tarjeta Crédito MC"/>
    <s v="SI"/>
    <x v="1"/>
    <m/>
    <m/>
    <m/>
    <m/>
    <x v="1"/>
    <m/>
    <x v="1"/>
    <m/>
    <m/>
    <m/>
    <s v="SI"/>
    <m/>
    <m/>
    <x v="3"/>
    <m/>
    <m/>
    <x v="231"/>
    <s v="TARJETA DE CREDITO.MC"/>
    <n v="108"/>
    <n v="126"/>
    <n v="146"/>
    <n v="144"/>
    <n v="138"/>
    <n v="125"/>
    <n v="131"/>
    <n v="135"/>
    <n v="136"/>
    <n v="135"/>
    <n v="133"/>
    <n v="133"/>
    <x v="319"/>
    <m/>
    <m/>
    <m/>
    <n v="1590"/>
    <m/>
    <m/>
    <m/>
    <m/>
    <s v="*"/>
    <m/>
  </r>
  <r>
    <x v="1244"/>
    <s v="SSFF"/>
    <m/>
    <m/>
    <m/>
    <m/>
    <m/>
    <m/>
    <m/>
    <x v="874"/>
    <m/>
    <m/>
    <s v="Servicio Membresía Visa"/>
    <s v="SI"/>
    <x v="1"/>
    <m/>
    <m/>
    <m/>
    <m/>
    <x v="1"/>
    <m/>
    <x v="1"/>
    <m/>
    <m/>
    <m/>
    <s v="SI"/>
    <m/>
    <m/>
    <x v="3"/>
    <m/>
    <m/>
    <x v="232"/>
    <s v="SERVICIO MEMBRESIA VISA"/>
    <n v="53"/>
    <n v="33"/>
    <n v="39"/>
    <n v="41"/>
    <n v="42"/>
    <n v="42"/>
    <n v="42"/>
    <n v="40"/>
    <n v="41"/>
    <n v="41"/>
    <n v="41"/>
    <n v="41"/>
    <x v="895"/>
    <m/>
    <m/>
    <m/>
    <n v="496"/>
    <m/>
    <m/>
    <m/>
    <m/>
    <s v="*"/>
    <m/>
  </r>
  <r>
    <x v="1245"/>
    <s v="SSFF"/>
    <m/>
    <m/>
    <m/>
    <m/>
    <m/>
    <m/>
    <m/>
    <x v="901"/>
    <m/>
    <m/>
    <s v="Extraordinarios (Minedu)"/>
    <s v="SI"/>
    <x v="1"/>
    <m/>
    <m/>
    <m/>
    <m/>
    <x v="1"/>
    <m/>
    <x v="1"/>
    <m/>
    <m/>
    <m/>
    <s v="SI"/>
    <m/>
    <m/>
    <x v="3"/>
    <m/>
    <m/>
    <x v="233"/>
    <s v=""/>
    <n v="0"/>
    <n v="0"/>
    <n v="0"/>
    <n v="0"/>
    <n v="0"/>
    <n v="0"/>
    <n v="0"/>
    <n v="0"/>
    <n v="0"/>
    <n v="0"/>
    <n v="0"/>
    <n v="0"/>
    <x v="111"/>
    <m/>
    <m/>
    <m/>
    <n v="0"/>
    <m/>
    <m/>
    <m/>
    <m/>
    <s v="*"/>
    <m/>
  </r>
  <r>
    <x v="1246"/>
    <s v="SSFF"/>
    <m/>
    <m/>
    <m/>
    <m/>
    <m/>
    <m/>
    <m/>
    <x v="902"/>
    <m/>
    <m/>
    <s v="Inspección bóveda custodia BCR"/>
    <s v="SI"/>
    <x v="1"/>
    <m/>
    <m/>
    <m/>
    <m/>
    <x v="1"/>
    <m/>
    <x v="1"/>
    <m/>
    <m/>
    <m/>
    <s v="SI"/>
    <m/>
    <m/>
    <x v="3"/>
    <m/>
    <m/>
    <x v="234"/>
    <s v="INSPECCION BOVEDA CUSTODIA-BCR"/>
    <n v="0"/>
    <n v="0"/>
    <n v="0"/>
    <n v="0"/>
    <n v="0"/>
    <n v="0"/>
    <n v="0"/>
    <n v="0"/>
    <n v="0"/>
    <n v="0"/>
    <n v="0"/>
    <n v="0"/>
    <x v="111"/>
    <m/>
    <m/>
    <m/>
    <n v="0"/>
    <m/>
    <m/>
    <m/>
    <m/>
    <s v="*"/>
    <m/>
  </r>
  <r>
    <x v="1247"/>
    <s v="SSFF"/>
    <m/>
    <m/>
    <m/>
    <m/>
    <m/>
    <m/>
    <m/>
    <x v="903"/>
    <m/>
    <m/>
    <s v="Envio Físico Estado Ctas. Ctes."/>
    <s v="SI"/>
    <x v="1"/>
    <m/>
    <m/>
    <m/>
    <m/>
    <x v="1"/>
    <m/>
    <x v="1"/>
    <m/>
    <m/>
    <m/>
    <s v="SI"/>
    <m/>
    <m/>
    <x v="3"/>
    <m/>
    <m/>
    <x v="235"/>
    <s v="ENVIO FISICO ESTADO CTAS.CTES."/>
    <n v="0"/>
    <n v="0"/>
    <n v="0"/>
    <n v="0"/>
    <n v="0"/>
    <n v="0"/>
    <n v="0"/>
    <n v="0"/>
    <n v="0"/>
    <n v="0"/>
    <n v="0"/>
    <n v="0"/>
    <x v="111"/>
    <m/>
    <m/>
    <m/>
    <n v="0"/>
    <m/>
    <m/>
    <m/>
    <m/>
    <s v="*"/>
    <m/>
  </r>
  <r>
    <x v="1248"/>
    <s v="SSFF"/>
    <m/>
    <m/>
    <m/>
    <m/>
    <m/>
    <m/>
    <m/>
    <x v="904"/>
    <m/>
    <m/>
    <s v="Abastecimiento cajero multired"/>
    <s v="SI"/>
    <x v="1"/>
    <m/>
    <m/>
    <m/>
    <m/>
    <x v="1"/>
    <m/>
    <x v="1"/>
    <m/>
    <m/>
    <m/>
    <s v="SI"/>
    <m/>
    <m/>
    <x v="3"/>
    <m/>
    <m/>
    <x v="236"/>
    <s v="ABASTECIMIENTO CAJERO MULTIRED"/>
    <n v="0"/>
    <n v="0"/>
    <n v="0"/>
    <n v="0"/>
    <n v="0"/>
    <n v="0"/>
    <n v="0"/>
    <n v="0"/>
    <n v="0"/>
    <n v="0"/>
    <n v="0"/>
    <n v="0"/>
    <x v="111"/>
    <m/>
    <m/>
    <m/>
    <n v="0"/>
    <m/>
    <m/>
    <m/>
    <m/>
    <s v="*"/>
    <m/>
  </r>
  <r>
    <x v="1249"/>
    <s v="SSFF"/>
    <m/>
    <m/>
    <m/>
    <m/>
    <m/>
    <m/>
    <m/>
    <x v="905"/>
    <m/>
    <m/>
    <s v="Comis. Pos-agte multired zon"/>
    <s v="SI"/>
    <x v="1"/>
    <m/>
    <m/>
    <m/>
    <m/>
    <x v="1"/>
    <m/>
    <x v="1"/>
    <m/>
    <m/>
    <m/>
    <s v="SI"/>
    <m/>
    <m/>
    <x v="3"/>
    <m/>
    <m/>
    <x v="237"/>
    <s v="COMIS POS AGENTES MULTIRED ZONA"/>
    <n v="0"/>
    <n v="0"/>
    <n v="0"/>
    <n v="0"/>
    <n v="0"/>
    <n v="0"/>
    <n v="0"/>
    <n v="0"/>
    <n v="0"/>
    <n v="0"/>
    <n v="0"/>
    <n v="0"/>
    <x v="111"/>
    <m/>
    <m/>
    <m/>
    <n v="0"/>
    <m/>
    <m/>
    <m/>
    <m/>
    <s v="*"/>
    <m/>
  </r>
  <r>
    <x v="1250"/>
    <s v="SSFF"/>
    <m/>
    <m/>
    <m/>
    <m/>
    <m/>
    <m/>
    <m/>
    <x v="906"/>
    <m/>
    <m/>
    <s v="Serv envio comunicaciones electroni"/>
    <s v="SI"/>
    <x v="1"/>
    <m/>
    <m/>
    <m/>
    <m/>
    <x v="1"/>
    <m/>
    <x v="1"/>
    <m/>
    <m/>
    <m/>
    <s v="SI"/>
    <m/>
    <m/>
    <x v="3"/>
    <m/>
    <m/>
    <x v="238"/>
    <s v="ENVIO COMUNICACIONES ELECTRONICAS"/>
    <n v="0"/>
    <n v="0"/>
    <n v="0"/>
    <n v="0"/>
    <n v="0"/>
    <n v="0"/>
    <n v="0"/>
    <n v="0"/>
    <n v="0"/>
    <n v="0"/>
    <n v="0"/>
    <n v="0"/>
    <x v="111"/>
    <m/>
    <m/>
    <m/>
    <n v="0"/>
    <m/>
    <m/>
    <m/>
    <m/>
    <s v="*"/>
    <m/>
  </r>
  <r>
    <x v="1251"/>
    <s v="SSFF"/>
    <m/>
    <m/>
    <m/>
    <m/>
    <m/>
    <m/>
    <m/>
    <x v="907"/>
    <m/>
    <m/>
    <s v="Exoneracón Gastos de Seguro"/>
    <s v="SI"/>
    <x v="1"/>
    <m/>
    <m/>
    <m/>
    <m/>
    <x v="1"/>
    <m/>
    <x v="1"/>
    <m/>
    <m/>
    <m/>
    <s v="SI"/>
    <m/>
    <m/>
    <x v="3"/>
    <m/>
    <m/>
    <x v="239"/>
    <s v="EXONERACIÓN GASTOS SEGUROS CR"/>
    <n v="0"/>
    <n v="0"/>
    <n v="0"/>
    <n v="0"/>
    <n v="0"/>
    <n v="0"/>
    <n v="0"/>
    <n v="0"/>
    <n v="0"/>
    <n v="0"/>
    <n v="0"/>
    <n v="0"/>
    <x v="111"/>
    <m/>
    <m/>
    <m/>
    <n v="0"/>
    <m/>
    <m/>
    <m/>
    <m/>
    <s v="*"/>
    <m/>
  </r>
  <r>
    <x v="1252"/>
    <s v="SSFF"/>
    <m/>
    <m/>
    <m/>
    <m/>
    <m/>
    <m/>
    <m/>
    <x v="908"/>
    <m/>
    <m/>
    <s v="Fondos en Fideicomiso ME"/>
    <s v="SI"/>
    <x v="1"/>
    <m/>
    <m/>
    <m/>
    <m/>
    <x v="1"/>
    <m/>
    <x v="1"/>
    <m/>
    <m/>
    <m/>
    <s v="SI"/>
    <m/>
    <m/>
    <x v="3"/>
    <m/>
    <m/>
    <x v="240"/>
    <s v="FONDOS EN FIDEICOMISO O ADMINISTRACION"/>
    <n v="0"/>
    <n v="0"/>
    <n v="0"/>
    <n v="0"/>
    <n v="0"/>
    <n v="0"/>
    <n v="0"/>
    <n v="0"/>
    <n v="0"/>
    <n v="0"/>
    <n v="0"/>
    <n v="0"/>
    <x v="111"/>
    <m/>
    <m/>
    <m/>
    <n v="0"/>
    <m/>
    <m/>
    <m/>
    <m/>
    <s v="*"/>
    <m/>
  </r>
  <r>
    <x v="1253"/>
    <s v="SSFF"/>
    <m/>
    <m/>
    <m/>
    <m/>
    <m/>
    <m/>
    <m/>
    <x v="909"/>
    <m/>
    <m/>
    <s v="Gestión de efectivo"/>
    <s v="SI"/>
    <x v="1"/>
    <m/>
    <m/>
    <m/>
    <m/>
    <x v="1"/>
    <m/>
    <x v="1"/>
    <m/>
    <m/>
    <m/>
    <s v="SI"/>
    <m/>
    <m/>
    <x v="3"/>
    <m/>
    <m/>
    <x v="241"/>
    <s v="GESTION DE EFECTIVO ATM"/>
    <n v="0"/>
    <n v="0"/>
    <n v="0"/>
    <n v="0"/>
    <n v="0"/>
    <n v="0"/>
    <n v="0"/>
    <n v="0"/>
    <n v="0"/>
    <n v="0"/>
    <n v="0"/>
    <n v="0"/>
    <x v="111"/>
    <m/>
    <m/>
    <m/>
    <n v="0"/>
    <m/>
    <m/>
    <m/>
    <m/>
    <s v="*"/>
    <m/>
  </r>
  <r>
    <x v="1254"/>
    <s v="SSFF"/>
    <m/>
    <m/>
    <m/>
    <m/>
    <m/>
    <m/>
    <m/>
    <x v="910"/>
    <m/>
    <m/>
    <s v="Mantenimiento cajero multired"/>
    <s v="SI"/>
    <x v="1"/>
    <m/>
    <m/>
    <m/>
    <m/>
    <x v="1"/>
    <m/>
    <x v="1"/>
    <m/>
    <m/>
    <m/>
    <s v="SI"/>
    <m/>
    <m/>
    <x v="3"/>
    <m/>
    <m/>
    <x v="242"/>
    <s v="MANTENIMIENTO CAJERO MULTIRED"/>
    <n v="0"/>
    <n v="0"/>
    <n v="0"/>
    <n v="0"/>
    <n v="0"/>
    <n v="0"/>
    <n v="0"/>
    <n v="0"/>
    <n v="0"/>
    <n v="0"/>
    <n v="0"/>
    <n v="0"/>
    <x v="111"/>
    <m/>
    <m/>
    <m/>
    <n v="0"/>
    <m/>
    <m/>
    <m/>
    <m/>
    <s v="*"/>
    <m/>
  </r>
  <r>
    <x v="1255"/>
    <s v="SSFF"/>
    <m/>
    <m/>
    <m/>
    <m/>
    <m/>
    <m/>
    <m/>
    <x v="876"/>
    <m/>
    <m/>
    <s v="Multiflota Visanet del Perú"/>
    <s v="SI"/>
    <x v="1"/>
    <m/>
    <m/>
    <m/>
    <m/>
    <x v="1"/>
    <m/>
    <x v="1"/>
    <m/>
    <m/>
    <m/>
    <s v="SI"/>
    <m/>
    <m/>
    <x v="3"/>
    <m/>
    <m/>
    <x v="243"/>
    <s v="MULTIFLOTA VISANET DEL PERU"/>
    <n v="0"/>
    <n v="0"/>
    <n v="0"/>
    <n v="0"/>
    <n v="0"/>
    <n v="0"/>
    <n v="0"/>
    <n v="0"/>
    <n v="0"/>
    <n v="0"/>
    <n v="0"/>
    <n v="0"/>
    <x v="111"/>
    <m/>
    <m/>
    <m/>
    <n v="0"/>
    <m/>
    <m/>
    <m/>
    <m/>
    <s v="*"/>
    <m/>
  </r>
  <r>
    <x v="1256"/>
    <s v="SSFF"/>
    <m/>
    <m/>
    <m/>
    <m/>
    <m/>
    <m/>
    <m/>
    <x v="869"/>
    <m/>
    <m/>
    <s v="serv.bca.celular- bitel"/>
    <s v="SI"/>
    <x v="1"/>
    <m/>
    <m/>
    <m/>
    <m/>
    <x v="1"/>
    <m/>
    <x v="1"/>
    <m/>
    <m/>
    <m/>
    <s v="SI"/>
    <m/>
    <m/>
    <x v="3"/>
    <m/>
    <m/>
    <x v="244"/>
    <s v="SERVICIO DE BANCA CELULAR - BITEL"/>
    <n v="0"/>
    <n v="0"/>
    <n v="0"/>
    <n v="0"/>
    <n v="0"/>
    <n v="0"/>
    <n v="0"/>
    <n v="0"/>
    <n v="0"/>
    <n v="0"/>
    <n v="0"/>
    <n v="0"/>
    <x v="111"/>
    <m/>
    <m/>
    <m/>
    <n v="0"/>
    <m/>
    <m/>
    <m/>
    <m/>
    <s v="*"/>
    <m/>
  </r>
  <r>
    <x v="1257"/>
    <s v="SSFF"/>
    <m/>
    <m/>
    <m/>
    <m/>
    <m/>
    <m/>
    <m/>
    <x v="911"/>
    <m/>
    <m/>
    <s v="Transporte boveda transito bn"/>
    <s v="SI"/>
    <x v="1"/>
    <m/>
    <m/>
    <m/>
    <m/>
    <x v="1"/>
    <m/>
    <x v="1"/>
    <m/>
    <m/>
    <m/>
    <s v="SI"/>
    <m/>
    <m/>
    <x v="3"/>
    <m/>
    <m/>
    <x v="245"/>
    <s v="TRANSPORTE BOVEDA TRANSITO BN"/>
    <n v="0"/>
    <n v="0"/>
    <n v="0"/>
    <n v="0"/>
    <n v="0"/>
    <n v="0"/>
    <n v="0"/>
    <n v="0"/>
    <n v="0"/>
    <n v="0"/>
    <n v="0"/>
    <n v="0"/>
    <x v="111"/>
    <m/>
    <m/>
    <m/>
    <n v="0"/>
    <m/>
    <m/>
    <m/>
    <m/>
    <s v="*"/>
    <m/>
  </r>
  <r>
    <x v="1258"/>
    <s v="SSFF"/>
    <m/>
    <m/>
    <m/>
    <m/>
    <m/>
    <m/>
    <m/>
    <x v="912"/>
    <m/>
    <m/>
    <s v="Transp.cust.y adm.fdos.proteg."/>
    <s v="SI"/>
    <x v="1"/>
    <m/>
    <m/>
    <m/>
    <m/>
    <x v="1"/>
    <m/>
    <x v="1"/>
    <m/>
    <m/>
    <m/>
    <s v="SI"/>
    <m/>
    <m/>
    <x v="3"/>
    <m/>
    <m/>
    <x v="246"/>
    <s v="TRANSPORTE CUSTODIA Y ADM FONDOS PROTEGIDOS P/EMP TRANSPORTADORA"/>
    <n v="0"/>
    <n v="0"/>
    <n v="0"/>
    <n v="0"/>
    <n v="0"/>
    <n v="0"/>
    <n v="0"/>
    <n v="0"/>
    <n v="0"/>
    <n v="0"/>
    <n v="0"/>
    <n v="0"/>
    <x v="111"/>
    <m/>
    <m/>
    <m/>
    <n v="0"/>
    <m/>
    <m/>
    <m/>
    <m/>
    <s v="*"/>
    <m/>
  </r>
  <r>
    <x v="1259"/>
    <s v="7500"/>
    <s v="Gerencia de Recursos Humanos y Cultura"/>
    <n v="0"/>
    <m/>
    <m/>
    <m/>
    <m/>
    <m/>
    <x v="913"/>
    <s v="Bienes"/>
    <s v="Muy Alta"/>
    <s v="Adquisición de alcohol gel antibacterial para los trabajadores del BN"/>
    <s v="NO"/>
    <x v="1"/>
    <m/>
    <m/>
    <m/>
    <s v="SI"/>
    <x v="1"/>
    <m/>
    <x v="1"/>
    <m/>
    <m/>
    <m/>
    <s v="SI"/>
    <m/>
    <m/>
    <x v="3"/>
    <m/>
    <m/>
    <x v="56"/>
    <s v="ARTÍCULOS DE ASEO PERSONAL"/>
    <n v="0"/>
    <n v="0"/>
    <m/>
    <n v="0"/>
    <n v="450862"/>
    <n v="0"/>
    <n v="0"/>
    <n v="0"/>
    <n v="0"/>
    <n v="450863"/>
    <n v="0"/>
    <n v="0"/>
    <x v="896"/>
    <m/>
    <m/>
    <m/>
    <n v="901725"/>
    <m/>
    <s v=""/>
    <m/>
    <m/>
    <s v="x"/>
    <m/>
  </r>
  <r>
    <x v="1260"/>
    <s v="8300"/>
    <s v="Gerencia de Tecnologías de Información"/>
    <n v="0"/>
    <m/>
    <m/>
    <m/>
    <m/>
    <m/>
    <x v="914"/>
    <s v="Bienes"/>
    <s v="Muy Alta"/>
    <s v="Materiales para Computo"/>
    <s v="NO"/>
    <x v="1"/>
    <m/>
    <m/>
    <m/>
    <s v="SI"/>
    <x v="1"/>
    <m/>
    <x v="1"/>
    <m/>
    <m/>
    <m/>
    <s v="SI"/>
    <m/>
    <m/>
    <x v="3"/>
    <m/>
    <m/>
    <x v="247"/>
    <s v="MATERIALES PARA CÓMPUTO"/>
    <n v="0"/>
    <n v="0"/>
    <n v="0"/>
    <n v="0"/>
    <n v="0"/>
    <n v="0"/>
    <n v="5081236"/>
    <n v="0"/>
    <m/>
    <n v="316448"/>
    <n v="0"/>
    <n v="0"/>
    <x v="897"/>
    <m/>
    <m/>
    <m/>
    <n v="5397684"/>
    <m/>
    <s v=""/>
    <m/>
    <m/>
    <s v="x"/>
    <m/>
  </r>
  <r>
    <x v="1261"/>
    <s v="8300"/>
    <s v="Gerencia de Tecnologías de Información"/>
    <n v="0"/>
    <m/>
    <m/>
    <m/>
    <m/>
    <m/>
    <x v="915"/>
    <s v="Bienes"/>
    <s v="Muy Alta"/>
    <s v="Adquisición de Repuestos y Consumibles para impresoras "/>
    <s v="NO"/>
    <x v="1"/>
    <m/>
    <m/>
    <m/>
    <s v="SI"/>
    <x v="1"/>
    <m/>
    <x v="1"/>
    <m/>
    <m/>
    <m/>
    <s v="SI"/>
    <m/>
    <m/>
    <x v="3"/>
    <m/>
    <m/>
    <x v="247"/>
    <s v="MATERIALES PARA CÓMPUTO"/>
    <n v="0"/>
    <n v="0"/>
    <n v="0"/>
    <n v="3878232"/>
    <n v="0"/>
    <n v="0"/>
    <n v="0"/>
    <n v="0"/>
    <n v="0"/>
    <n v="0"/>
    <n v="0"/>
    <n v="0"/>
    <x v="898"/>
    <m/>
    <m/>
    <m/>
    <n v="3878232"/>
    <m/>
    <s v=""/>
    <m/>
    <m/>
    <s v="x"/>
    <m/>
  </r>
  <r>
    <x v="1262"/>
    <s v="7900"/>
    <s v="Gerencia Banca Digital"/>
    <n v="0"/>
    <m/>
    <m/>
    <m/>
    <m/>
    <m/>
    <x v="916"/>
    <s v="Bienes"/>
    <s v="Muy Alta"/>
    <s v="Tarjetas de limpieza para lectoras de ATM´s"/>
    <s v="NO"/>
    <x v="1"/>
    <m/>
    <m/>
    <m/>
    <s v="SI"/>
    <x v="1"/>
    <m/>
    <x v="1"/>
    <m/>
    <m/>
    <m/>
    <s v="SI"/>
    <m/>
    <m/>
    <x v="3"/>
    <m/>
    <m/>
    <x v="248"/>
    <s v="MATERIALES PARA CAJEROS AUTOMATICOS"/>
    <n v="0"/>
    <n v="0"/>
    <n v="0"/>
    <n v="0"/>
    <n v="0"/>
    <n v="0"/>
    <n v="0"/>
    <n v="0"/>
    <n v="75000"/>
    <n v="0"/>
    <n v="0"/>
    <n v="0"/>
    <x v="221"/>
    <m/>
    <m/>
    <m/>
    <n v="75000"/>
    <m/>
    <s v=""/>
    <m/>
    <m/>
    <s v="x"/>
    <m/>
  </r>
  <r>
    <x v="1263"/>
    <s v="7900"/>
    <s v="Gerencia Banca Digital"/>
    <n v="0"/>
    <m/>
    <m/>
    <m/>
    <m/>
    <m/>
    <x v="917"/>
    <s v="Bienes"/>
    <s v="Muy Alta"/>
    <s v="Rollos Cajeros Automáticos"/>
    <s v="NO"/>
    <x v="1"/>
    <m/>
    <m/>
    <m/>
    <s v="SI"/>
    <x v="1"/>
    <m/>
    <x v="1"/>
    <m/>
    <m/>
    <m/>
    <s v="SI"/>
    <m/>
    <m/>
    <x v="3"/>
    <m/>
    <m/>
    <x v="248"/>
    <s v="MATERIALES PARA CAJEROS AUTOMATICOS"/>
    <n v="0"/>
    <n v="0"/>
    <n v="0"/>
    <n v="0"/>
    <n v="0"/>
    <n v="0"/>
    <n v="0"/>
    <n v="0"/>
    <n v="442000"/>
    <n v="0"/>
    <n v="0"/>
    <n v="0"/>
    <x v="899"/>
    <m/>
    <m/>
    <m/>
    <n v="442000"/>
    <m/>
    <s v=""/>
    <m/>
    <m/>
    <s v="x"/>
    <m/>
  </r>
  <r>
    <x v="1264"/>
    <s v="7900"/>
    <s v="Gerencia Banca Digital"/>
    <n v="0"/>
    <m/>
    <m/>
    <m/>
    <m/>
    <m/>
    <x v="918"/>
    <s v="Bienes"/>
    <s v="Muy Alta"/>
    <s v="Adquisición de Tarjetas de Crédito Clásica 35 mil"/>
    <s v="NO"/>
    <x v="1"/>
    <m/>
    <m/>
    <m/>
    <s v="SI"/>
    <x v="1"/>
    <m/>
    <x v="1"/>
    <m/>
    <m/>
    <m/>
    <s v="SI"/>
    <m/>
    <m/>
    <x v="3"/>
    <m/>
    <m/>
    <x v="249"/>
    <s v="TARJETA DE CRÉDITO CLÁSICA"/>
    <n v="0"/>
    <n v="0"/>
    <n v="0"/>
    <n v="0"/>
    <n v="0"/>
    <n v="0"/>
    <n v="394297"/>
    <n v="0"/>
    <n v="0"/>
    <n v="0"/>
    <n v="0"/>
    <n v="0"/>
    <x v="900"/>
    <m/>
    <m/>
    <m/>
    <n v="394297"/>
    <m/>
    <s v=""/>
    <m/>
    <m/>
    <s v="x"/>
    <m/>
  </r>
  <r>
    <x v="1265"/>
    <s v="2210"/>
    <s v="Gerencia de Riesgos"/>
    <s v="Prevención del Fraude"/>
    <m/>
    <n v="2210"/>
    <m/>
    <m/>
    <m/>
    <x v="381"/>
    <s v="servicios"/>
    <s v="Muy Alta"/>
    <m/>
    <s v="SI"/>
    <x v="2"/>
    <m/>
    <s v="Contratación"/>
    <s v="No Significativa"/>
    <s v="SI"/>
    <x v="1"/>
    <m/>
    <x v="140"/>
    <d v="2028-06-17T00:00:00"/>
    <s v="LUIS GARCIA"/>
    <m/>
    <s v="NO"/>
    <m/>
    <m/>
    <x v="2"/>
    <m/>
    <m/>
    <x v="92"/>
    <s v="TC IMPUESTO A LAS TRANSFERENCIAS FINANCIERAS-BCO-LIQUIDADOR"/>
    <m/>
    <m/>
    <m/>
    <m/>
    <m/>
    <m/>
    <m/>
    <m/>
    <m/>
    <m/>
    <m/>
    <m/>
    <x v="396"/>
    <m/>
    <n v="1947960"/>
    <n v="3895920"/>
    <n v="5843880"/>
    <m/>
    <s v=""/>
    <m/>
    <m/>
    <s v="*"/>
    <m/>
  </r>
  <r>
    <x v="1266"/>
    <n v="2190"/>
    <s v="Gerencia de Riesgos"/>
    <s v="Riesgos Crediticios y Financieros"/>
    <m/>
    <m/>
    <m/>
    <m/>
    <m/>
    <x v="334"/>
    <s v="servicios"/>
    <s v="Muy Alta"/>
    <m/>
    <s v="NO"/>
    <x v="2"/>
    <m/>
    <s v="Contratación"/>
    <s v="No Significativa"/>
    <s v="SI"/>
    <x v="2"/>
    <n v="36"/>
    <x v="141"/>
    <d v="2027-03-31T00:00:00"/>
    <s v="GIULIANA ALARCO"/>
    <m/>
    <s v="NO"/>
    <m/>
    <m/>
    <x v="2"/>
    <m/>
    <m/>
    <x v="50"/>
    <s v="OTROS SERVICIOS"/>
    <m/>
    <m/>
    <m/>
    <m/>
    <m/>
    <m/>
    <m/>
    <m/>
    <m/>
    <m/>
    <m/>
    <m/>
    <x v="396"/>
    <n v="4581"/>
    <n v="6108"/>
    <n v="6108"/>
    <n v="16797"/>
    <m/>
    <m/>
    <m/>
    <m/>
    <s v="*"/>
    <n v="55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27:C40" firstHeaderRow="0" firstDataRow="1" firstDataCol="1" rowPageCount="1" colPageCount="1"/>
  <pivotFields count="53">
    <pivotField dataField="1" showAll="0"/>
    <pivotField axis="axisRow" showAll="0" sortType="descending">
      <items count="23">
        <item h="1" sd="0" x="13"/>
        <item h="1" x="1"/>
        <item m="1" x="21"/>
        <item x="2"/>
        <item x="0"/>
        <item x="18"/>
        <item x="17"/>
        <item x="12"/>
        <item x="4"/>
        <item x="16"/>
        <item x="15"/>
        <item x="6"/>
        <item x="8"/>
        <item x="5"/>
        <item x="10"/>
        <item x="9"/>
        <item x="3"/>
        <item x="19"/>
        <item x="7"/>
        <item x="14"/>
        <item x="20"/>
        <item x="11"/>
        <item t="default"/>
      </items>
      <autoSortScope>
        <pivotArea dataOnly="0" outline="0" fieldPosition="0">
          <references count="1">
            <reference field="4294967294" count="1" selected="0">
              <x v="1"/>
            </reference>
          </references>
        </pivotArea>
      </autoSortScope>
    </pivotField>
    <pivotField showAll="0">
      <items count="45">
        <item h="1" x="5"/>
        <item h="1" x="3"/>
        <item x="37"/>
        <item x="41"/>
        <item x="14"/>
        <item x="13"/>
        <item x="12"/>
        <item x="43"/>
        <item x="17"/>
        <item x="25"/>
        <item x="4"/>
        <item x="24"/>
        <item x="9"/>
        <item x="36"/>
        <item x="6"/>
        <item x="34"/>
        <item x="42"/>
        <item x="27"/>
        <item x="30"/>
        <item x="35"/>
        <item x="38"/>
        <item x="20"/>
        <item x="8"/>
        <item x="19"/>
        <item x="22"/>
        <item x="18"/>
        <item x="0"/>
        <item x="31"/>
        <item x="23"/>
        <item x="28"/>
        <item x="39"/>
        <item x="21"/>
        <item x="33"/>
        <item x="29"/>
        <item x="10"/>
        <item x="40"/>
        <item x="32"/>
        <item x="7"/>
        <item x="11"/>
        <item x="1"/>
        <item x="2"/>
        <item x="26"/>
        <item x="16"/>
        <item x="15"/>
        <item t="default"/>
      </items>
    </pivotField>
    <pivotField showAll="0"/>
    <pivotField showAll="0"/>
    <pivotField showAll="0"/>
    <pivotField showAll="0"/>
    <pivotField showAll="0"/>
    <pivotField showAll="0" sortType="descending">
      <items count="868">
        <item m="1" x="866"/>
        <item x="53"/>
        <item x="705"/>
        <item x="306"/>
        <item x="809"/>
        <item x="814"/>
        <item x="851"/>
        <item x="353"/>
        <item x="720"/>
        <item x="620"/>
        <item x="608"/>
        <item x="760"/>
        <item x="685"/>
        <item x="286"/>
        <item x="824"/>
        <item x="363"/>
        <item x="649"/>
        <item x="647"/>
        <item x="650"/>
        <item x="124"/>
        <item x="651"/>
        <item x="645"/>
        <item x="726"/>
        <item x="325"/>
        <item x="256"/>
        <item x="33"/>
        <item x="669"/>
        <item x="289"/>
        <item x="75"/>
        <item x="443"/>
        <item x="403"/>
        <item x="860"/>
        <item x="34"/>
        <item x="31"/>
        <item x="531"/>
        <item x="76"/>
        <item x="772"/>
        <item x="646"/>
        <item x="755"/>
        <item x="781"/>
        <item x="774"/>
        <item x="643"/>
        <item x="721"/>
        <item x="764"/>
        <item x="699"/>
        <item x="753"/>
        <item x="768"/>
        <item x="273"/>
        <item x="272"/>
        <item x="276"/>
        <item x="532"/>
        <item x="537"/>
        <item x="533"/>
        <item x="534"/>
        <item x="82"/>
        <item x="747"/>
        <item x="293"/>
        <item x="624"/>
        <item x="862"/>
        <item x="779"/>
        <item x="733"/>
        <item x="296"/>
        <item x="750"/>
        <item x="775"/>
        <item x="778"/>
        <item x="671"/>
        <item x="677"/>
        <item x="687"/>
        <item x="673"/>
        <item x="780"/>
        <item x="291"/>
        <item x="865"/>
        <item x="294"/>
        <item x="32"/>
        <item x="730"/>
        <item x="729"/>
        <item x="735"/>
        <item x="84"/>
        <item x="81"/>
        <item x="758"/>
        <item x="688"/>
        <item x="712"/>
        <item x="130"/>
        <item x="267"/>
        <item x="648"/>
        <item x="410"/>
        <item x="561"/>
        <item x="652"/>
        <item x="668"/>
        <item x="641"/>
        <item x="519"/>
        <item x="644"/>
        <item x="639"/>
        <item x="559"/>
        <item x="2"/>
        <item x="1"/>
        <item x="530"/>
        <item x="3"/>
        <item x="11"/>
        <item x="8"/>
        <item x="9"/>
        <item x="5"/>
        <item x="4"/>
        <item x="408"/>
        <item x="406"/>
        <item x="458"/>
        <item x="141"/>
        <item x="189"/>
        <item x="173"/>
        <item x="204"/>
        <item x="234"/>
        <item x="232"/>
        <item x="203"/>
        <item x="215"/>
        <item x="184"/>
        <item x="231"/>
        <item x="156"/>
        <item x="212"/>
        <item x="242"/>
        <item x="237"/>
        <item x="236"/>
        <item x="249"/>
        <item x="251"/>
        <item x="250"/>
        <item x="252"/>
        <item x="174"/>
        <item x="223"/>
        <item x="159"/>
        <item x="161"/>
        <item x="160"/>
        <item x="175"/>
        <item x="227"/>
        <item x="228"/>
        <item x="180"/>
        <item x="219"/>
        <item x="206"/>
        <item x="195"/>
        <item x="218"/>
        <item x="220"/>
        <item x="207"/>
        <item x="221"/>
        <item x="217"/>
        <item x="197"/>
        <item x="196"/>
        <item x="198"/>
        <item x="201"/>
        <item x="199"/>
        <item x="200"/>
        <item x="164"/>
        <item x="162"/>
        <item x="163"/>
        <item x="158"/>
        <item x="194"/>
        <item x="190"/>
        <item x="241"/>
        <item x="240"/>
        <item x="224"/>
        <item x="239"/>
        <item x="233"/>
        <item x="235"/>
        <item x="172"/>
        <item x="193"/>
        <item x="192"/>
        <item x="191"/>
        <item x="176"/>
        <item x="137"/>
        <item x="177"/>
        <item x="205"/>
        <item x="209"/>
        <item x="183"/>
        <item x="213"/>
        <item x="229"/>
        <item x="182"/>
        <item x="214"/>
        <item x="222"/>
        <item x="186"/>
        <item x="187"/>
        <item x="185"/>
        <item x="178"/>
        <item x="140"/>
        <item x="226"/>
        <item x="225"/>
        <item x="248"/>
        <item x="243"/>
        <item x="245"/>
        <item x="247"/>
        <item x="253"/>
        <item x="244"/>
        <item x="254"/>
        <item x="246"/>
        <item x="255"/>
        <item x="238"/>
        <item x="171"/>
        <item x="167"/>
        <item x="166"/>
        <item x="168"/>
        <item x="139"/>
        <item x="138"/>
        <item x="165"/>
        <item x="170"/>
        <item x="169"/>
        <item x="157"/>
        <item x="143"/>
        <item x="216"/>
        <item x="202"/>
        <item x="812"/>
        <item x="378"/>
        <item x="586"/>
        <item x="146"/>
        <item x="148"/>
        <item x="150"/>
        <item x="155"/>
        <item x="145"/>
        <item x="153"/>
        <item x="188"/>
        <item x="230"/>
        <item x="179"/>
        <item x="152"/>
        <item x="211"/>
        <item x="210"/>
        <item x="151"/>
        <item x="149"/>
        <item x="147"/>
        <item x="144"/>
        <item x="142"/>
        <item x="181"/>
        <item x="208"/>
        <item x="469"/>
        <item x="789"/>
        <item x="640"/>
        <item x="340"/>
        <item x="825"/>
        <item x="828"/>
        <item x="829"/>
        <item x="826"/>
        <item x="455"/>
        <item x="474"/>
        <item x="618"/>
        <item x="797"/>
        <item x="307"/>
        <item x="373"/>
        <item x="369"/>
        <item x="445"/>
        <item x="375"/>
        <item x="585"/>
        <item x="584"/>
        <item x="582"/>
        <item x="581"/>
        <item x="67"/>
        <item x="617"/>
        <item x="616"/>
        <item x="301"/>
        <item x="397"/>
        <item x="398"/>
        <item x="280"/>
        <item x="601"/>
        <item x="60"/>
        <item x="441"/>
        <item x="485"/>
        <item x="120"/>
        <item x="600"/>
        <item x="434"/>
        <item x="129"/>
        <item x="524"/>
        <item x="525"/>
        <item x="526"/>
        <item x="529"/>
        <item x="528"/>
        <item x="527"/>
        <item x="629"/>
        <item x="575"/>
        <item x="623"/>
        <item x="437"/>
        <item x="619"/>
        <item x="30"/>
        <item x="317"/>
        <item x="316"/>
        <item x="318"/>
        <item x="319"/>
        <item x="510"/>
        <item x="511"/>
        <item x="513"/>
        <item x="113"/>
        <item x="110"/>
        <item x="119"/>
        <item x="55"/>
        <item x="852"/>
        <item x="803"/>
        <item x="805"/>
        <item x="840"/>
        <item x="326"/>
        <item x="583"/>
        <item x="14"/>
        <item x="304"/>
        <item x="311"/>
        <item x="379"/>
        <item x="312"/>
        <item x="313"/>
        <item x="405"/>
        <item x="371"/>
        <item x="836"/>
        <item x="822"/>
        <item x="388"/>
        <item x="832"/>
        <item x="804"/>
        <item x="847"/>
        <item x="813"/>
        <item x="842"/>
        <item x="302"/>
        <item x="587"/>
        <item x="589"/>
        <item x="588"/>
        <item x="412"/>
        <item x="609"/>
        <item x="10"/>
        <item x="0"/>
        <item x="763"/>
        <item x="672"/>
        <item x="284"/>
        <item x="799"/>
        <item x="694"/>
        <item x="358"/>
        <item x="346"/>
        <item x="347"/>
        <item x="310"/>
        <item x="800"/>
        <item x="548"/>
        <item x="50"/>
        <item x="580"/>
        <item x="578"/>
        <item x="579"/>
        <item x="300"/>
        <item x="287"/>
        <item x="509"/>
        <item x="314"/>
        <item x="592"/>
        <item x="393"/>
        <item x="613"/>
        <item x="614"/>
        <item x="277"/>
        <item x="271"/>
        <item x="433"/>
        <item x="298"/>
        <item x="621"/>
        <item x="693"/>
        <item x="390"/>
        <item x="845"/>
        <item x="35"/>
        <item x="36"/>
        <item x="37"/>
        <item x="43"/>
        <item x="42"/>
        <item x="39"/>
        <item x="38"/>
        <item x="40"/>
        <item x="41"/>
        <item x="392"/>
        <item x="68"/>
        <item x="279"/>
        <item x="801"/>
        <item x="342"/>
        <item x="572"/>
        <item x="782"/>
        <item x="125"/>
        <item x="732"/>
        <item x="560"/>
        <item x="562"/>
        <item x="605"/>
        <item x="611"/>
        <item x="376"/>
        <item x="440"/>
        <item x="327"/>
        <item x="328"/>
        <item x="850"/>
        <item x="80"/>
        <item x="563"/>
        <item x="400"/>
        <item x="610"/>
        <item x="401"/>
        <item x="680"/>
        <item x="544"/>
        <item x="545"/>
        <item x="546"/>
        <item x="547"/>
        <item x="599"/>
        <item x="626"/>
        <item x="854"/>
        <item x="12"/>
        <item x="848"/>
        <item x="674"/>
        <item x="633"/>
        <item x="630"/>
        <item x="628"/>
        <item x="116"/>
        <item x="855"/>
        <item x="843"/>
        <item x="734"/>
        <item x="29"/>
        <item x="574"/>
        <item x="303"/>
        <item x="370"/>
        <item x="411"/>
        <item x="391"/>
        <item x="571"/>
        <item x="63"/>
        <item x="349"/>
        <item x="361"/>
        <item x="856"/>
        <item x="299"/>
        <item x="702"/>
        <item x="123"/>
        <item x="517"/>
        <item x="305"/>
        <item x="795"/>
        <item x="436"/>
        <item x="771"/>
        <item x="773"/>
        <item x="402"/>
        <item x="413"/>
        <item x="538"/>
        <item x="539"/>
        <item x="540"/>
        <item x="329"/>
        <item x="154"/>
        <item x="282"/>
        <item x="464"/>
        <item x="468"/>
        <item x="465"/>
        <item x="484"/>
        <item x="489"/>
        <item x="475"/>
        <item x="849"/>
        <item x="655"/>
        <item x="740"/>
        <item x="714"/>
        <item x="710"/>
        <item x="501"/>
        <item x="500"/>
        <item x="6"/>
        <item x="415"/>
        <item x="278"/>
        <item x="25"/>
        <item x="438"/>
        <item x="323"/>
        <item x="676"/>
        <item x="653"/>
        <item x="654"/>
        <item x="95"/>
        <item x="794"/>
        <item x="678"/>
        <item x="416"/>
        <item x="258"/>
        <item x="45"/>
        <item x="857"/>
        <item x="24"/>
        <item x="49"/>
        <item x="264"/>
        <item x="48"/>
        <item x="47"/>
        <item x="263"/>
        <item x="257"/>
        <item x="108"/>
        <item x="118"/>
        <item x="259"/>
        <item x="28"/>
        <item x="98"/>
        <item x="106"/>
        <item x="96"/>
        <item x="126"/>
        <item x="100"/>
        <item x="128"/>
        <item x="102"/>
        <item x="121"/>
        <item x="776"/>
        <item x="274"/>
        <item x="502"/>
        <item x="112"/>
        <item x="266"/>
        <item x="861"/>
        <item x="83"/>
        <item x="265"/>
        <item x="330"/>
        <item x="456"/>
        <item x="105"/>
        <item x="783"/>
        <item x="555"/>
        <item x="603"/>
        <item x="331"/>
        <item x="827"/>
        <item x="604"/>
        <item x="315"/>
        <item x="115"/>
        <item x="823"/>
        <item x="444"/>
        <item x="506"/>
        <item x="508"/>
        <item x="505"/>
        <item x="507"/>
        <item x="504"/>
        <item x="66"/>
        <item x="395"/>
        <item x="404"/>
        <item x="838"/>
        <item x="295"/>
        <item x="409"/>
        <item x="407"/>
        <item x="13"/>
        <item x="834"/>
        <item x="104"/>
        <item x="518"/>
        <item x="73"/>
        <item x="622"/>
        <item x="625"/>
        <item x="365"/>
        <item x="344"/>
        <item x="362"/>
        <item x="366"/>
        <item x="348"/>
        <item x="122"/>
        <item x="332"/>
        <item x="632"/>
        <item x="270"/>
        <item x="261"/>
        <item x="260"/>
        <item x="262"/>
        <item x="333"/>
        <item x="334"/>
        <item x="810"/>
        <item x="522"/>
        <item x="521"/>
        <item x="309"/>
        <item x="606"/>
        <item x="478"/>
        <item x="488"/>
        <item x="472"/>
        <item x="467"/>
        <item x="470"/>
        <item x="471"/>
        <item x="490"/>
        <item x="466"/>
        <item x="486"/>
        <item x="481"/>
        <item x="479"/>
        <item x="476"/>
        <item x="480"/>
        <item x="477"/>
        <item x="482"/>
        <item x="704"/>
        <item x="523"/>
        <item x="432"/>
        <item x="396"/>
        <item x="389"/>
        <item x="394"/>
        <item x="435"/>
        <item x="558"/>
        <item x="642"/>
        <item x="576"/>
        <item x="7"/>
        <item x="777"/>
        <item x="727"/>
        <item x="709"/>
        <item x="46"/>
        <item x="103"/>
        <item x="269"/>
        <item x="268"/>
        <item x="111"/>
        <item x="700"/>
        <item x="281"/>
        <item x="864"/>
        <item x="135"/>
        <item x="297"/>
        <item x="637"/>
        <item x="634"/>
        <item x="636"/>
        <item x="631"/>
        <item x="288"/>
        <item x="627"/>
        <item x="635"/>
        <item x="723"/>
        <item x="853"/>
        <item x="846"/>
        <item x="808"/>
        <item x="806"/>
        <item x="831"/>
        <item x="816"/>
        <item x="818"/>
        <item x="670"/>
        <item x="399"/>
        <item x="817"/>
        <item x="285"/>
        <item x="638"/>
        <item x="514"/>
        <item x="766"/>
        <item x="722"/>
        <item x="51"/>
        <item x="503"/>
        <item x="683"/>
        <item x="136"/>
        <item x="426"/>
        <item x="430"/>
        <item x="422"/>
        <item x="428"/>
        <item x="429"/>
        <item x="418"/>
        <item x="417"/>
        <item x="414"/>
        <item x="419"/>
        <item x="421"/>
        <item x="420"/>
        <item x="595"/>
        <item x="679"/>
        <item x="374"/>
        <item x="551"/>
        <item x="367"/>
        <item x="380"/>
        <item x="381"/>
        <item x="382"/>
        <item x="835"/>
        <item x="543"/>
        <item x="612"/>
        <item x="79"/>
        <item x="565"/>
        <item x="290"/>
        <item x="660"/>
        <item x="761"/>
        <item x="767"/>
        <item x="564"/>
        <item x="552"/>
        <item x="368"/>
        <item x="594"/>
        <item x="553"/>
        <item x="593"/>
        <item x="596"/>
        <item x="452"/>
        <item x="554"/>
        <item x="77"/>
        <item x="425"/>
        <item x="790"/>
        <item x="431"/>
        <item x="765"/>
        <item x="590"/>
        <item x="453"/>
        <item x="707"/>
        <item x="568"/>
        <item x="69"/>
        <item x="725"/>
        <item x="666"/>
        <item x="706"/>
        <item x="427"/>
        <item x="292"/>
        <item x="85"/>
        <item x="536"/>
        <item x="535"/>
        <item x="99"/>
        <item x="791"/>
        <item x="792"/>
        <item x="65"/>
        <item x="450"/>
        <item x="87"/>
        <item x="89"/>
        <item x="22"/>
        <item x="656"/>
        <item x="493"/>
        <item x="494"/>
        <item x="495"/>
        <item x="496"/>
        <item x="497"/>
        <item x="498"/>
        <item x="491"/>
        <item x="492"/>
        <item x="715"/>
        <item x="499"/>
        <item x="19"/>
        <item x="90"/>
        <item x="659"/>
        <item x="657"/>
        <item x="658"/>
        <item x="86"/>
        <item x="17"/>
        <item x="695"/>
        <item x="18"/>
        <item x="93"/>
        <item x="92"/>
        <item x="91"/>
        <item x="109"/>
        <item x="107"/>
        <item x="21"/>
        <item x="20"/>
        <item x="23"/>
        <item x="689"/>
        <item x="690"/>
        <item x="97"/>
        <item x="101"/>
        <item x="127"/>
        <item x="447"/>
        <item x="686"/>
        <item x="684"/>
        <item x="701"/>
        <item x="711"/>
        <item x="696"/>
        <item x="697"/>
        <item x="743"/>
        <item x="26"/>
        <item x="598"/>
        <item x="597"/>
        <item x="717"/>
        <item x="785"/>
        <item x="793"/>
        <item x="557"/>
        <item x="556"/>
        <item x="762"/>
        <item x="719"/>
        <item x="664"/>
        <item x="748"/>
        <item x="752"/>
        <item x="516"/>
        <item x="359"/>
        <item x="372"/>
        <item x="355"/>
        <item x="345"/>
        <item x="360"/>
        <item x="343"/>
        <item x="356"/>
        <item x="352"/>
        <item x="16"/>
        <item x="275"/>
        <item x="72"/>
        <item x="70"/>
        <item x="71"/>
        <item x="736"/>
        <item x="692"/>
        <item x="335"/>
        <item x="570"/>
        <item x="322"/>
        <item x="320"/>
        <item x="321"/>
        <item x="569"/>
        <item x="591"/>
        <item x="757"/>
        <item x="784"/>
        <item x="744"/>
        <item x="756"/>
        <item x="681"/>
        <item x="324"/>
        <item x="487"/>
        <item x="728"/>
        <item x="542"/>
        <item x="541"/>
        <item x="786"/>
        <item x="718"/>
        <item x="308"/>
        <item x="731"/>
        <item x="94"/>
        <item x="27"/>
        <item x="451"/>
        <item x="661"/>
        <item x="691"/>
        <item x="675"/>
        <item x="44"/>
        <item x="424"/>
        <item x="15"/>
        <item x="820"/>
        <item x="667"/>
        <item x="682"/>
        <item x="383"/>
        <item x="384"/>
        <item x="385"/>
        <item x="386"/>
        <item x="387"/>
        <item x="754"/>
        <item x="74"/>
        <item x="821"/>
        <item x="515"/>
        <item x="815"/>
        <item x="549"/>
        <item x="663"/>
        <item x="64"/>
        <item x="550"/>
        <item x="520"/>
        <item x="713"/>
        <item x="749"/>
        <item x="796"/>
        <item x="439"/>
        <item x="698"/>
        <item x="423"/>
        <item x="665"/>
        <item x="703"/>
        <item x="114"/>
        <item x="88"/>
        <item x="830"/>
        <item x="746"/>
        <item x="738"/>
        <item x="737"/>
        <item x="745"/>
        <item x="741"/>
        <item x="739"/>
        <item x="567"/>
        <item x="566"/>
        <item x="448"/>
        <item x="131"/>
        <item x="354"/>
        <item x="351"/>
        <item x="449"/>
        <item x="364"/>
        <item x="716"/>
        <item x="573"/>
        <item x="577"/>
        <item x="357"/>
        <item x="341"/>
        <item x="350"/>
        <item x="336"/>
        <item x="339"/>
        <item x="337"/>
        <item x="446"/>
        <item x="442"/>
        <item x="602"/>
        <item x="461"/>
        <item x="454"/>
        <item x="62"/>
        <item x="463"/>
        <item x="56"/>
        <item x="61"/>
        <item x="57"/>
        <item x="59"/>
        <item x="58"/>
        <item x="117"/>
        <item x="473"/>
        <item x="788"/>
        <item x="787"/>
        <item x="724"/>
        <item x="742"/>
        <item x="769"/>
        <item x="759"/>
        <item x="459"/>
        <item x="457"/>
        <item x="839"/>
        <item x="811"/>
        <item x="863"/>
        <item x="132"/>
        <item x="133"/>
        <item x="462"/>
        <item x="460"/>
        <item x="134"/>
        <item x="841"/>
        <item x="377"/>
        <item x="283"/>
        <item x="837"/>
        <item x="859"/>
        <item x="802"/>
        <item x="807"/>
        <item x="819"/>
        <item x="858"/>
        <item x="833"/>
        <item x="844"/>
        <item x="662"/>
        <item x="78"/>
        <item x="615"/>
        <item x="708"/>
        <item x="770"/>
        <item x="751"/>
        <item x="54"/>
        <item x="483"/>
        <item x="52"/>
        <item x="798"/>
        <item x="338"/>
        <item x="512"/>
        <item x="607"/>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axis="axisPage" multipleItemSelectionAllowed="1" showAll="0">
      <items count="5">
        <item h="1" x="1"/>
        <item h="1" x="3"/>
        <item h="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3">
    <i>
      <x v="4"/>
    </i>
    <i>
      <x v="8"/>
    </i>
    <i>
      <x v="13"/>
    </i>
    <i>
      <x v="3"/>
    </i>
    <i>
      <x v="5"/>
    </i>
    <i>
      <x v="11"/>
    </i>
    <i>
      <x v="16"/>
    </i>
    <i>
      <x v="9"/>
    </i>
    <i>
      <x v="12"/>
    </i>
    <i>
      <x v="19"/>
    </i>
    <i>
      <x v="15"/>
    </i>
    <i>
      <x v="6"/>
    </i>
    <i t="grand">
      <x/>
    </i>
  </rowItems>
  <colFields count="1">
    <field x="-2"/>
  </colFields>
  <colItems count="2">
    <i>
      <x/>
    </i>
    <i i="1">
      <x v="1"/>
    </i>
  </colItems>
  <pageFields count="1">
    <pageField fld="17" hier="-1"/>
  </pageFields>
  <dataFields count="2">
    <dataField name="Cuenta de Nº ITEM" fld="0" subtotal="count" baseField="0" baseItem="0"/>
    <dataField name="Suma de Monto Anual1" fld="35" baseField="0" baseItem="0"/>
  </dataFields>
  <formats count="3">
    <format dxfId="17">
      <pivotArea dataOnly="0" outline="0" fieldPosition="0">
        <references count="1">
          <reference field="4294967294" count="1">
            <x v="1"/>
          </reference>
        </references>
      </pivotArea>
    </format>
    <format dxfId="16">
      <pivotArea dataOnly="0" outline="0" fieldPosition="0">
        <references count="1">
          <reference field="4294967294" count="1">
            <x v="1"/>
          </reference>
        </references>
      </pivotArea>
    </format>
    <format dxfId="15">
      <pivotArea dataOnly="0" outline="0" fieldPosition="0">
        <references count="1">
          <reference field="4294967294" count="1">
            <x v="1"/>
          </reference>
        </references>
      </pivotArea>
    </format>
  </formats>
  <chartFormats count="2">
    <chartFormat chart="6"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000-000001000000}" name="Monto por Gerencia"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
  <location ref="A49:B70" firstHeaderRow="1" firstDataRow="1" firstDataCol="1"/>
  <pivotFields count="53">
    <pivotField showAll="0"/>
    <pivotField axis="axisRow" showAll="0" sortType="descending">
      <items count="23">
        <item m="1" x="21"/>
        <item x="0"/>
        <item x="18"/>
        <item x="12"/>
        <item x="6"/>
        <item x="5"/>
        <item x="3"/>
        <item x="14"/>
        <item x="20"/>
        <item x="1"/>
        <item x="2"/>
        <item x="4"/>
        <item x="7"/>
        <item x="8"/>
        <item x="9"/>
        <item x="10"/>
        <item x="11"/>
        <item x="15"/>
        <item x="16"/>
        <item x="17"/>
        <item x="19"/>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14">
        <item x="1"/>
        <item x="3"/>
        <item x="2"/>
        <item x="5"/>
        <item x="7"/>
        <item x="11"/>
        <item x="8"/>
        <item x="0"/>
        <item x="6"/>
        <item x="12"/>
        <item x="9"/>
        <item x="4"/>
        <item x="10"/>
        <item t="default"/>
      </items>
    </pivotField>
    <pivotField showAll="0"/>
    <pivotField showAll="0" defaultSubtotal="0"/>
    <pivotField showAll="0">
      <items count="7">
        <item x="4"/>
        <item x="5"/>
        <item x="3"/>
        <item x="1"/>
        <item x="0"/>
        <item x="2"/>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defaultSubtotal="0"/>
    <pivotField showAll="0"/>
    <pivotField showAll="0" defaultSubtotal="0"/>
    <pivotField showAll="0"/>
    <pivotField dataField="1" showAll="0"/>
    <pivotField showAll="0"/>
    <pivotField showAll="0"/>
    <pivotField showAll="0" defaultSubtotal="0"/>
    <pivotField showAll="0" defaultSubtotal="0"/>
    <pivotField showAll="0" defaultSubtotal="0"/>
    <pivotField showAll="0"/>
    <pivotField showAll="0" defaultSubtotal="0"/>
    <pivotField showAll="0"/>
    <pivotField showAll="0"/>
    <pivotField showAll="0"/>
  </pivotFields>
  <rowFields count="1">
    <field x="1"/>
  </rowFields>
  <rowItems count="22">
    <i>
      <x v="21"/>
    </i>
    <i>
      <x v="19"/>
    </i>
    <i>
      <x v="5"/>
    </i>
    <i>
      <x v="1"/>
    </i>
    <i>
      <x v="10"/>
    </i>
    <i>
      <x v="2"/>
    </i>
    <i>
      <x v="4"/>
    </i>
    <i>
      <x v="11"/>
    </i>
    <i>
      <x v="6"/>
    </i>
    <i>
      <x v="13"/>
    </i>
    <i>
      <x v="17"/>
    </i>
    <i>
      <x v="14"/>
    </i>
    <i>
      <x v="15"/>
    </i>
    <i>
      <x v="18"/>
    </i>
    <i>
      <x v="16"/>
    </i>
    <i>
      <x v="3"/>
    </i>
    <i>
      <x v="7"/>
    </i>
    <i>
      <x v="20"/>
    </i>
    <i>
      <x v="12"/>
    </i>
    <i>
      <x v="8"/>
    </i>
    <i>
      <x v="9"/>
    </i>
    <i t="grand">
      <x/>
    </i>
  </rowItems>
  <colItems count="1">
    <i/>
  </colItems>
  <dataFields count="1">
    <dataField name="Suma de MONTO TOTAL" fld="42" baseField="1" baseItem="8"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000-000002000000}" name="Monto x Objetivo"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
  <location ref="A22:B36" firstHeaderRow="1" firstDataRow="1" firstDataCol="1"/>
  <pivotFields count="53">
    <pivotField showAll="0"/>
    <pivotField showAll="0">
      <items count="23">
        <item x="13"/>
        <item x="1"/>
        <item m="1" x="21"/>
        <item x="2"/>
        <item x="0"/>
        <item x="18"/>
        <item x="17"/>
        <item x="12"/>
        <item x="4"/>
        <item x="16"/>
        <item x="15"/>
        <item x="6"/>
        <item x="8"/>
        <item x="5"/>
        <item x="10"/>
        <item x="9"/>
        <item x="3"/>
        <item x="19"/>
        <item x="7"/>
        <item x="14"/>
        <item x="20"/>
        <item x="11"/>
        <item t="default"/>
      </items>
    </pivotField>
    <pivotField showAll="0"/>
    <pivotField showAll="0"/>
    <pivotField showAll="0"/>
    <pivotField showAll="0"/>
    <pivotField showAll="0"/>
    <pivotField axis="axisRow" showAll="0" sortType="descending">
      <items count="14">
        <item x="7"/>
        <item x="8"/>
        <item x="0"/>
        <item x="6"/>
        <item x="1"/>
        <item x="2"/>
        <item x="4"/>
        <item x="5"/>
        <item x="9"/>
        <item x="10"/>
        <item x="11"/>
        <item x="12"/>
        <item x="3"/>
        <item t="default"/>
      </items>
      <autoSortScope>
        <pivotArea dataOnly="0" outline="0" fieldPosition="0">
          <references count="1">
            <reference field="4294967294" count="1" selected="0">
              <x v="0"/>
            </reference>
          </references>
        </pivotArea>
      </autoSortScope>
    </pivotField>
    <pivotField showAll="0"/>
    <pivotField showAll="0"/>
    <pivotField showAll="0">
      <items count="7">
        <item x="4"/>
        <item x="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defaultSubtotal="0"/>
    <pivotField showAll="0"/>
    <pivotField showAll="0" defaultSubtotal="0"/>
    <pivotField dataField="1" showAll="0" defaultSubtotal="0"/>
    <pivotField showAll="0"/>
    <pivotField showAll="0"/>
    <pivotField showAll="0"/>
    <pivotField showAll="0"/>
    <pivotField showAll="0" defaultSubtotal="0"/>
    <pivotField showAll="0"/>
    <pivotField showAll="0"/>
    <pivotField showAll="0"/>
    <pivotField showAll="0"/>
    <pivotField showAll="0"/>
  </pivotFields>
  <rowFields count="1">
    <field x="7"/>
  </rowFields>
  <rowItems count="14">
    <i>
      <x v="5"/>
    </i>
    <i>
      <x v="4"/>
    </i>
    <i>
      <x v="8"/>
    </i>
    <i>
      <x v="2"/>
    </i>
    <i>
      <x v="6"/>
    </i>
    <i>
      <x v="3"/>
    </i>
    <i>
      <x v="7"/>
    </i>
    <i>
      <x/>
    </i>
    <i>
      <x v="10"/>
    </i>
    <i>
      <x v="1"/>
    </i>
    <i>
      <x v="9"/>
    </i>
    <i>
      <x v="11"/>
    </i>
    <i>
      <x v="12"/>
    </i>
    <i t="grand">
      <x/>
    </i>
  </rowItems>
  <colItems count="1">
    <i/>
  </colItems>
  <dataFields count="1">
    <dataField name="Suma de MONTO TOTAL" fld="42" baseField="0" baseItem="0" numFmtId="164"/>
  </dataFields>
  <formats count="3">
    <format dxfId="13">
      <pivotArea outline="0" collapsedLevelsAreSubtotals="1" fieldPosition="0"/>
    </format>
    <format dxfId="12">
      <pivotArea outline="0" collapsedLevelsAreSubtotals="1" fieldPosition="0"/>
    </format>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Cantidad"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
  <location ref="A4:B16" firstHeaderRow="1" firstDataRow="1" firstDataCol="1"/>
  <pivotFields count="53">
    <pivotField showAll="0"/>
    <pivotField showAll="0">
      <items count="23">
        <item x="13"/>
        <item x="1"/>
        <item m="1" x="21"/>
        <item x="2"/>
        <item x="0"/>
        <item x="18"/>
        <item x="17"/>
        <item x="12"/>
        <item x="4"/>
        <item x="16"/>
        <item x="15"/>
        <item x="6"/>
        <item x="8"/>
        <item x="5"/>
        <item x="10"/>
        <item x="9"/>
        <item x="3"/>
        <item x="19"/>
        <item x="7"/>
        <item x="14"/>
        <item x="20"/>
        <item x="11"/>
        <item t="default"/>
      </items>
    </pivotField>
    <pivotField showAll="0"/>
    <pivotField showAll="0"/>
    <pivotField showAll="0"/>
    <pivotField showAll="0"/>
    <pivotField showAll="0"/>
    <pivotField axis="axisRow" dataField="1" showAll="0" sortType="descending">
      <items count="14">
        <item x="7"/>
        <item x="8"/>
        <item x="0"/>
        <item x="6"/>
        <item h="1" x="1"/>
        <item x="2"/>
        <item x="4"/>
        <item x="5"/>
        <item x="9"/>
        <item x="10"/>
        <item x="11"/>
        <item x="12"/>
        <item h="1" x="3"/>
        <item t="default"/>
      </items>
      <autoSortScope>
        <pivotArea dataOnly="0" outline="0" fieldPosition="0">
          <references count="1">
            <reference field="4294967294" count="1" selected="0">
              <x v="0"/>
            </reference>
          </references>
        </pivotArea>
      </autoSortScope>
    </pivotField>
    <pivotField showAll="0"/>
    <pivotField showAll="0"/>
    <pivotField showAll="0">
      <items count="7">
        <item x="4"/>
        <item x="5"/>
        <item x="3"/>
        <item x="1"/>
        <item x="0"/>
        <item x="2"/>
        <item t="default"/>
      </items>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s>
  <rowFields count="1">
    <field x="7"/>
  </rowFields>
  <rowItems count="12">
    <i>
      <x v="5"/>
    </i>
    <i>
      <x v="6"/>
    </i>
    <i>
      <x v="3"/>
    </i>
    <i>
      <x v="2"/>
    </i>
    <i>
      <x v="8"/>
    </i>
    <i>
      <x v="1"/>
    </i>
    <i>
      <x v="7"/>
    </i>
    <i>
      <x v="11"/>
    </i>
    <i>
      <x v="10"/>
    </i>
    <i>
      <x/>
    </i>
    <i>
      <x v="9"/>
    </i>
    <i t="grand">
      <x/>
    </i>
  </rowItems>
  <colItems count="1">
    <i/>
  </colItems>
  <dataFields count="1">
    <dataField name="Cantidad"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3:C23" firstHeaderRow="0" firstDataRow="1" firstDataCol="1"/>
  <pivotFields count="53">
    <pivotField dataField="1" showAll="0"/>
    <pivotField axis="axisRow" showAll="0">
      <items count="23">
        <item h="1" sd="0" x="13"/>
        <item h="1" x="1"/>
        <item m="1" x="21"/>
        <item x="2"/>
        <item x="0"/>
        <item x="18"/>
        <item x="17"/>
        <item x="12"/>
        <item x="4"/>
        <item x="16"/>
        <item x="15"/>
        <item x="6"/>
        <item x="8"/>
        <item x="5"/>
        <item x="10"/>
        <item x="9"/>
        <item x="3"/>
        <item x="19"/>
        <item x="7"/>
        <item x="14"/>
        <item x="20"/>
        <item x="11"/>
        <item t="default"/>
      </items>
    </pivotField>
    <pivotField showAll="0">
      <items count="45">
        <item h="1" x="5"/>
        <item h="1" x="3"/>
        <item x="37"/>
        <item x="41"/>
        <item x="14"/>
        <item x="13"/>
        <item x="12"/>
        <item x="43"/>
        <item x="17"/>
        <item x="25"/>
        <item x="4"/>
        <item x="24"/>
        <item x="9"/>
        <item x="36"/>
        <item x="6"/>
        <item x="34"/>
        <item x="42"/>
        <item x="27"/>
        <item x="30"/>
        <item x="35"/>
        <item x="38"/>
        <item x="20"/>
        <item x="8"/>
        <item x="19"/>
        <item x="22"/>
        <item x="18"/>
        <item x="0"/>
        <item x="31"/>
        <item x="23"/>
        <item x="28"/>
        <item x="39"/>
        <item x="21"/>
        <item x="33"/>
        <item x="29"/>
        <item x="10"/>
        <item x="40"/>
        <item x="32"/>
        <item x="7"/>
        <item x="11"/>
        <item x="1"/>
        <item x="2"/>
        <item x="26"/>
        <item x="16"/>
        <item x="15"/>
        <item t="default"/>
      </items>
    </pivotField>
    <pivotField showAll="0"/>
    <pivotField showAll="0"/>
    <pivotField showAll="0"/>
    <pivotField showAll="0"/>
    <pivotField showAll="0"/>
    <pivotField showAll="0" sortType="descending">
      <items count="868">
        <item m="1" x="866"/>
        <item x="53"/>
        <item x="705"/>
        <item x="306"/>
        <item x="809"/>
        <item x="814"/>
        <item x="851"/>
        <item x="353"/>
        <item x="720"/>
        <item x="620"/>
        <item x="608"/>
        <item x="760"/>
        <item x="685"/>
        <item x="286"/>
        <item x="824"/>
        <item x="363"/>
        <item x="649"/>
        <item x="647"/>
        <item x="650"/>
        <item x="124"/>
        <item x="651"/>
        <item x="645"/>
        <item x="726"/>
        <item x="325"/>
        <item x="256"/>
        <item x="33"/>
        <item x="669"/>
        <item x="289"/>
        <item x="75"/>
        <item x="443"/>
        <item x="403"/>
        <item x="860"/>
        <item x="34"/>
        <item x="31"/>
        <item x="531"/>
        <item x="76"/>
        <item x="772"/>
        <item x="646"/>
        <item x="755"/>
        <item x="781"/>
        <item x="774"/>
        <item x="643"/>
        <item x="721"/>
        <item x="764"/>
        <item x="699"/>
        <item x="753"/>
        <item x="768"/>
        <item x="273"/>
        <item x="272"/>
        <item x="276"/>
        <item x="532"/>
        <item x="537"/>
        <item x="533"/>
        <item x="534"/>
        <item x="82"/>
        <item x="747"/>
        <item x="293"/>
        <item x="624"/>
        <item x="862"/>
        <item x="779"/>
        <item x="733"/>
        <item x="296"/>
        <item x="750"/>
        <item x="775"/>
        <item x="778"/>
        <item x="671"/>
        <item x="677"/>
        <item x="687"/>
        <item x="673"/>
        <item x="780"/>
        <item x="291"/>
        <item x="865"/>
        <item x="294"/>
        <item x="32"/>
        <item x="730"/>
        <item x="729"/>
        <item x="735"/>
        <item x="84"/>
        <item x="81"/>
        <item x="758"/>
        <item x="688"/>
        <item x="712"/>
        <item x="130"/>
        <item x="267"/>
        <item x="648"/>
        <item x="410"/>
        <item x="561"/>
        <item x="652"/>
        <item x="668"/>
        <item x="641"/>
        <item x="519"/>
        <item x="644"/>
        <item x="639"/>
        <item x="559"/>
        <item x="2"/>
        <item x="1"/>
        <item x="530"/>
        <item x="3"/>
        <item x="11"/>
        <item x="8"/>
        <item x="9"/>
        <item x="5"/>
        <item x="4"/>
        <item x="408"/>
        <item x="406"/>
        <item x="458"/>
        <item x="141"/>
        <item x="189"/>
        <item x="173"/>
        <item x="204"/>
        <item x="234"/>
        <item x="232"/>
        <item x="203"/>
        <item x="215"/>
        <item x="184"/>
        <item x="231"/>
        <item x="156"/>
        <item x="212"/>
        <item x="242"/>
        <item x="237"/>
        <item x="236"/>
        <item x="249"/>
        <item x="251"/>
        <item x="250"/>
        <item x="252"/>
        <item x="174"/>
        <item x="223"/>
        <item x="159"/>
        <item x="161"/>
        <item x="160"/>
        <item x="175"/>
        <item x="227"/>
        <item x="228"/>
        <item x="180"/>
        <item x="219"/>
        <item x="206"/>
        <item x="195"/>
        <item x="218"/>
        <item x="220"/>
        <item x="207"/>
        <item x="221"/>
        <item x="217"/>
        <item x="197"/>
        <item x="196"/>
        <item x="198"/>
        <item x="201"/>
        <item x="199"/>
        <item x="200"/>
        <item x="164"/>
        <item x="162"/>
        <item x="163"/>
        <item x="158"/>
        <item x="194"/>
        <item x="190"/>
        <item x="241"/>
        <item x="240"/>
        <item x="224"/>
        <item x="239"/>
        <item x="233"/>
        <item x="235"/>
        <item x="172"/>
        <item x="193"/>
        <item x="192"/>
        <item x="191"/>
        <item x="176"/>
        <item x="137"/>
        <item x="177"/>
        <item x="205"/>
        <item x="209"/>
        <item x="183"/>
        <item x="213"/>
        <item x="229"/>
        <item x="182"/>
        <item x="214"/>
        <item x="222"/>
        <item x="186"/>
        <item x="187"/>
        <item x="185"/>
        <item x="178"/>
        <item x="140"/>
        <item x="226"/>
        <item x="225"/>
        <item x="248"/>
        <item x="243"/>
        <item x="245"/>
        <item x="247"/>
        <item x="253"/>
        <item x="244"/>
        <item x="254"/>
        <item x="246"/>
        <item x="255"/>
        <item x="238"/>
        <item x="171"/>
        <item x="167"/>
        <item x="166"/>
        <item x="168"/>
        <item x="139"/>
        <item x="138"/>
        <item x="165"/>
        <item x="170"/>
        <item x="169"/>
        <item x="157"/>
        <item x="143"/>
        <item x="216"/>
        <item x="202"/>
        <item x="812"/>
        <item x="378"/>
        <item x="586"/>
        <item x="146"/>
        <item x="148"/>
        <item x="150"/>
        <item x="155"/>
        <item x="145"/>
        <item x="153"/>
        <item x="188"/>
        <item x="230"/>
        <item x="179"/>
        <item x="152"/>
        <item x="211"/>
        <item x="210"/>
        <item x="151"/>
        <item x="149"/>
        <item x="147"/>
        <item x="144"/>
        <item x="142"/>
        <item x="181"/>
        <item x="208"/>
        <item x="469"/>
        <item x="789"/>
        <item x="640"/>
        <item x="340"/>
        <item x="825"/>
        <item x="828"/>
        <item x="829"/>
        <item x="826"/>
        <item x="455"/>
        <item x="474"/>
        <item x="618"/>
        <item x="797"/>
        <item x="307"/>
        <item x="373"/>
        <item x="369"/>
        <item x="445"/>
        <item x="375"/>
        <item x="585"/>
        <item x="584"/>
        <item x="582"/>
        <item x="581"/>
        <item x="67"/>
        <item x="617"/>
        <item x="616"/>
        <item x="301"/>
        <item x="397"/>
        <item x="398"/>
        <item x="280"/>
        <item x="601"/>
        <item x="60"/>
        <item x="441"/>
        <item x="485"/>
        <item x="120"/>
        <item x="600"/>
        <item x="434"/>
        <item x="129"/>
        <item x="524"/>
        <item x="525"/>
        <item x="526"/>
        <item x="529"/>
        <item x="528"/>
        <item x="527"/>
        <item x="629"/>
        <item x="575"/>
        <item x="623"/>
        <item x="437"/>
        <item x="619"/>
        <item x="30"/>
        <item x="317"/>
        <item x="316"/>
        <item x="318"/>
        <item x="319"/>
        <item x="510"/>
        <item x="511"/>
        <item x="513"/>
        <item x="113"/>
        <item x="110"/>
        <item x="119"/>
        <item x="55"/>
        <item x="852"/>
        <item x="803"/>
        <item x="805"/>
        <item x="840"/>
        <item x="326"/>
        <item x="583"/>
        <item x="14"/>
        <item x="304"/>
        <item x="311"/>
        <item x="379"/>
        <item x="312"/>
        <item x="313"/>
        <item x="405"/>
        <item x="371"/>
        <item x="836"/>
        <item x="822"/>
        <item x="388"/>
        <item x="832"/>
        <item x="804"/>
        <item x="847"/>
        <item x="813"/>
        <item x="842"/>
        <item x="302"/>
        <item x="587"/>
        <item x="589"/>
        <item x="588"/>
        <item x="412"/>
        <item x="609"/>
        <item x="10"/>
        <item x="0"/>
        <item x="763"/>
        <item x="672"/>
        <item x="284"/>
        <item x="799"/>
        <item x="694"/>
        <item x="358"/>
        <item x="346"/>
        <item x="347"/>
        <item x="310"/>
        <item x="800"/>
        <item x="548"/>
        <item x="50"/>
        <item x="580"/>
        <item x="578"/>
        <item x="579"/>
        <item x="300"/>
        <item x="287"/>
        <item x="509"/>
        <item x="314"/>
        <item x="592"/>
        <item x="393"/>
        <item x="613"/>
        <item x="614"/>
        <item x="277"/>
        <item x="271"/>
        <item x="433"/>
        <item x="298"/>
        <item x="621"/>
        <item x="693"/>
        <item x="390"/>
        <item x="845"/>
        <item x="35"/>
        <item x="36"/>
        <item x="37"/>
        <item x="43"/>
        <item x="42"/>
        <item x="39"/>
        <item x="38"/>
        <item x="40"/>
        <item x="41"/>
        <item x="392"/>
        <item x="68"/>
        <item x="279"/>
        <item x="801"/>
        <item x="342"/>
        <item x="572"/>
        <item x="782"/>
        <item x="125"/>
        <item x="732"/>
        <item x="560"/>
        <item x="562"/>
        <item x="605"/>
        <item x="611"/>
        <item x="376"/>
        <item x="440"/>
        <item x="327"/>
        <item x="328"/>
        <item x="850"/>
        <item x="80"/>
        <item x="563"/>
        <item x="400"/>
        <item x="610"/>
        <item x="401"/>
        <item x="680"/>
        <item x="544"/>
        <item x="545"/>
        <item x="546"/>
        <item x="547"/>
        <item x="599"/>
        <item x="626"/>
        <item x="854"/>
        <item x="12"/>
        <item x="848"/>
        <item x="674"/>
        <item x="633"/>
        <item x="630"/>
        <item x="628"/>
        <item x="116"/>
        <item x="855"/>
        <item x="843"/>
        <item x="734"/>
        <item x="29"/>
        <item x="574"/>
        <item x="303"/>
        <item x="370"/>
        <item x="411"/>
        <item x="391"/>
        <item x="571"/>
        <item x="63"/>
        <item x="349"/>
        <item x="361"/>
        <item x="856"/>
        <item x="299"/>
        <item x="702"/>
        <item x="123"/>
        <item x="517"/>
        <item x="305"/>
        <item x="795"/>
        <item x="436"/>
        <item x="771"/>
        <item x="773"/>
        <item x="402"/>
        <item x="413"/>
        <item x="538"/>
        <item x="539"/>
        <item x="540"/>
        <item x="329"/>
        <item x="154"/>
        <item x="282"/>
        <item x="464"/>
        <item x="468"/>
        <item x="465"/>
        <item x="484"/>
        <item x="489"/>
        <item x="475"/>
        <item x="849"/>
        <item x="655"/>
        <item x="740"/>
        <item x="714"/>
        <item x="710"/>
        <item x="501"/>
        <item x="500"/>
        <item x="6"/>
        <item x="415"/>
        <item x="278"/>
        <item x="25"/>
        <item x="438"/>
        <item x="323"/>
        <item x="676"/>
        <item x="653"/>
        <item x="654"/>
        <item x="95"/>
        <item x="794"/>
        <item x="678"/>
        <item x="416"/>
        <item x="258"/>
        <item x="45"/>
        <item x="857"/>
        <item x="24"/>
        <item x="49"/>
        <item x="264"/>
        <item x="48"/>
        <item x="47"/>
        <item x="263"/>
        <item x="257"/>
        <item x="108"/>
        <item x="118"/>
        <item x="259"/>
        <item x="28"/>
        <item x="98"/>
        <item x="106"/>
        <item x="96"/>
        <item x="126"/>
        <item x="100"/>
        <item x="128"/>
        <item x="102"/>
        <item x="121"/>
        <item x="776"/>
        <item x="274"/>
        <item x="502"/>
        <item x="112"/>
        <item x="266"/>
        <item x="861"/>
        <item x="83"/>
        <item x="265"/>
        <item x="330"/>
        <item x="456"/>
        <item x="105"/>
        <item x="783"/>
        <item x="555"/>
        <item x="603"/>
        <item x="331"/>
        <item x="827"/>
        <item x="604"/>
        <item x="315"/>
        <item x="115"/>
        <item x="823"/>
        <item x="444"/>
        <item x="506"/>
        <item x="508"/>
        <item x="505"/>
        <item x="507"/>
        <item x="504"/>
        <item x="66"/>
        <item x="395"/>
        <item x="404"/>
        <item x="838"/>
        <item x="295"/>
        <item x="409"/>
        <item x="407"/>
        <item x="13"/>
        <item x="834"/>
        <item x="104"/>
        <item x="518"/>
        <item x="73"/>
        <item x="622"/>
        <item x="625"/>
        <item x="365"/>
        <item x="344"/>
        <item x="362"/>
        <item x="366"/>
        <item x="348"/>
        <item x="122"/>
        <item x="332"/>
        <item x="632"/>
        <item x="270"/>
        <item x="261"/>
        <item x="260"/>
        <item x="262"/>
        <item x="333"/>
        <item x="334"/>
        <item x="810"/>
        <item x="522"/>
        <item x="521"/>
        <item x="309"/>
        <item x="606"/>
        <item x="478"/>
        <item x="488"/>
        <item x="472"/>
        <item x="467"/>
        <item x="470"/>
        <item x="471"/>
        <item x="490"/>
        <item x="466"/>
        <item x="486"/>
        <item x="481"/>
        <item x="479"/>
        <item x="476"/>
        <item x="480"/>
        <item x="477"/>
        <item x="482"/>
        <item x="704"/>
        <item x="523"/>
        <item x="432"/>
        <item x="396"/>
        <item x="389"/>
        <item x="394"/>
        <item x="435"/>
        <item x="558"/>
        <item x="642"/>
        <item x="576"/>
        <item x="7"/>
        <item x="777"/>
        <item x="727"/>
        <item x="709"/>
        <item x="46"/>
        <item x="103"/>
        <item x="269"/>
        <item x="268"/>
        <item x="111"/>
        <item x="700"/>
        <item x="281"/>
        <item x="864"/>
        <item x="135"/>
        <item x="297"/>
        <item x="637"/>
        <item x="634"/>
        <item x="636"/>
        <item x="631"/>
        <item x="288"/>
        <item x="627"/>
        <item x="635"/>
        <item x="723"/>
        <item x="853"/>
        <item x="846"/>
        <item x="808"/>
        <item x="806"/>
        <item x="831"/>
        <item x="816"/>
        <item x="818"/>
        <item x="670"/>
        <item x="399"/>
        <item x="817"/>
        <item x="285"/>
        <item x="638"/>
        <item x="514"/>
        <item x="766"/>
        <item x="722"/>
        <item x="51"/>
        <item x="503"/>
        <item x="683"/>
        <item x="136"/>
        <item x="426"/>
        <item x="430"/>
        <item x="422"/>
        <item x="428"/>
        <item x="429"/>
        <item x="418"/>
        <item x="417"/>
        <item x="414"/>
        <item x="419"/>
        <item x="421"/>
        <item x="420"/>
        <item x="595"/>
        <item x="679"/>
        <item x="374"/>
        <item x="551"/>
        <item x="367"/>
        <item x="380"/>
        <item x="381"/>
        <item x="382"/>
        <item x="835"/>
        <item x="543"/>
        <item x="612"/>
        <item x="79"/>
        <item x="565"/>
        <item x="290"/>
        <item x="660"/>
        <item x="761"/>
        <item x="767"/>
        <item x="564"/>
        <item x="552"/>
        <item x="368"/>
        <item x="594"/>
        <item x="553"/>
        <item x="593"/>
        <item x="596"/>
        <item x="452"/>
        <item x="554"/>
        <item x="77"/>
        <item x="425"/>
        <item x="790"/>
        <item x="431"/>
        <item x="765"/>
        <item x="590"/>
        <item x="453"/>
        <item x="707"/>
        <item x="568"/>
        <item x="69"/>
        <item x="725"/>
        <item x="666"/>
        <item x="706"/>
        <item x="427"/>
        <item x="292"/>
        <item x="85"/>
        <item x="536"/>
        <item x="535"/>
        <item x="99"/>
        <item x="791"/>
        <item x="792"/>
        <item x="65"/>
        <item x="450"/>
        <item x="87"/>
        <item x="89"/>
        <item x="22"/>
        <item x="656"/>
        <item x="493"/>
        <item x="494"/>
        <item x="495"/>
        <item x="496"/>
        <item x="497"/>
        <item x="498"/>
        <item x="491"/>
        <item x="492"/>
        <item x="715"/>
        <item x="499"/>
        <item x="19"/>
        <item x="90"/>
        <item x="659"/>
        <item x="657"/>
        <item x="658"/>
        <item x="86"/>
        <item x="17"/>
        <item x="695"/>
        <item x="18"/>
        <item x="93"/>
        <item x="92"/>
        <item x="91"/>
        <item x="109"/>
        <item x="107"/>
        <item x="21"/>
        <item x="20"/>
        <item x="23"/>
        <item x="689"/>
        <item x="690"/>
        <item x="97"/>
        <item x="101"/>
        <item x="127"/>
        <item x="447"/>
        <item x="686"/>
        <item x="684"/>
        <item x="701"/>
        <item x="711"/>
        <item x="696"/>
        <item x="697"/>
        <item x="743"/>
        <item x="26"/>
        <item x="598"/>
        <item x="597"/>
        <item x="717"/>
        <item x="785"/>
        <item x="793"/>
        <item x="557"/>
        <item x="556"/>
        <item x="762"/>
        <item x="719"/>
        <item x="664"/>
        <item x="748"/>
        <item x="752"/>
        <item x="516"/>
        <item x="359"/>
        <item x="372"/>
        <item x="355"/>
        <item x="345"/>
        <item x="360"/>
        <item x="343"/>
        <item x="356"/>
        <item x="352"/>
        <item x="16"/>
        <item x="275"/>
        <item x="72"/>
        <item x="70"/>
        <item x="71"/>
        <item x="736"/>
        <item x="692"/>
        <item x="335"/>
        <item x="570"/>
        <item x="322"/>
        <item x="320"/>
        <item x="321"/>
        <item x="569"/>
        <item x="591"/>
        <item x="757"/>
        <item x="784"/>
        <item x="744"/>
        <item x="756"/>
        <item x="681"/>
        <item x="324"/>
        <item x="487"/>
        <item x="728"/>
        <item x="542"/>
        <item x="541"/>
        <item x="786"/>
        <item x="718"/>
        <item x="308"/>
        <item x="731"/>
        <item x="94"/>
        <item x="27"/>
        <item x="451"/>
        <item x="661"/>
        <item x="691"/>
        <item x="675"/>
        <item x="44"/>
        <item x="424"/>
        <item x="15"/>
        <item x="820"/>
        <item x="667"/>
        <item x="682"/>
        <item x="383"/>
        <item x="384"/>
        <item x="385"/>
        <item x="386"/>
        <item x="387"/>
        <item x="754"/>
        <item x="74"/>
        <item x="821"/>
        <item x="515"/>
        <item x="815"/>
        <item x="549"/>
        <item x="663"/>
        <item x="64"/>
        <item x="550"/>
        <item x="520"/>
        <item x="713"/>
        <item x="749"/>
        <item x="796"/>
        <item x="439"/>
        <item x="698"/>
        <item x="423"/>
        <item x="665"/>
        <item x="703"/>
        <item x="114"/>
        <item x="88"/>
        <item x="830"/>
        <item x="746"/>
        <item x="738"/>
        <item x="737"/>
        <item x="745"/>
        <item x="741"/>
        <item x="739"/>
        <item x="567"/>
        <item x="566"/>
        <item x="448"/>
        <item x="131"/>
        <item x="354"/>
        <item x="351"/>
        <item x="449"/>
        <item x="364"/>
        <item x="716"/>
        <item x="573"/>
        <item x="577"/>
        <item x="357"/>
        <item x="341"/>
        <item x="350"/>
        <item x="336"/>
        <item x="339"/>
        <item x="337"/>
        <item x="446"/>
        <item x="442"/>
        <item x="602"/>
        <item x="461"/>
        <item x="454"/>
        <item x="62"/>
        <item x="463"/>
        <item x="56"/>
        <item x="61"/>
        <item x="57"/>
        <item x="59"/>
        <item x="58"/>
        <item x="117"/>
        <item x="473"/>
        <item x="788"/>
        <item x="787"/>
        <item x="724"/>
        <item x="742"/>
        <item x="769"/>
        <item x="759"/>
        <item x="459"/>
        <item x="457"/>
        <item x="839"/>
        <item x="811"/>
        <item x="863"/>
        <item x="132"/>
        <item x="133"/>
        <item x="462"/>
        <item x="460"/>
        <item x="134"/>
        <item x="841"/>
        <item x="377"/>
        <item x="283"/>
        <item x="837"/>
        <item x="859"/>
        <item x="802"/>
        <item x="807"/>
        <item x="819"/>
        <item x="858"/>
        <item x="833"/>
        <item x="844"/>
        <item x="662"/>
        <item x="78"/>
        <item x="615"/>
        <item x="708"/>
        <item x="770"/>
        <item x="751"/>
        <item x="54"/>
        <item x="483"/>
        <item x="52"/>
        <item x="798"/>
        <item x="338"/>
        <item x="512"/>
        <item x="607"/>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0">
    <i>
      <x v="6"/>
    </i>
    <i>
      <x v="13"/>
    </i>
    <i>
      <x v="4"/>
    </i>
    <i>
      <x v="3"/>
    </i>
    <i>
      <x v="11"/>
    </i>
    <i>
      <x v="16"/>
    </i>
    <i>
      <x v="8"/>
    </i>
    <i>
      <x v="5"/>
    </i>
    <i>
      <x v="10"/>
    </i>
    <i>
      <x v="12"/>
    </i>
    <i>
      <x v="15"/>
    </i>
    <i>
      <x v="14"/>
    </i>
    <i>
      <x v="9"/>
    </i>
    <i>
      <x v="21"/>
    </i>
    <i>
      <x v="7"/>
    </i>
    <i>
      <x v="19"/>
    </i>
    <i>
      <x v="17"/>
    </i>
    <i>
      <x v="20"/>
    </i>
    <i>
      <x v="18"/>
    </i>
    <i t="grand">
      <x/>
    </i>
  </rowItems>
  <colFields count="1">
    <field x="-2"/>
  </colFields>
  <colItems count="2">
    <i>
      <x/>
    </i>
    <i i="1">
      <x v="1"/>
    </i>
  </colItems>
  <dataFields count="2">
    <dataField name="Cuenta de Nº ITEM" fld="0" subtotal="count" baseField="0" baseItem="0"/>
    <dataField name="Suma de Monto Anual1" fld="35" baseField="0" baseItem="0"/>
  </dataFields>
  <formats count="3">
    <format dxfId="20">
      <pivotArea dataOnly="0" outline="0" fieldPosition="0">
        <references count="1">
          <reference field="4294967294" count="1">
            <x v="1"/>
          </reference>
        </references>
      </pivotArea>
    </format>
    <format dxfId="19">
      <pivotArea dataOnly="0" outline="0" fieldPosition="0">
        <references count="1">
          <reference field="4294967294" count="1">
            <x v="1"/>
          </reference>
        </references>
      </pivotArea>
    </format>
    <format dxfId="18">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9">
  <location ref="A6:C53" firstHeaderRow="0" firstDataRow="1" firstDataCol="1" rowPageCount="3" colPageCount="1"/>
  <pivotFields count="56">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2"/>
        <item x="0"/>
        <item h="1" x="1"/>
        <item t="default"/>
      </items>
    </pivotField>
    <pivotField showAll="0"/>
    <pivotField showAll="0"/>
    <pivotField showAll="0"/>
    <pivotField showAll="0"/>
    <pivotField axis="axisRow" showAll="0">
      <items count="16">
        <item x="0"/>
        <item x="2"/>
        <item x="5"/>
        <item x="4"/>
        <item x="9"/>
        <item x="8"/>
        <item x="3"/>
        <item x="11"/>
        <item x="12"/>
        <item x="10"/>
        <item x="13"/>
        <item x="7"/>
        <item h="1" x="6"/>
        <item h="1" x="1"/>
        <item h="1" x="14"/>
        <item t="default"/>
      </items>
    </pivotField>
    <pivotField showAll="0"/>
    <pivotField axis="axisPage" multipleItemSelectionAllowed="1" showAll="0">
      <items count="145">
        <item x="8"/>
        <item x="9"/>
        <item x="7"/>
        <item x="58"/>
        <item h="1" x="25"/>
        <item h="1" x="131"/>
        <item h="1" x="128"/>
        <item h="1" x="34"/>
        <item h="1" x="79"/>
        <item h="1" x="44"/>
        <item h="1" x="119"/>
        <item h="1" x="129"/>
        <item h="1" x="134"/>
        <item h="1" x="113"/>
        <item h="1" x="133"/>
        <item h="1" x="117"/>
        <item h="1" x="43"/>
        <item h="1" x="98"/>
        <item h="1" x="114"/>
        <item h="1" x="97"/>
        <item h="1" x="91"/>
        <item h="1" x="62"/>
        <item h="1" x="63"/>
        <item h="1" x="85"/>
        <item h="1" x="82"/>
        <item h="1" x="50"/>
        <item h="1" x="48"/>
        <item h="1" x="107"/>
        <item h="1" x="37"/>
        <item h="1" x="93"/>
        <item h="1" x="101"/>
        <item h="1" x="13"/>
        <item h="1" x="36"/>
        <item h="1" x="116"/>
        <item h="1" x="35"/>
        <item h="1" x="65"/>
        <item h="1" x="53"/>
        <item h="1" x="112"/>
        <item h="1" x="60"/>
        <item h="1" x="61"/>
        <item h="1" x="127"/>
        <item h="1" x="41"/>
        <item h="1" x="38"/>
        <item h="1" x="136"/>
        <item h="1" x="40"/>
        <item h="1" x="124"/>
        <item h="1" x="89"/>
        <item h="1" x="96"/>
        <item h="1" x="126"/>
        <item h="1" x="30"/>
        <item h="1" x="138"/>
        <item h="1" x="110"/>
        <item h="1" x="68"/>
        <item h="1" x="21"/>
        <item h="1" x="22"/>
        <item h="1" x="15"/>
        <item h="1" x="88"/>
        <item h="1" x="46"/>
        <item h="1" x="71"/>
        <item h="1" x="23"/>
        <item h="1" x="19"/>
        <item h="1" x="51"/>
        <item h="1" x="11"/>
        <item h="1" x="111"/>
        <item h="1" x="102"/>
        <item h="1" x="120"/>
        <item h="1" x="29"/>
        <item h="1" x="87"/>
        <item h="1" x="32"/>
        <item h="1" x="103"/>
        <item h="1" x="100"/>
        <item h="1" x="18"/>
        <item h="1" x="86"/>
        <item h="1" x="92"/>
        <item h="1" x="45"/>
        <item h="1" x="125"/>
        <item h="1" x="109"/>
        <item h="1" x="80"/>
        <item h="1" x="123"/>
        <item h="1" x="83"/>
        <item h="1" x="33"/>
        <item h="1" x="106"/>
        <item h="1" x="81"/>
        <item h="1" x="132"/>
        <item h="1" x="121"/>
        <item h="1" x="64"/>
        <item h="1" x="10"/>
        <item h="1" x="115"/>
        <item h="1" m="1" x="142"/>
        <item h="1" m="1" x="143"/>
        <item h="1" x="67"/>
        <item h="1" x="135"/>
        <item h="1" x="90"/>
        <item h="1" x="118"/>
        <item h="1" x="31"/>
        <item h="1" x="84"/>
        <item h="1" x="94"/>
        <item x="14"/>
        <item x="122"/>
        <item x="55"/>
        <item x="78"/>
        <item x="104"/>
        <item x="0"/>
        <item x="59"/>
        <item x="75"/>
        <item x="105"/>
        <item x="12"/>
        <item x="73"/>
        <item x="4"/>
        <item x="5"/>
        <item x="72"/>
        <item x="24"/>
        <item x="76"/>
        <item x="3"/>
        <item x="74"/>
        <item x="66"/>
        <item x="95"/>
        <item x="27"/>
        <item x="47"/>
        <item x="54"/>
        <item x="99"/>
        <item x="2"/>
        <item x="130"/>
        <item x="6"/>
        <item x="16"/>
        <item x="56"/>
        <item x="20"/>
        <item x="57"/>
        <item x="26"/>
        <item x="108"/>
        <item x="77"/>
        <item x="49"/>
        <item x="70"/>
        <item x="69"/>
        <item x="137"/>
        <item x="139"/>
        <item x="52"/>
        <item x="1"/>
        <item h="1" x="17"/>
        <item h="1" x="28"/>
        <item h="1" x="39"/>
        <item h="1" x="42"/>
        <item h="1" x="140"/>
        <item h="1" x="141"/>
        <item t="default"/>
      </items>
    </pivotField>
    <pivotField showAll="0"/>
    <pivotField showAll="0"/>
    <pivotField showAll="0"/>
    <pivotField showAll="0"/>
    <pivotField showAll="0"/>
    <pivotField showAll="0"/>
    <pivotField axis="axisRow" showAll="0">
      <items count="6">
        <item x="1"/>
        <item x="0"/>
        <item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909">
        <item h="1" x="111"/>
        <item x="385"/>
        <item x="378"/>
        <item x="39"/>
        <item x="389"/>
        <item x="377"/>
        <item x="154"/>
        <item x="636"/>
        <item x="410"/>
        <item x="376"/>
        <item x="322"/>
        <item x="375"/>
        <item x="462"/>
        <item x="895"/>
        <item x="494"/>
        <item x="409"/>
        <item x="69"/>
        <item x="390"/>
        <item x="638"/>
        <item x="9"/>
        <item x="133"/>
        <item x="833"/>
        <item x="374"/>
        <item x="832"/>
        <item x="8"/>
        <item x="831"/>
        <item x="373"/>
        <item x="68"/>
        <item x="461"/>
        <item x="6"/>
        <item x="56"/>
        <item x="513"/>
        <item x="16"/>
        <item x="576"/>
        <item x="476"/>
        <item x="48"/>
        <item x="493"/>
        <item x="475"/>
        <item x="635"/>
        <item x="474"/>
        <item x="99"/>
        <item x="537"/>
        <item x="209"/>
        <item x="392"/>
        <item x="664"/>
        <item x="321"/>
        <item x="473"/>
        <item x="320"/>
        <item x="28"/>
        <item x="643"/>
        <item x="490"/>
        <item x="544"/>
        <item x="637"/>
        <item x="319"/>
        <item x="609"/>
        <item x="23"/>
        <item x="406"/>
        <item x="318"/>
        <item x="488"/>
        <item x="115"/>
        <item x="642"/>
        <item x="372"/>
        <item x="98"/>
        <item x="501"/>
        <item x="30"/>
        <item x="512"/>
        <item x="208"/>
        <item x="317"/>
        <item x="660"/>
        <item x="646"/>
        <item x="47"/>
        <item x="634"/>
        <item x="316"/>
        <item x="18"/>
        <item x="460"/>
        <item x="25"/>
        <item x="393"/>
        <item x="459"/>
        <item x="484"/>
        <item x="486"/>
        <item x="845"/>
        <item x="405"/>
        <item x="66"/>
        <item x="130"/>
        <item x="830"/>
        <item x="413"/>
        <item x="315"/>
        <item x="477"/>
        <item x="314"/>
        <item x="54"/>
        <item x="829"/>
        <item x="539"/>
        <item x="17"/>
        <item x="511"/>
        <item x="371"/>
        <item x="114"/>
        <item x="649"/>
        <item x="489"/>
        <item x="370"/>
        <item x="313"/>
        <item x="113"/>
        <item x="521"/>
        <item x="343"/>
        <item x="510"/>
        <item x="575"/>
        <item x="312"/>
        <item x="311"/>
        <item x="369"/>
        <item x="633"/>
        <item x="310"/>
        <item x="368"/>
        <item x="828"/>
        <item x="309"/>
        <item x="509"/>
        <item x="22"/>
        <item x="384"/>
        <item x="663"/>
        <item x="508"/>
        <item x="308"/>
        <item x="487"/>
        <item x="844"/>
        <item x="367"/>
        <item x="307"/>
        <item x="458"/>
        <item x="479"/>
        <item x="457"/>
        <item x="456"/>
        <item x="401"/>
        <item x="306"/>
        <item x="305"/>
        <item x="304"/>
        <item x="499"/>
        <item x="520"/>
        <item x="53"/>
        <item x="303"/>
        <item x="455"/>
        <item x="519"/>
        <item x="302"/>
        <item x="632"/>
        <item x="518"/>
        <item x="366"/>
        <item x="97"/>
        <item x="301"/>
        <item x="87"/>
        <item x="500"/>
        <item x="300"/>
        <item x="574"/>
        <item x="673"/>
        <item x="517"/>
        <item x="347"/>
        <item x="827"/>
        <item x="843"/>
        <item x="365"/>
        <item x="472"/>
        <item x="299"/>
        <item x="96"/>
        <item x="7"/>
        <item x="826"/>
        <item x="383"/>
        <item x="606"/>
        <item x="652"/>
        <item x="653"/>
        <item x="825"/>
        <item x="298"/>
        <item x="471"/>
        <item x="894"/>
        <item x="112"/>
        <item x="364"/>
        <item x="297"/>
        <item x="86"/>
        <item x="296"/>
        <item x="141"/>
        <item x="497"/>
        <item x="516"/>
        <item x="59"/>
        <item x="665"/>
        <item x="454"/>
        <item x="691"/>
        <item x="295"/>
        <item x="666"/>
        <item x="340"/>
        <item x="294"/>
        <item x="824"/>
        <item x="293"/>
        <item x="292"/>
        <item x="291"/>
        <item x="631"/>
        <item x="290"/>
        <item x="289"/>
        <item x="288"/>
        <item x="453"/>
        <item x="287"/>
        <item x="286"/>
        <item x="507"/>
        <item x="823"/>
        <item x="285"/>
        <item x="822"/>
        <item x="284"/>
        <item x="95"/>
        <item x="283"/>
        <item x="282"/>
        <item x="630"/>
        <item x="363"/>
        <item x="532"/>
        <item x="607"/>
        <item x="223"/>
        <item x="841"/>
        <item x="821"/>
        <item x="26"/>
        <item x="346"/>
        <item x="281"/>
        <item x="820"/>
        <item x="605"/>
        <item x="819"/>
        <item x="280"/>
        <item x="470"/>
        <item x="418"/>
        <item x="492"/>
        <item x="400"/>
        <item x="279"/>
        <item x="278"/>
        <item x="73"/>
        <item x="101"/>
        <item x="277"/>
        <item x="818"/>
        <item x="94"/>
        <item x="128"/>
        <item x="276"/>
        <item x="674"/>
        <item x="608"/>
        <item x="817"/>
        <item x="604"/>
        <item x="816"/>
        <item x="496"/>
        <item x="146"/>
        <item x="40"/>
        <item x="138"/>
        <item x="815"/>
        <item x="814"/>
        <item x="655"/>
        <item x="452"/>
        <item x="15"/>
        <item x="451"/>
        <item x="893"/>
        <item x="407"/>
        <item x="542"/>
        <item x="65"/>
        <item x="546"/>
        <item x="145"/>
        <item x="275"/>
        <item x="573"/>
        <item x="813"/>
        <item x="450"/>
        <item x="274"/>
        <item x="449"/>
        <item x="273"/>
        <item x="272"/>
        <item x="271"/>
        <item x="72"/>
        <item x="812"/>
        <item x="469"/>
        <item x="618"/>
        <item x="270"/>
        <item x="269"/>
        <item x="33"/>
        <item x="268"/>
        <item x="267"/>
        <item x="345"/>
        <item x="892"/>
        <item x="266"/>
        <item x="265"/>
        <item x="264"/>
        <item x="224"/>
        <item x="491"/>
        <item x="263"/>
        <item x="262"/>
        <item x="468"/>
        <item x="106"/>
        <item x="261"/>
        <item x="61"/>
        <item x="260"/>
        <item x="259"/>
        <item x="811"/>
        <item x="225"/>
        <item x="258"/>
        <item x="257"/>
        <item x="55"/>
        <item x="256"/>
        <item x="448"/>
        <item x="255"/>
        <item x="254"/>
        <item x="253"/>
        <item x="207"/>
        <item x="252"/>
        <item x="447"/>
        <item x="704"/>
        <item x="251"/>
        <item x="810"/>
        <item x="626"/>
        <item x="650"/>
        <item x="217"/>
        <item x="63"/>
        <item x="126"/>
        <item x="341"/>
        <item x="250"/>
        <item x="163"/>
        <item x="19"/>
        <item x="249"/>
        <item x="485"/>
        <item x="617"/>
        <item x="399"/>
        <item x="219"/>
        <item x="446"/>
        <item x="93"/>
        <item x="710"/>
        <item x="248"/>
        <item x="247"/>
        <item x="144"/>
        <item x="891"/>
        <item x="206"/>
        <item m="1" x="903"/>
        <item x="246"/>
        <item x="140"/>
        <item x="245"/>
        <item x="529"/>
        <item x="809"/>
        <item x="467"/>
        <item x="205"/>
        <item x="808"/>
        <item x="204"/>
        <item x="244"/>
        <item x="671"/>
        <item x="425"/>
        <item x="465"/>
        <item x="726"/>
        <item x="222"/>
        <item x="382"/>
        <item x="85"/>
        <item x="243"/>
        <item x="84"/>
        <item x="807"/>
        <item x="540"/>
        <item x="806"/>
        <item x="381"/>
        <item x="445"/>
        <item x="805"/>
        <item x="92"/>
        <item x="12"/>
        <item x="242"/>
        <item x="656"/>
        <item x="203"/>
        <item x="667"/>
        <item x="110"/>
        <item x="20"/>
        <item x="444"/>
        <item x="708"/>
        <item x="2"/>
        <item x="83"/>
        <item x="625"/>
        <item x="463"/>
        <item x="624"/>
        <item x="700"/>
        <item x="34"/>
        <item x="241"/>
        <item x="159"/>
        <item x="641"/>
        <item x="161"/>
        <item x="339"/>
        <item x="804"/>
        <item x="398"/>
        <item x="572"/>
        <item x="240"/>
        <item x="64"/>
        <item x="803"/>
        <item x="802"/>
        <item x="478"/>
        <item x="391"/>
        <item x="702"/>
        <item x="239"/>
        <item x="571"/>
        <item x="164"/>
        <item x="464"/>
        <item x="38"/>
        <item x="238"/>
        <item x="333"/>
        <item x="801"/>
        <item x="338"/>
        <item x="37"/>
        <item x="645"/>
        <item x="13"/>
        <item x="51"/>
        <item x="44"/>
        <item x="587"/>
        <item x="528"/>
        <item x="443"/>
        <item x="35"/>
        <item x="411"/>
        <item x="43"/>
        <item x="202"/>
        <item x="153"/>
        <item x="890"/>
        <item x="109"/>
        <item x="651"/>
        <item x="50"/>
        <item x="139"/>
        <item x="800"/>
        <item x="722"/>
        <item x="442"/>
        <item x="706"/>
        <item x="122"/>
        <item x="441"/>
        <item x="570"/>
        <item x="403"/>
        <item x="835"/>
        <item x="142"/>
        <item x="440"/>
        <item x="201"/>
        <item x="200"/>
        <item x="799"/>
        <item x="426"/>
        <item x="798"/>
        <item x="797"/>
        <item x="36"/>
        <item x="394"/>
        <item x="796"/>
        <item x="82"/>
        <item x="795"/>
        <item x="439"/>
        <item x="794"/>
        <item x="793"/>
        <item x="548"/>
        <item x="220"/>
        <item m="1" x="906"/>
        <item x="62"/>
        <item x="199"/>
        <item x="27"/>
        <item x="644"/>
        <item x="438"/>
        <item x="337"/>
        <item x="221"/>
        <item x="1"/>
        <item x="3"/>
        <item x="535"/>
        <item x="52"/>
        <item x="4"/>
        <item x="237"/>
        <item x="889"/>
        <item x="582"/>
        <item x="14"/>
        <item x="616"/>
        <item x="622"/>
        <item x="888"/>
        <item x="11"/>
        <item x="669"/>
        <item x="197"/>
        <item x="397"/>
        <item x="623"/>
        <item x="654"/>
        <item x="125"/>
        <item x="388"/>
        <item x="437"/>
        <item x="792"/>
        <item x="46"/>
        <item x="172"/>
        <item x="332"/>
        <item x="45"/>
        <item x="692"/>
        <item x="148"/>
        <item x="791"/>
        <item x="436"/>
        <item x="569"/>
        <item x="336"/>
        <item x="790"/>
        <item x="331"/>
        <item x="329"/>
        <item x="619"/>
        <item x="495"/>
        <item x="120"/>
        <item x="620"/>
        <item x="694"/>
        <item x="580"/>
        <item m="1" x="904"/>
        <item x="707"/>
        <item x="196"/>
        <item x="124"/>
        <item x="135"/>
        <item x="42"/>
        <item x="699"/>
        <item x="5"/>
        <item x="81"/>
        <item x="640"/>
        <item x="466"/>
        <item x="136"/>
        <item x="690"/>
        <item x="887"/>
        <item x="150"/>
        <item x="686"/>
        <item x="417"/>
        <item x="538"/>
        <item x="162"/>
        <item x="621"/>
        <item x="149"/>
        <item x="195"/>
        <item x="789"/>
        <item x="675"/>
        <item x="659"/>
        <item x="837"/>
        <item m="1" x="902"/>
        <item x="688"/>
        <item x="193"/>
        <item x="416"/>
        <item x="415"/>
        <item x="435"/>
        <item x="160"/>
        <item x="31"/>
        <item x="152"/>
        <item x="147"/>
        <item x="169"/>
        <item x="434"/>
        <item x="788"/>
        <item x="787"/>
        <item x="414"/>
        <item x="433"/>
        <item x="683"/>
        <item x="131"/>
        <item x="395"/>
        <item x="57"/>
        <item x="236"/>
        <item x="432"/>
        <item x="358"/>
        <item m="1" x="905"/>
        <item x="786"/>
        <item x="357"/>
        <item x="785"/>
        <item x="716"/>
        <item x="192"/>
        <item x="842"/>
        <item x="356"/>
        <item x="886"/>
        <item x="530"/>
        <item x="324"/>
        <item x="335"/>
        <item x="155"/>
        <item x="191"/>
        <item x="525"/>
        <item x="784"/>
        <item x="531"/>
        <item x="588"/>
        <item x="715"/>
        <item x="70"/>
        <item x="885"/>
        <item x="190"/>
        <item x="71"/>
        <item x="884"/>
        <item x="158"/>
        <item x="543"/>
        <item x="541"/>
        <item x="593"/>
        <item x="355"/>
        <item x="721"/>
        <item x="584"/>
        <item x="235"/>
        <item x="782"/>
        <item x="234"/>
        <item x="189"/>
        <item x="524"/>
        <item x="119"/>
        <item x="545"/>
        <item x="781"/>
        <item x="780"/>
        <item x="779"/>
        <item x="610"/>
        <item x="594"/>
        <item x="330"/>
        <item x="534"/>
        <item x="213"/>
        <item x="883"/>
        <item x="595"/>
        <item x="714"/>
        <item x="647"/>
        <item x="328"/>
        <item x="778"/>
        <item x="836"/>
        <item x="134"/>
        <item x="586"/>
        <item x="354"/>
        <item x="882"/>
        <item x="380"/>
        <item x="80"/>
        <item x="327"/>
        <item x="777"/>
        <item x="151"/>
        <item x="171"/>
        <item x="344"/>
        <item x="776"/>
        <item x="419"/>
        <item x="585"/>
        <item x="639"/>
        <item x="198"/>
        <item x="233"/>
        <item x="79"/>
        <item x="137"/>
        <item x="775"/>
        <item x="232"/>
        <item x="166"/>
        <item x="168"/>
        <item x="774"/>
        <item x="696"/>
        <item x="549"/>
        <item x="589"/>
        <item x="326"/>
        <item x="188"/>
        <item x="773"/>
        <item x="91"/>
        <item x="334"/>
        <item x="568"/>
        <item x="231"/>
        <item x="90"/>
        <item x="362"/>
        <item x="431"/>
        <item x="772"/>
        <item x="672"/>
        <item x="424"/>
        <item x="533"/>
        <item x="430"/>
        <item x="230"/>
        <item x="771"/>
        <item x="770"/>
        <item x="527"/>
        <item x="881"/>
        <item x="187"/>
        <item x="769"/>
        <item x="768"/>
        <item x="900"/>
        <item x="880"/>
        <item x="157"/>
        <item x="229"/>
        <item x="143"/>
        <item x="767"/>
        <item x="428"/>
        <item x="186"/>
        <item x="766"/>
        <item x="353"/>
        <item x="214"/>
        <item x="765"/>
        <item x="764"/>
        <item x="526"/>
        <item x="165"/>
        <item x="763"/>
        <item x="899"/>
        <item x="547"/>
        <item x="670"/>
        <item x="762"/>
        <item x="352"/>
        <item x="228"/>
        <item x="661"/>
        <item x="421"/>
        <item x="351"/>
        <item x="183"/>
        <item x="89"/>
        <item x="879"/>
        <item x="323"/>
        <item x="325"/>
        <item x="761"/>
        <item x="713"/>
        <item x="705"/>
        <item x="523"/>
        <item x="878"/>
        <item x="760"/>
        <item x="590"/>
        <item x="182"/>
        <item x="614"/>
        <item x="402"/>
        <item x="697"/>
        <item x="591"/>
        <item x="181"/>
        <item x="725"/>
        <item x="592"/>
        <item x="579"/>
        <item x="718"/>
        <item x="712"/>
        <item x="759"/>
        <item x="596"/>
        <item x="758"/>
        <item x="58"/>
        <item x="757"/>
        <item x="227"/>
        <item x="117"/>
        <item x="756"/>
        <item x="350"/>
        <item x="116"/>
        <item x="755"/>
        <item x="361"/>
        <item m="1" x="901"/>
        <item x="838"/>
        <item x="581"/>
        <item x="754"/>
        <item x="567"/>
        <item x="129"/>
        <item x="360"/>
        <item x="753"/>
        <item x="717"/>
        <item x="834"/>
        <item x="627"/>
        <item x="896"/>
        <item x="566"/>
        <item x="167"/>
        <item x="481"/>
        <item x="752"/>
        <item x="75"/>
        <item x="216"/>
        <item x="662"/>
        <item x="685"/>
        <item x="522"/>
        <item x="615"/>
        <item x="877"/>
        <item x="783"/>
        <item x="429"/>
        <item x="184"/>
        <item x="565"/>
        <item x="648"/>
        <item x="108"/>
        <item x="751"/>
        <item x="180"/>
        <item x="876"/>
        <item x="750"/>
        <item x="875"/>
        <item x="41"/>
        <item x="127"/>
        <item x="32"/>
        <item x="88"/>
        <item m="1" x="907"/>
        <item x="583"/>
        <item x="749"/>
        <item x="578"/>
        <item x="29"/>
        <item x="703"/>
        <item x="179"/>
        <item x="349"/>
        <item x="874"/>
        <item x="422"/>
        <item x="10"/>
        <item x="178"/>
        <item x="564"/>
        <item x="49"/>
        <item x="24"/>
        <item x="748"/>
        <item x="747"/>
        <item x="21"/>
        <item x="563"/>
        <item x="746"/>
        <item x="105"/>
        <item x="745"/>
        <item x="744"/>
        <item x="348"/>
        <item x="743"/>
        <item x="123"/>
        <item x="701"/>
        <item x="873"/>
        <item x="742"/>
        <item x="78"/>
        <item x="872"/>
        <item x="0"/>
        <item x="602"/>
        <item x="741"/>
        <item x="613"/>
        <item x="740"/>
        <item x="720"/>
        <item x="515"/>
        <item x="871"/>
        <item x="342"/>
        <item x="682"/>
        <item x="77"/>
        <item x="870"/>
        <item x="562"/>
        <item x="102"/>
        <item x="739"/>
        <item x="60"/>
        <item x="629"/>
        <item x="561"/>
        <item x="427"/>
        <item x="132"/>
        <item x="560"/>
        <item x="559"/>
        <item x="738"/>
        <item x="226"/>
        <item x="737"/>
        <item x="698"/>
        <item x="711"/>
        <item x="67"/>
        <item x="719"/>
        <item x="736"/>
        <item x="735"/>
        <item x="503"/>
        <item x="869"/>
        <item x="612"/>
        <item x="177"/>
        <item x="734"/>
        <item x="212"/>
        <item x="681"/>
        <item x="868"/>
        <item x="359"/>
        <item x="867"/>
        <item x="866"/>
        <item x="865"/>
        <item x="680"/>
        <item x="176"/>
        <item x="898"/>
        <item x="420"/>
        <item x="611"/>
        <item x="689"/>
        <item x="679"/>
        <item x="695"/>
        <item x="170"/>
        <item x="558"/>
        <item x="504"/>
        <item x="118"/>
        <item x="482"/>
        <item x="210"/>
        <item x="211"/>
        <item x="480"/>
        <item x="107"/>
        <item x="864"/>
        <item x="185"/>
        <item x="175"/>
        <item x="897"/>
        <item x="423"/>
        <item x="733"/>
        <item x="863"/>
        <item x="76"/>
        <item x="577"/>
        <item x="678"/>
        <item x="514"/>
        <item x="121"/>
        <item x="103"/>
        <item x="732"/>
        <item x="668"/>
        <item x="862"/>
        <item x="693"/>
        <item x="215"/>
        <item x="483"/>
        <item x="724"/>
        <item x="506"/>
        <item x="731"/>
        <item x="600"/>
        <item x="730"/>
        <item x="557"/>
        <item x="861"/>
        <item x="601"/>
        <item x="860"/>
        <item x="505"/>
        <item x="603"/>
        <item x="729"/>
        <item x="74"/>
        <item x="728"/>
        <item x="597"/>
        <item x="859"/>
        <item x="858"/>
        <item x="857"/>
        <item x="709"/>
        <item x="100"/>
        <item x="677"/>
        <item x="856"/>
        <item x="723"/>
        <item x="556"/>
        <item x="855"/>
        <item x="847"/>
        <item x="598"/>
        <item x="555"/>
        <item x="854"/>
        <item x="727"/>
        <item x="853"/>
        <item x="554"/>
        <item x="676"/>
        <item x="848"/>
        <item x="599"/>
        <item x="687"/>
        <item x="852"/>
        <item x="684"/>
        <item x="104"/>
        <item x="536"/>
        <item x="851"/>
        <item x="850"/>
        <item x="553"/>
        <item x="849"/>
        <item x="552"/>
        <item x="551"/>
        <item x="550"/>
        <item x="846"/>
        <item x="379"/>
        <item x="396"/>
        <item h="1" x="156"/>
        <item h="1" x="173"/>
        <item h="1" x="174"/>
        <item h="1" x="194"/>
        <item h="1" x="218"/>
        <item h="1" x="386"/>
        <item h="1" x="387"/>
        <item h="1" x="404"/>
        <item h="1" x="408"/>
        <item h="1" x="412"/>
        <item h="1" x="498"/>
        <item h="1" x="502"/>
        <item h="1" x="628"/>
        <item h="1" x="657"/>
        <item h="1" x="658"/>
        <item h="1" x="839"/>
        <item h="1" x="840"/>
        <item t="default"/>
      </items>
    </pivotField>
    <pivotField showAll="0"/>
    <pivotField showAll="0"/>
    <pivotField showAll="0"/>
    <pivotField showAll="0"/>
    <pivotField showAll="0"/>
    <pivotField showAll="0"/>
    <pivotField showAll="0"/>
    <pivotField showAll="0"/>
    <pivotField showAll="0"/>
    <pivotField showAll="0"/>
  </pivotFields>
  <rowFields count="2">
    <field x="19"/>
    <field x="28"/>
  </rowFields>
  <rowItems count="47">
    <i>
      <x/>
    </i>
    <i r="1">
      <x/>
    </i>
    <i r="1">
      <x v="1"/>
    </i>
    <i r="1">
      <x v="2"/>
    </i>
    <i r="1">
      <x v="3"/>
    </i>
    <i r="1">
      <x v="4"/>
    </i>
    <i>
      <x v="1"/>
    </i>
    <i r="1">
      <x/>
    </i>
    <i r="1">
      <x v="1"/>
    </i>
    <i r="1">
      <x v="2"/>
    </i>
    <i>
      <x v="2"/>
    </i>
    <i r="1">
      <x/>
    </i>
    <i r="1">
      <x v="1"/>
    </i>
    <i r="1">
      <x v="2"/>
    </i>
    <i r="1">
      <x v="3"/>
    </i>
    <i r="1">
      <x v="4"/>
    </i>
    <i>
      <x v="3"/>
    </i>
    <i r="1">
      <x/>
    </i>
    <i r="1">
      <x v="1"/>
    </i>
    <i r="1">
      <x v="2"/>
    </i>
    <i r="1">
      <x v="3"/>
    </i>
    <i r="1">
      <x v="4"/>
    </i>
    <i>
      <x v="4"/>
    </i>
    <i r="1">
      <x/>
    </i>
    <i r="1">
      <x v="1"/>
    </i>
    <i>
      <x v="5"/>
    </i>
    <i r="1">
      <x v="1"/>
    </i>
    <i r="1">
      <x v="3"/>
    </i>
    <i>
      <x v="6"/>
    </i>
    <i r="1">
      <x/>
    </i>
    <i r="1">
      <x v="1"/>
    </i>
    <i>
      <x v="7"/>
    </i>
    <i r="1">
      <x/>
    </i>
    <i r="1">
      <x v="1"/>
    </i>
    <i r="1">
      <x v="3"/>
    </i>
    <i r="1">
      <x v="4"/>
    </i>
    <i>
      <x v="8"/>
    </i>
    <i r="1">
      <x v="1"/>
    </i>
    <i r="1">
      <x v="4"/>
    </i>
    <i>
      <x v="9"/>
    </i>
    <i r="1">
      <x v="1"/>
    </i>
    <i>
      <x v="10"/>
    </i>
    <i r="1">
      <x/>
    </i>
    <i r="1">
      <x v="1"/>
    </i>
    <i>
      <x v="11"/>
    </i>
    <i r="1">
      <x/>
    </i>
    <i t="grand">
      <x/>
    </i>
  </rowItems>
  <colFields count="1">
    <field x="-2"/>
  </colFields>
  <colItems count="2">
    <i>
      <x/>
    </i>
    <i i="1">
      <x v="1"/>
    </i>
  </colItems>
  <pageFields count="3">
    <pageField fld="14" hier="-1"/>
    <pageField fld="21" hier="-1"/>
    <pageField fld="45" hier="-1"/>
  </pageFields>
  <dataFields count="2">
    <dataField name="Cuenta de Monto Anual1" fld="45" subtotal="count" baseField="0" baseItem="0"/>
    <dataField name="Suma de Monto Anual1_2" fld="45" baseField="0" baseItem="0" numFmtId="43"/>
  </dataFields>
  <formats count="1">
    <format dxfId="14">
      <pivotArea outline="0" collapsedLevelsAreSubtotals="1" fieldPosition="0">
        <references count="1">
          <reference field="4294967294" count="1" selected="0">
            <x v="1"/>
          </reference>
        </references>
      </pivotArea>
    </format>
  </formats>
  <chartFormats count="2">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870" firstHeaderRow="1" firstDataRow="1" firstDataCol="1" rowPageCount="1" colPageCount="1"/>
  <pivotFields count="53">
    <pivotField showAll="0"/>
    <pivotField axis="axisPage" multipleItemSelectionAllowed="1" showAll="0">
      <items count="23">
        <item m="1" x="21"/>
        <item x="0"/>
        <item x="18"/>
        <item x="12"/>
        <item x="6"/>
        <item x="5"/>
        <item x="3"/>
        <item x="14"/>
        <item x="20"/>
        <item x="1"/>
        <item x="2"/>
        <item x="4"/>
        <item x="7"/>
        <item x="8"/>
        <item x="9"/>
        <item x="10"/>
        <item x="11"/>
        <item x="15"/>
        <item x="16"/>
        <item x="17"/>
        <item x="19"/>
        <item x="13"/>
        <item t="default"/>
      </items>
    </pivotField>
    <pivotField showAll="0"/>
    <pivotField showAll="0"/>
    <pivotField showAll="0"/>
    <pivotField showAll="0"/>
    <pivotField showAll="0"/>
    <pivotField showAll="0"/>
    <pivotField axis="axisRow" showAll="0" sortType="descending">
      <items count="868">
        <item x="0"/>
        <item x="1"/>
        <item x="2"/>
        <item x="3"/>
        <item x="4"/>
        <item x="5"/>
        <item x="6"/>
        <item x="7"/>
        <item x="8"/>
        <item x="9"/>
        <item x="10"/>
        <item x="11"/>
        <item x="12"/>
        <item x="13"/>
        <item x="14"/>
        <item x="15"/>
        <item x="16"/>
        <item x="17"/>
        <item x="18"/>
        <item x="19"/>
        <item x="20"/>
        <item x="21"/>
        <item x="22"/>
        <item x="23"/>
        <item x="24"/>
        <item x="25"/>
        <item x="26"/>
        <item x="27"/>
        <item x="28"/>
        <item x="29"/>
        <item x="30"/>
        <item x="35"/>
        <item x="36"/>
        <item x="37"/>
        <item x="38"/>
        <item x="39"/>
        <item x="40"/>
        <item x="41"/>
        <item x="42"/>
        <item x="43"/>
        <item x="44"/>
        <item x="45"/>
        <item x="46"/>
        <item x="47"/>
        <item x="48"/>
        <item x="49"/>
        <item x="50"/>
        <item x="51"/>
        <item x="52"/>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m="1" x="866"/>
        <item x="412"/>
        <item x="413"/>
        <item x="414"/>
        <item x="415"/>
        <item x="416"/>
        <item x="417"/>
        <item x="418"/>
        <item x="419"/>
        <item x="420"/>
        <item x="421"/>
        <item x="422"/>
        <item x="423"/>
        <item x="424"/>
        <item x="425"/>
        <item x="426"/>
        <item x="427"/>
        <item x="428"/>
        <item x="429"/>
        <item x="430"/>
        <item x="431"/>
        <item x="432"/>
        <item x="433"/>
        <item x="434"/>
        <item x="435"/>
        <item x="436"/>
        <item x="437"/>
        <item x="438"/>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31"/>
        <item x="32"/>
        <item x="33"/>
        <item x="34"/>
        <item x="53"/>
        <item x="314"/>
        <item x="410"/>
        <item x="411"/>
        <item x="439"/>
        <item x="440"/>
        <item x="441"/>
        <item x="593"/>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defaultSubtotal="0"/>
    <pivotField showAll="0"/>
    <pivotField showAll="0"/>
    <pivotField showAll="0"/>
    <pivotField showAll="0"/>
    <pivotField showAll="0"/>
  </pivotFields>
  <rowFields count="1">
    <field x="8"/>
  </rowFields>
  <rowItems count="867">
    <i>
      <x v="795"/>
    </i>
    <i>
      <x v="454"/>
    </i>
    <i>
      <x v="455"/>
    </i>
    <i>
      <x v="505"/>
    </i>
    <i>
      <x v="456"/>
    </i>
    <i>
      <x v="504"/>
    </i>
    <i>
      <x v="803"/>
    </i>
    <i>
      <x v="15"/>
    </i>
    <i>
      <x v="457"/>
    </i>
    <i>
      <x v="503"/>
    </i>
    <i>
      <x v="804"/>
    </i>
    <i>
      <x v="642"/>
    </i>
    <i>
      <x v="509"/>
    </i>
    <i>
      <x v="660"/>
    </i>
    <i>
      <x v="48"/>
    </i>
    <i>
      <x v="627"/>
    </i>
    <i>
      <x v="805"/>
    </i>
    <i>
      <x v="434"/>
    </i>
    <i>
      <x v="656"/>
    </i>
    <i>
      <x v="506"/>
    </i>
    <i>
      <x v="35"/>
    </i>
    <i>
      <x v="125"/>
    </i>
    <i>
      <x v="628"/>
    </i>
    <i>
      <x v="806"/>
    </i>
    <i>
      <x v="650"/>
    </i>
    <i>
      <x v="91"/>
    </i>
    <i>
      <x v="662"/>
    </i>
    <i>
      <x v="616"/>
    </i>
    <i>
      <x v="458"/>
    </i>
    <i>
      <x v="807"/>
    </i>
    <i>
      <x v="514"/>
    </i>
    <i>
      <x v="659"/>
    </i>
    <i>
      <x v="808"/>
    </i>
    <i>
      <x v="459"/>
    </i>
    <i>
      <x v="80"/>
    </i>
    <i>
      <x v="809"/>
    </i>
    <i>
      <x v="481"/>
    </i>
    <i>
      <x v="507"/>
    </i>
    <i>
      <x v="461"/>
    </i>
    <i>
      <x v="460"/>
    </i>
    <i>
      <x v="515"/>
    </i>
    <i>
      <x v="398"/>
    </i>
    <i>
      <x v="810"/>
    </i>
    <i>
      <x v="663"/>
    </i>
    <i>
      <x v="617"/>
    </i>
    <i>
      <x v="325"/>
    </i>
    <i>
      <x v="31"/>
    </i>
    <i>
      <x v="122"/>
    </i>
    <i>
      <x v="811"/>
    </i>
    <i>
      <x v="668"/>
    </i>
    <i>
      <x v="121"/>
    </i>
    <i>
      <x v="812"/>
    </i>
    <i>
      <x v="813"/>
    </i>
    <i>
      <x v="524"/>
    </i>
    <i>
      <x v="82"/>
    </i>
    <i>
      <x v="661"/>
    </i>
    <i>
      <x v="516"/>
    </i>
    <i>
      <x v="517"/>
    </i>
    <i>
      <x v="666"/>
    </i>
    <i>
      <x v="652"/>
    </i>
    <i>
      <x v="814"/>
    </i>
    <i>
      <x v="487"/>
    </i>
    <i>
      <x v="815"/>
    </i>
    <i>
      <x v="651"/>
    </i>
    <i>
      <x v="462"/>
    </i>
    <i>
      <x v="295"/>
    </i>
    <i>
      <x v="657"/>
    </i>
    <i>
      <x v="632"/>
    </i>
    <i>
      <x v="633"/>
    </i>
    <i>
      <x v="17"/>
    </i>
    <i>
      <x v="389"/>
    </i>
    <i>
      <x v="397"/>
    </i>
    <i>
      <x v="16"/>
    </i>
    <i>
      <x v="816"/>
    </i>
    <i>
      <x v="519"/>
    </i>
    <i>
      <x v="518"/>
    </i>
    <i>
      <x v="604"/>
    </i>
    <i>
      <x v="19"/>
    </i>
    <i>
      <x v="18"/>
    </i>
    <i>
      <x v="664"/>
    </i>
    <i>
      <x v="499"/>
    </i>
    <i>
      <x v="34"/>
    </i>
    <i>
      <x v="675"/>
    </i>
    <i>
      <x v="402"/>
    </i>
    <i>
      <x v="400"/>
    </i>
    <i>
      <x v="618"/>
    </i>
    <i>
      <x v="84"/>
    </i>
    <i>
      <x v="665"/>
    </i>
    <i>
      <x v="817"/>
    </i>
    <i>
      <x v="330"/>
    </i>
    <i>
      <x v="862"/>
    </i>
    <i>
      <x v="77"/>
    </i>
    <i>
      <x v="649"/>
    </i>
    <i>
      <x v="677"/>
    </i>
    <i>
      <x v="525"/>
    </i>
    <i>
      <x v="679"/>
    </i>
    <i>
      <x v="482"/>
    </i>
    <i>
      <x v="818"/>
    </i>
    <i>
      <x v="38"/>
    </i>
    <i>
      <x v="671"/>
    </i>
    <i>
      <x v="386"/>
    </i>
    <i>
      <x v="119"/>
    </i>
    <i>
      <x v="388"/>
    </i>
    <i>
      <x v="46"/>
    </i>
    <i>
      <x v="463"/>
    </i>
    <i>
      <x v="676"/>
    </i>
    <i>
      <x v="629"/>
    </i>
    <i>
      <x v="85"/>
    </i>
    <i>
      <x v="593"/>
    </i>
    <i>
      <x v="678"/>
    </i>
    <i>
      <x v="619"/>
    </i>
    <i>
      <x v="508"/>
    </i>
    <i>
      <x v="406"/>
    </i>
    <i>
      <x v="863"/>
    </i>
    <i>
      <x v="83"/>
    </i>
    <i>
      <x v="620"/>
    </i>
    <i>
      <x v="819"/>
    </i>
    <i>
      <x v="820"/>
    </i>
    <i>
      <x v="821"/>
    </i>
    <i>
      <x v="684"/>
    </i>
    <i>
      <x v="292"/>
    </i>
    <i>
      <x v="822"/>
    </i>
    <i>
      <x v="621"/>
    </i>
    <i>
      <x v="467"/>
    </i>
    <i>
      <x v="87"/>
    </i>
    <i>
      <x v="667"/>
    </i>
    <i>
      <x v="686"/>
    </i>
    <i>
      <x v="485"/>
    </i>
    <i>
      <x v="86"/>
    </i>
    <i>
      <x v="493"/>
    </i>
    <i>
      <x v="823"/>
    </i>
    <i>
      <x v="634"/>
    </i>
    <i>
      <x v="672"/>
    </i>
    <i>
      <x v="644"/>
    </i>
    <i>
      <x v="669"/>
    </i>
    <i>
      <x v="11"/>
    </i>
    <i>
      <x v="502"/>
    </i>
    <i>
      <x v="691"/>
    </i>
    <i>
      <x v="101"/>
    </i>
    <i>
      <x v="483"/>
    </i>
    <i>
      <x v="670"/>
    </i>
    <i>
      <x v="10"/>
    </i>
    <i>
      <x v="136"/>
    </i>
    <i>
      <x v="464"/>
    </i>
    <i>
      <x v="465"/>
    </i>
    <i>
      <x v="683"/>
    </i>
    <i>
      <x v="831"/>
    </i>
    <i>
      <x v="52"/>
    </i>
    <i>
      <x v="689"/>
    </i>
    <i>
      <x/>
    </i>
    <i>
      <x v="334"/>
    </i>
    <i>
      <x v="466"/>
    </i>
    <i>
      <x v="549"/>
    </i>
    <i>
      <x v="33"/>
    </i>
    <i>
      <x v="824"/>
    </i>
    <i>
      <x v="489"/>
    </i>
    <i>
      <x v="622"/>
    </i>
    <i>
      <x v="275"/>
    </i>
    <i>
      <x v="685"/>
    </i>
    <i>
      <x v="76"/>
    </i>
    <i>
      <x v="825"/>
    </i>
    <i>
      <x v="403"/>
    </i>
    <i>
      <x v="401"/>
    </i>
    <i>
      <x v="673"/>
    </i>
    <i>
      <x v="126"/>
    </i>
    <i>
      <x v="521"/>
    </i>
    <i>
      <x v="513"/>
    </i>
    <i>
      <x v="520"/>
    </i>
    <i>
      <x v="635"/>
    </i>
    <i>
      <x v="674"/>
    </i>
    <i>
      <x v="282"/>
    </i>
    <i>
      <x v="698"/>
    </i>
    <i>
      <x v="826"/>
    </i>
    <i>
      <x v="827"/>
    </i>
    <i>
      <x v="8"/>
    </i>
    <i>
      <x v="588"/>
    </i>
    <i>
      <x v="828"/>
    </i>
    <i>
      <x v="72"/>
    </i>
    <i>
      <x v="1"/>
    </i>
    <i>
      <x v="694"/>
    </i>
    <i>
      <x v="36"/>
    </i>
    <i>
      <x v="468"/>
    </i>
    <i>
      <x v="7"/>
    </i>
    <i>
      <x v="336"/>
    </i>
    <i>
      <x v="488"/>
    </i>
    <i>
      <x v="2"/>
    </i>
    <i>
      <x v="646"/>
    </i>
    <i>
      <x v="523"/>
    </i>
    <i>
      <x v="3"/>
    </i>
    <i>
      <x v="680"/>
    </i>
    <i>
      <x v="681"/>
    </i>
    <i>
      <x v="6"/>
    </i>
    <i>
      <x v="797"/>
    </i>
    <i>
      <x v="469"/>
    </i>
    <i>
      <x v="636"/>
    </i>
    <i>
      <x v="328"/>
    </i>
    <i>
      <x v="830"/>
    </i>
    <i>
      <x v="829"/>
    </i>
    <i>
      <x v="283"/>
    </i>
    <i>
      <x v="88"/>
    </i>
    <i>
      <x v="4"/>
    </i>
    <i>
      <x v="78"/>
    </i>
    <i>
      <x v="682"/>
    </i>
    <i>
      <x v="695"/>
    </i>
    <i>
      <x v="14"/>
    </i>
    <i>
      <x v="427"/>
    </i>
    <i>
      <x v="791"/>
    </i>
    <i>
      <x v="690"/>
    </i>
    <i>
      <x v="39"/>
    </i>
    <i>
      <x v="569"/>
    </i>
    <i>
      <x v="490"/>
    </i>
    <i>
      <x v="692"/>
    </i>
    <i>
      <x v="431"/>
    </i>
    <i>
      <x v="337"/>
    </i>
    <i>
      <x v="20"/>
    </i>
    <i>
      <x v="21"/>
    </i>
    <i>
      <x v="712"/>
    </i>
    <i>
      <x v="501"/>
    </i>
    <i>
      <x v="526"/>
    </i>
    <i>
      <x v="351"/>
    </i>
    <i>
      <x v="500"/>
    </i>
    <i>
      <x v="701"/>
    </i>
    <i>
      <x v="534"/>
    </i>
    <i>
      <x v="772"/>
    </i>
    <i>
      <x v="319"/>
    </i>
    <i>
      <x v="510"/>
    </i>
    <i>
      <x v="645"/>
    </i>
    <i>
      <x v="796"/>
    </i>
    <i>
      <x v="387"/>
    </i>
    <i>
      <x v="470"/>
    </i>
    <i>
      <x v="699"/>
    </i>
    <i>
      <x v="658"/>
    </i>
    <i>
      <x v="861"/>
    </i>
    <i>
      <x v="771"/>
    </i>
    <i>
      <x v="93"/>
    </i>
    <i>
      <x v="706"/>
    </i>
    <i>
      <x v="293"/>
    </i>
    <i>
      <x v="703"/>
    </i>
    <i>
      <x v="94"/>
    </i>
    <i>
      <x v="67"/>
    </i>
    <i>
      <x v="64"/>
    </i>
    <i>
      <x v="550"/>
    </i>
    <i>
      <x v="335"/>
    </i>
    <i>
      <x v="49"/>
    </i>
    <i>
      <x v="647"/>
    </i>
    <i>
      <x v="492"/>
    </i>
    <i>
      <x v="471"/>
    </i>
    <i>
      <x v="710"/>
    </i>
    <i>
      <x v="294"/>
    </i>
    <i>
      <x v="687"/>
    </i>
    <i>
      <x v="40"/>
    </i>
    <i>
      <x v="284"/>
    </i>
    <i>
      <x v="539"/>
    </i>
    <i>
      <x v="124"/>
    </i>
    <i>
      <x v="688"/>
    </i>
    <i>
      <x v="833"/>
    </i>
    <i>
      <x v="41"/>
    </i>
    <i>
      <x v="9"/>
    </i>
    <i>
      <x v="137"/>
    </i>
    <i>
      <x v="69"/>
    </i>
    <i>
      <x v="79"/>
    </i>
    <i>
      <x v="89"/>
    </i>
    <i>
      <x v="637"/>
    </i>
    <i>
      <x v="135"/>
    </i>
    <i>
      <x v="313"/>
    </i>
    <i>
      <x v="359"/>
    </i>
    <i>
      <x v="321"/>
    </i>
    <i>
      <x v="494"/>
    </i>
    <i>
      <x v="495"/>
    </i>
    <i>
      <x v="630"/>
    </i>
    <i>
      <x v="432"/>
    </i>
    <i>
      <x v="105"/>
    </i>
    <i>
      <x v="693"/>
    </i>
    <i>
      <x v="615"/>
    </i>
    <i>
      <x v="832"/>
    </i>
    <i>
      <x v="717"/>
    </i>
    <i>
      <x v="407"/>
    </i>
    <i>
      <x v="722"/>
    </i>
    <i>
      <x v="537"/>
    </i>
    <i>
      <x v="254"/>
    </i>
    <i>
      <x v="251"/>
    </i>
    <i>
      <x v="716"/>
    </i>
    <i>
      <x v="81"/>
    </i>
    <i>
      <x v="792"/>
    </i>
    <i>
      <x v="551"/>
    </i>
    <i>
      <x v="278"/>
    </i>
    <i>
      <x v="394"/>
    </i>
    <i>
      <x v="90"/>
    </i>
    <i>
      <x v="285"/>
    </i>
    <i>
      <x v="327"/>
    </i>
    <i>
      <x v="138"/>
    </i>
    <i>
      <x v="95"/>
    </i>
    <i>
      <x v="96"/>
    </i>
    <i>
      <x v="536"/>
    </i>
    <i>
      <x v="718"/>
    </i>
    <i>
      <x v="719"/>
    </i>
    <i>
      <x v="484"/>
    </i>
    <i>
      <x v="286"/>
    </i>
    <i>
      <x v="700"/>
    </i>
    <i>
      <x v="606"/>
    </i>
    <i>
      <x v="290"/>
    </i>
    <i>
      <x v="352"/>
    </i>
    <i>
      <x v="451"/>
    </i>
    <i>
      <x v="865"/>
    </i>
    <i>
      <x v="696"/>
    </i>
    <i>
      <x v="411"/>
    </i>
    <i>
      <x v="697"/>
    </i>
    <i>
      <x v="711"/>
    </i>
    <i>
      <x v="92"/>
    </i>
    <i>
      <x v="60"/>
    </i>
    <i>
      <x v="139"/>
    </i>
    <i>
      <x v="540"/>
    </i>
    <i>
      <x v="528"/>
    </i>
    <i>
      <x v="70"/>
    </i>
    <i>
      <x v="530"/>
    </i>
    <i>
      <x v="522"/>
    </i>
    <i>
      <x v="834"/>
    </i>
    <i>
      <x v="866"/>
    </i>
    <i>
      <x v="542"/>
    </i>
    <i>
      <x v="835"/>
    </i>
    <i>
      <x v="541"/>
    </i>
    <i>
      <x v="527"/>
    </i>
    <i>
      <x v="412"/>
    </i>
    <i>
      <x v="66"/>
    </i>
    <i>
      <x v="702"/>
    </i>
    <i>
      <x v="140"/>
    </i>
    <i>
      <x v="338"/>
    </i>
    <i>
      <x v="331"/>
    </i>
    <i>
      <x v="609"/>
    </i>
    <i>
      <x v="65"/>
    </i>
    <i>
      <x v="339"/>
    </i>
    <i>
      <x v="363"/>
    </i>
    <i>
      <x v="548"/>
    </i>
    <i>
      <x v="340"/>
    </i>
    <i>
      <x v="300"/>
    </i>
    <i>
      <x v="429"/>
    </i>
    <i>
      <x v="793"/>
    </i>
    <i>
      <x v="708"/>
    </i>
    <i>
      <x v="141"/>
    </i>
    <i>
      <x v="123"/>
    </i>
    <i>
      <x v="472"/>
    </i>
    <i>
      <x v="266"/>
    </i>
    <i>
      <x v="22"/>
    </i>
    <i>
      <x v="486"/>
    </i>
    <i>
      <x v="794"/>
    </i>
    <i>
      <x v="545"/>
    </i>
    <i>
      <x v="715"/>
    </i>
    <i>
      <x v="704"/>
    </i>
    <i>
      <x v="255"/>
    </i>
    <i>
      <x v="311"/>
    </i>
    <i>
      <x v="453"/>
    </i>
    <i>
      <x v="100"/>
    </i>
    <i>
      <x v="705"/>
    </i>
    <i>
      <x v="142"/>
    </i>
    <i>
      <x v="57"/>
    </i>
    <i>
      <x v="143"/>
    </i>
    <i>
      <x v="324"/>
    </i>
    <i>
      <x v="653"/>
    </i>
    <i>
      <x v="341"/>
    </i>
    <i>
      <x v="707"/>
    </i>
    <i>
      <x v="775"/>
    </i>
    <i>
      <x v="256"/>
    </i>
    <i>
      <x v="301"/>
    </i>
    <i>
      <x v="836"/>
    </i>
    <i>
      <x v="287"/>
    </i>
    <i>
      <x v="54"/>
    </i>
    <i>
      <x v="257"/>
    </i>
    <i>
      <x v="568"/>
    </i>
    <i>
      <x v="535"/>
    </i>
    <i>
      <x v="435"/>
    </i>
    <i>
      <x v="102"/>
    </i>
    <i>
      <x v="837"/>
    </i>
    <i>
      <x v="799"/>
    </i>
    <i>
      <x v="261"/>
    </i>
    <i>
      <x v="511"/>
    </i>
    <i>
      <x v="709"/>
    </i>
    <i>
      <x v="59"/>
    </i>
    <i>
      <x v="731"/>
    </i>
    <i>
      <x v="449"/>
    </i>
    <i>
      <x v="47"/>
    </i>
    <i>
      <x v="409"/>
    </i>
    <i>
      <x v="623"/>
    </i>
    <i>
      <x v="563"/>
    </i>
    <i>
      <x v="144"/>
    </i>
    <i>
      <x v="648"/>
    </i>
    <i>
      <x v="145"/>
    </i>
    <i>
      <x v="654"/>
    </i>
    <i>
      <x v="802"/>
    </i>
    <i>
      <x v="288"/>
    </i>
    <i>
      <x v="444"/>
    </i>
    <i>
      <x v="447"/>
    </i>
    <i>
      <x v="71"/>
    </i>
    <i>
      <x v="13"/>
    </i>
    <i>
      <x v="320"/>
    </i>
    <i>
      <x v="838"/>
    </i>
    <i>
      <x v="496"/>
    </i>
    <i>
      <x v="714"/>
    </i>
    <i>
      <x v="97"/>
    </i>
    <i>
      <x v="552"/>
    </i>
    <i>
      <x v="23"/>
    </i>
    <i>
      <x v="120"/>
    </i>
    <i>
      <x v="497"/>
    </i>
    <i>
      <x v="342"/>
    </i>
    <i>
      <x v="98"/>
    </i>
    <i>
      <x v="343"/>
    </i>
    <i>
      <x v="344"/>
    </i>
    <i>
      <x v="12"/>
    </i>
    <i>
      <x v="498"/>
    </i>
    <i>
      <x v="713"/>
    </i>
    <i>
      <x v="724"/>
    </i>
    <i>
      <x v="428"/>
    </i>
    <i>
      <x v="410"/>
    </i>
    <i>
      <x v="491"/>
    </i>
    <i>
      <x v="99"/>
    </i>
    <i>
      <x v="267"/>
    </i>
    <i>
      <x v="252"/>
    </i>
    <i>
      <x v="839"/>
    </i>
    <i>
      <x v="74"/>
    </i>
    <i>
      <x v="473"/>
    </i>
    <i>
      <x v="289"/>
    </i>
    <i>
      <x v="598"/>
    </i>
    <i>
      <x v="134"/>
    </i>
    <i>
      <x v="436"/>
    </i>
    <i>
      <x v="132"/>
    </i>
    <i>
      <x v="529"/>
    </i>
    <i>
      <x v="783"/>
    </i>
    <i>
      <x v="299"/>
    </i>
    <i>
      <x v="582"/>
    </i>
    <i>
      <x v="592"/>
    </i>
    <i>
      <x v="291"/>
    </i>
    <i>
      <x v="345"/>
    </i>
    <i>
      <x v="146"/>
    </i>
    <i>
      <x v="776"/>
    </i>
    <i>
      <x v="777"/>
    </i>
    <i>
      <x v="51"/>
    </i>
    <i>
      <x v="624"/>
    </i>
    <i>
      <x v="104"/>
    </i>
    <i>
      <x v="346"/>
    </i>
    <i>
      <x v="347"/>
    </i>
    <i>
      <x v="720"/>
    </i>
    <i>
      <x v="5"/>
    </i>
    <i>
      <x v="638"/>
    </i>
    <i>
      <x v="348"/>
    </i>
    <i>
      <x v="544"/>
    </i>
    <i>
      <x v="474"/>
    </i>
    <i>
      <x v="130"/>
    </i>
    <i>
      <x v="583"/>
    </i>
    <i>
      <x v="613"/>
    </i>
    <i>
      <x v="546"/>
    </i>
    <i>
      <x v="742"/>
    </i>
    <i>
      <x v="752"/>
    </i>
    <i>
      <x v="840"/>
    </i>
    <i>
      <x v="739"/>
    </i>
    <i>
      <x v="56"/>
    </i>
    <i>
      <x v="554"/>
    </i>
    <i>
      <x v="24"/>
    </i>
    <i>
      <x v="643"/>
    </i>
    <i>
      <x v="736"/>
    </i>
    <i>
      <x v="587"/>
    </i>
    <i>
      <x v="721"/>
    </i>
    <i>
      <x v="147"/>
    </i>
    <i>
      <x v="586"/>
    </i>
    <i>
      <x v="55"/>
    </i>
    <i>
      <x v="442"/>
    </i>
    <i>
      <x v="612"/>
    </i>
    <i>
      <x v="103"/>
    </i>
    <i>
      <x v="639"/>
    </i>
    <i>
      <x v="723"/>
    </i>
    <i>
      <x v="603"/>
    </i>
    <i>
      <x v="258"/>
    </i>
    <i>
      <x v="262"/>
    </i>
    <i>
      <x v="732"/>
    </i>
    <i>
      <x v="268"/>
    </i>
    <i>
      <x v="349"/>
    </i>
    <i>
      <x v="631"/>
    </i>
    <i>
      <x v="437"/>
    </i>
    <i>
      <x v="264"/>
    </i>
    <i>
      <x v="358"/>
    </i>
    <i>
      <x v="395"/>
    </i>
    <i>
      <x v="446"/>
    </i>
    <i>
      <x v="396"/>
    </i>
    <i>
      <x v="263"/>
    </i>
    <i>
      <x v="538"/>
    </i>
    <i>
      <x v="277"/>
    </i>
    <i>
      <x v="350"/>
    </i>
    <i>
      <x v="133"/>
    </i>
    <i>
      <x v="725"/>
    </i>
    <i>
      <x v="414"/>
    </i>
    <i>
      <x v="557"/>
    </i>
    <i>
      <x v="584"/>
    </i>
    <i>
      <x v="415"/>
    </i>
    <i>
      <x v="577"/>
    </i>
    <i>
      <x v="727"/>
    </i>
    <i>
      <x v="726"/>
    </i>
    <i>
      <x v="314"/>
    </i>
    <i>
      <x v="605"/>
    </i>
    <i>
      <x v="841"/>
    </i>
    <i>
      <x v="842"/>
    </i>
    <i>
      <x v="533"/>
    </i>
    <i>
      <x v="148"/>
    </i>
    <i>
      <x v="801"/>
    </i>
    <i>
      <x v="376"/>
    </i>
    <i>
      <x v="728"/>
    </i>
    <i>
      <x v="744"/>
    </i>
    <i>
      <x v="532"/>
    </i>
    <i>
      <x v="864"/>
    </i>
    <i>
      <x v="269"/>
    </i>
    <i>
      <x v="353"/>
    </i>
    <i>
      <x v="625"/>
    </i>
    <i>
      <x v="556"/>
    </i>
    <i>
      <x v="738"/>
    </i>
    <i>
      <x v="106"/>
    </i>
    <i>
      <x v="762"/>
    </i>
    <i>
      <x v="452"/>
    </i>
    <i>
      <x v="729"/>
    </i>
    <i>
      <x v="730"/>
    </i>
    <i>
      <x v="354"/>
    </i>
    <i>
      <x v="25"/>
    </i>
    <i>
      <x v="312"/>
    </i>
    <i>
      <x v="749"/>
    </i>
    <i>
      <x v="333"/>
    </i>
    <i>
      <x v="626"/>
    </i>
    <i>
      <x v="562"/>
    </i>
    <i>
      <x v="567"/>
    </i>
    <i>
      <x v="597"/>
    </i>
    <i>
      <x v="107"/>
    </i>
    <i>
      <x v="733"/>
    </i>
    <i>
      <x v="149"/>
    </i>
    <i>
      <x v="355"/>
    </i>
    <i>
      <x v="773"/>
    </i>
    <i>
      <x v="260"/>
    </i>
    <i>
      <x v="315"/>
    </i>
    <i>
      <x v="127"/>
    </i>
    <i>
      <x v="608"/>
    </i>
    <i>
      <x v="108"/>
    </i>
    <i>
      <x v="356"/>
    </i>
    <i>
      <x v="743"/>
    </i>
    <i>
      <x v="774"/>
    </i>
    <i>
      <x v="475"/>
    </i>
    <i>
      <x v="357"/>
    </i>
    <i>
      <x v="735"/>
    </i>
    <i>
      <x v="655"/>
    </i>
    <i>
      <x v="734"/>
    </i>
    <i>
      <x v="318"/>
    </i>
    <i>
      <x v="737"/>
    </i>
    <i>
      <x v="572"/>
    </i>
    <i>
      <x v="843"/>
    </i>
    <i>
      <x v="383"/>
    </i>
    <i>
      <x v="323"/>
    </i>
    <i>
      <x v="590"/>
    </i>
    <i>
      <x v="553"/>
    </i>
    <i>
      <x v="602"/>
    </i>
    <i>
      <x v="109"/>
    </i>
    <i>
      <x v="420"/>
    </i>
    <i>
      <x v="423"/>
    </i>
    <i>
      <x v="421"/>
    </i>
    <i>
      <x v="413"/>
    </i>
    <i>
      <x v="422"/>
    </i>
    <i>
      <x v="424"/>
    </i>
    <i>
      <x v="416"/>
    </i>
    <i>
      <x v="419"/>
    </i>
    <i>
      <x v="418"/>
    </i>
    <i>
      <x v="560"/>
    </i>
    <i>
      <x v="566"/>
    </i>
    <i>
      <x v="270"/>
    </i>
    <i>
      <x v="757"/>
    </i>
    <i>
      <x v="265"/>
    </i>
    <i>
      <x v="150"/>
    </i>
    <i>
      <x v="784"/>
    </i>
    <i>
      <x v="151"/>
    </i>
    <i>
      <x v="564"/>
    </i>
    <i>
      <x v="310"/>
    </i>
    <i>
      <x v="296"/>
    </i>
    <i>
      <x v="740"/>
    </i>
    <i>
      <x v="559"/>
    </i>
    <i>
      <x v="741"/>
    </i>
    <i>
      <x v="152"/>
    </i>
    <i>
      <x v="476"/>
    </i>
    <i>
      <x v="128"/>
    </i>
    <i>
      <x v="316"/>
    </i>
    <i>
      <x v="271"/>
    </i>
    <i>
      <x v="798"/>
    </i>
    <i>
      <x v="555"/>
    </i>
    <i>
      <x v="778"/>
    </i>
    <i>
      <x v="73"/>
    </i>
    <i>
      <x v="543"/>
    </i>
    <i>
      <x v="153"/>
    </i>
    <i>
      <x v="298"/>
    </i>
    <i>
      <x v="184"/>
    </i>
    <i>
      <x v="375"/>
    </i>
    <i>
      <x v="374"/>
    </i>
    <i>
      <x v="297"/>
    </i>
    <i>
      <x v="477"/>
    </i>
    <i>
      <x v="580"/>
    </i>
    <i>
      <x v="417"/>
    </i>
    <i>
      <x v="26"/>
    </i>
    <i>
      <x v="531"/>
    </i>
    <i>
      <x v="640"/>
    </i>
    <i>
      <x v="360"/>
    </i>
    <i>
      <x v="599"/>
    </i>
    <i>
      <x v="393"/>
    </i>
    <i>
      <x v="581"/>
    </i>
    <i>
      <x v="438"/>
    </i>
    <i>
      <x v="641"/>
    </i>
    <i>
      <x v="601"/>
    </i>
    <i>
      <x v="110"/>
    </i>
    <i>
      <x v="362"/>
    </i>
    <i>
      <x v="579"/>
    </i>
    <i>
      <x v="156"/>
    </i>
    <i>
      <x v="155"/>
    </i>
    <i>
      <x v="439"/>
    </i>
    <i>
      <x v="154"/>
    </i>
    <i>
      <x v="764"/>
    </i>
    <i>
      <x v="361"/>
    </i>
    <i>
      <x v="600"/>
    </i>
    <i>
      <x v="745"/>
    </i>
    <i>
      <x v="443"/>
    </i>
    <i>
      <x v="746"/>
    </i>
    <i>
      <x v="753"/>
    </i>
    <i>
      <x v="27"/>
    </i>
    <i>
      <x v="157"/>
    </i>
    <i>
      <x v="158"/>
    </i>
    <i>
      <x v="279"/>
    </i>
    <i>
      <x v="45"/>
    </i>
    <i>
      <x v="329"/>
    </i>
    <i>
      <x v="28"/>
    </i>
    <i>
      <x v="748"/>
    </i>
    <i>
      <x v="747"/>
    </i>
    <i>
      <x v="585"/>
    </i>
    <i>
      <x v="273"/>
    </i>
    <i>
      <x v="392"/>
    </i>
    <i>
      <x v="302"/>
    </i>
    <i>
      <x v="391"/>
    </i>
    <i>
      <x v="111"/>
    </i>
    <i>
      <x v="42"/>
    </i>
    <i>
      <x v="44"/>
    </i>
    <i>
      <x v="43"/>
    </i>
    <i>
      <x v="303"/>
    </i>
    <i>
      <x v="379"/>
    </i>
    <i>
      <x v="378"/>
    </i>
    <i>
      <x v="377"/>
    </i>
    <i>
      <x v="332"/>
    </i>
    <i>
      <x v="767"/>
    </i>
    <i>
      <x v="607"/>
    </i>
    <i>
      <x v="782"/>
    </i>
    <i>
      <x v="159"/>
    </i>
    <i>
      <x v="112"/>
    </i>
    <i>
      <x v="113"/>
    </i>
    <i>
      <x v="168"/>
    </i>
    <i>
      <x v="425"/>
    </i>
    <i>
      <x v="304"/>
    </i>
    <i>
      <x v="166"/>
    </i>
    <i>
      <x v="164"/>
    </i>
    <i>
      <x v="161"/>
    </i>
    <i>
      <x v="163"/>
    </i>
    <i>
      <x v="160"/>
    </i>
    <i>
      <x v="165"/>
    </i>
    <i>
      <x v="162"/>
    </i>
    <i>
      <x v="167"/>
    </i>
    <i>
      <x v="779"/>
    </i>
    <i>
      <x v="114"/>
    </i>
    <i>
      <x v="172"/>
    </i>
    <i>
      <x v="844"/>
    </i>
    <i>
      <x v="200"/>
    </i>
    <i>
      <x v="61"/>
    </i>
    <i>
      <x v="75"/>
    </i>
    <i>
      <x v="169"/>
    </i>
    <i>
      <x v="191"/>
    </i>
    <i>
      <x v="193"/>
    </i>
    <i>
      <x v="192"/>
    </i>
    <i>
      <x v="196"/>
    </i>
    <i>
      <x v="194"/>
    </i>
    <i>
      <x v="195"/>
    </i>
    <i>
      <x v="190"/>
    </i>
    <i>
      <x v="129"/>
    </i>
    <i>
      <x v="381"/>
    </i>
    <i>
      <x v="380"/>
    </i>
    <i>
      <x v="317"/>
    </i>
    <i>
      <x v="755"/>
    </i>
    <i>
      <x v="280"/>
    </i>
    <i>
      <x v="170"/>
    </i>
    <i>
      <x v="785"/>
    </i>
    <i>
      <x v="202"/>
    </i>
    <i>
      <x v="201"/>
    </i>
    <i>
      <x v="171"/>
    </i>
    <i>
      <x v="274"/>
    </i>
    <i>
      <x v="571"/>
    </i>
    <i>
      <x v="175"/>
    </i>
    <i>
      <x v="763"/>
    </i>
    <i>
      <x v="547"/>
    </i>
    <i>
      <x v="750"/>
    </i>
    <i>
      <x v="786"/>
    </i>
    <i>
      <x v="173"/>
    </i>
    <i>
      <x v="445"/>
    </i>
    <i>
      <x v="365"/>
    </i>
    <i>
      <x v="115"/>
    </i>
    <i>
      <x v="208"/>
    </i>
    <i>
      <x v="174"/>
    </i>
    <i>
      <x v="176"/>
    </i>
    <i>
      <x v="179"/>
    </i>
    <i>
      <x v="177"/>
    </i>
    <i>
      <x v="178"/>
    </i>
    <i>
      <x v="180"/>
    </i>
    <i>
      <x v="182"/>
    </i>
    <i>
      <x v="181"/>
    </i>
    <i>
      <x v="781"/>
    </i>
    <i>
      <x v="364"/>
    </i>
    <i>
      <x v="589"/>
    </i>
    <i>
      <x v="558"/>
    </i>
    <i>
      <x v="131"/>
    </i>
    <i>
      <x v="591"/>
    </i>
    <i>
      <x v="305"/>
    </i>
    <i>
      <x v="212"/>
    </i>
    <i>
      <x v="216"/>
    </i>
    <i>
      <x v="213"/>
    </i>
    <i>
      <x v="214"/>
    </i>
    <i>
      <x v="215"/>
    </i>
    <i>
      <x v="780"/>
    </i>
    <i>
      <x v="183"/>
    </i>
    <i>
      <x v="209"/>
    </i>
    <i>
      <x v="187"/>
    </i>
    <i>
      <x v="186"/>
    </i>
    <i>
      <x v="189"/>
    </i>
    <i>
      <x v="188"/>
    </i>
    <i>
      <x v="185"/>
    </i>
    <i>
      <x v="759"/>
    </i>
    <i>
      <x v="751"/>
    </i>
    <i>
      <x v="224"/>
    </i>
    <i>
      <x v="197"/>
    </i>
    <i>
      <x v="198"/>
    </i>
    <i>
      <x v="199"/>
    </i>
    <i>
      <x v="211"/>
    </i>
    <i>
      <x v="761"/>
    </i>
    <i>
      <x v="210"/>
    </i>
    <i>
      <x v="217"/>
    </i>
    <i>
      <x v="37"/>
    </i>
    <i>
      <x v="205"/>
    </i>
    <i>
      <x v="223"/>
    </i>
    <i>
      <x v="222"/>
    </i>
    <i>
      <x v="226"/>
    </i>
    <i>
      <x v="227"/>
    </i>
    <i>
      <x v="228"/>
    </i>
    <i>
      <x v="229"/>
    </i>
    <i>
      <x v="230"/>
    </i>
    <i>
      <x v="426"/>
    </i>
    <i>
      <x v="595"/>
    </i>
    <i>
      <x v="233"/>
    </i>
    <i>
      <x v="390"/>
    </i>
    <i>
      <x v="203"/>
    </i>
    <i>
      <x v="204"/>
    </i>
    <i>
      <x v="845"/>
    </i>
    <i>
      <x v="441"/>
    </i>
    <i>
      <x v="206"/>
    </i>
    <i>
      <x v="368"/>
    </i>
    <i>
      <x v="207"/>
    </i>
    <i>
      <x v="231"/>
    </i>
    <i>
      <x v="232"/>
    </i>
    <i>
      <x v="366"/>
    </i>
    <i>
      <x v="754"/>
    </i>
    <i>
      <x v="478"/>
    </i>
    <i>
      <x v="225"/>
    </i>
    <i>
      <x v="62"/>
    </i>
    <i>
      <x v="450"/>
    </i>
    <i>
      <x v="787"/>
    </i>
    <i>
      <x v="235"/>
    </i>
    <i>
      <x v="596"/>
    </i>
    <i>
      <x v="236"/>
    </i>
    <i>
      <x v="594"/>
    </i>
    <i>
      <x v="846"/>
    </i>
    <i>
      <x v="367"/>
    </i>
    <i>
      <x v="369"/>
    </i>
    <i>
      <x v="578"/>
    </i>
    <i>
      <x v="756"/>
    </i>
    <i>
      <x v="373"/>
    </i>
    <i>
      <x v="58"/>
    </i>
    <i>
      <x v="116"/>
    </i>
    <i>
      <x v="63"/>
    </i>
    <i>
      <x v="800"/>
    </i>
    <i>
      <x v="408"/>
    </i>
    <i>
      <x v="758"/>
    </i>
    <i>
      <x v="611"/>
    </i>
    <i>
      <x v="218"/>
    </i>
    <i>
      <x v="219"/>
    </i>
    <i>
      <x v="32"/>
    </i>
    <i>
      <x v="221"/>
    </i>
    <i>
      <x v="220"/>
    </i>
    <i>
      <x v="479"/>
    </i>
    <i>
      <x v="512"/>
    </i>
    <i>
      <x v="259"/>
    </i>
    <i>
      <x v="326"/>
    </i>
    <i>
      <x v="253"/>
    </i>
    <i>
      <x v="760"/>
    </i>
    <i>
      <x v="430"/>
    </i>
    <i>
      <x v="576"/>
    </i>
    <i>
      <x v="614"/>
    </i>
    <i>
      <x v="433"/>
    </i>
    <i>
      <x v="234"/>
    </i>
    <i>
      <x v="399"/>
    </i>
    <i>
      <x v="272"/>
    </i>
    <i>
      <x v="788"/>
    </i>
    <i>
      <x v="29"/>
    </i>
    <i>
      <x v="789"/>
    </i>
    <i>
      <x v="847"/>
    </i>
    <i>
      <x v="322"/>
    </i>
    <i>
      <x v="575"/>
    </i>
    <i>
      <x v="574"/>
    </i>
    <i>
      <x v="247"/>
    </i>
    <i>
      <x v="765"/>
    </i>
    <i>
      <x v="370"/>
    </i>
    <i>
      <x v="610"/>
    </i>
    <i>
      <x v="480"/>
    </i>
    <i>
      <x v="30"/>
    </i>
    <i>
      <x v="244"/>
    </i>
    <i>
      <x v="246"/>
    </i>
    <i>
      <x v="245"/>
    </i>
    <i>
      <x v="237"/>
    </i>
    <i>
      <x v="240"/>
    </i>
    <i>
      <x v="243"/>
    </i>
    <i>
      <x v="241"/>
    </i>
    <i>
      <x v="242"/>
    </i>
    <i>
      <x v="239"/>
    </i>
    <i>
      <x v="238"/>
    </i>
    <i>
      <x v="371"/>
    </i>
    <i>
      <x v="790"/>
    </i>
    <i>
      <x v="372"/>
    </i>
    <i>
      <x v="249"/>
    </i>
    <i>
      <x v="248"/>
    </i>
    <i>
      <x v="250"/>
    </i>
    <i>
      <x v="384"/>
    </i>
    <i>
      <x v="405"/>
    </i>
    <i>
      <x v="561"/>
    </i>
    <i>
      <x v="306"/>
    </i>
    <i>
      <x v="766"/>
    </i>
    <i>
      <x v="276"/>
    </i>
    <i>
      <x v="307"/>
    </i>
    <i>
      <x v="570"/>
    </i>
    <i>
      <x v="440"/>
    </i>
    <i>
      <x v="770"/>
    </i>
    <i>
      <x v="382"/>
    </i>
    <i>
      <x v="50"/>
    </i>
    <i>
      <x v="768"/>
    </i>
    <i>
      <x v="281"/>
    </i>
    <i>
      <x v="117"/>
    </i>
    <i>
      <x v="848"/>
    </i>
    <i>
      <x v="448"/>
    </i>
    <i>
      <x v="118"/>
    </i>
    <i>
      <x v="385"/>
    </i>
    <i>
      <x v="565"/>
    </i>
    <i>
      <x v="769"/>
    </i>
    <i>
      <x v="53"/>
    </i>
    <i>
      <x v="309"/>
    </i>
    <i>
      <x v="573"/>
    </i>
    <i>
      <x v="68"/>
    </i>
    <i>
      <x v="308"/>
    </i>
    <i>
      <x v="854"/>
    </i>
    <i>
      <x v="852"/>
    </i>
    <i>
      <x v="855"/>
    </i>
    <i>
      <x v="860"/>
    </i>
    <i>
      <x v="856"/>
    </i>
    <i>
      <x v="849"/>
    </i>
    <i>
      <x v="857"/>
    </i>
    <i>
      <x v="853"/>
    </i>
    <i>
      <x v="858"/>
    </i>
    <i>
      <x v="859"/>
    </i>
    <i>
      <x v="850"/>
    </i>
    <i>
      <x v="851"/>
    </i>
    <i t="grand">
      <x/>
    </i>
  </rowItems>
  <colItems count="1">
    <i/>
  </colItems>
  <pageFields count="1">
    <pageField fld="1" hier="-1"/>
  </pageFields>
  <dataFields count="1">
    <dataField name="Suma de MONTO TOTAL" fld="42" baseField="8" baseItem="8" numFmtId="169"/>
  </dataFields>
  <chartFormats count="2">
    <chartFormat chart="2" format="1"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Años1-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4:F871" firstHeaderRow="0" firstDataRow="1" firstDataCol="1"/>
  <pivotFields count="53">
    <pivotField showAll="0"/>
    <pivotField showAll="0">
      <items count="23">
        <item x="13"/>
        <item x="1"/>
        <item m="1" x="21"/>
        <item x="2"/>
        <item x="0"/>
        <item x="18"/>
        <item x="17"/>
        <item x="12"/>
        <item x="4"/>
        <item x="16"/>
        <item x="15"/>
        <item x="6"/>
        <item x="8"/>
        <item x="5"/>
        <item x="10"/>
        <item x="9"/>
        <item x="3"/>
        <item x="19"/>
        <item x="7"/>
        <item x="14"/>
        <item x="20"/>
        <item x="11"/>
        <item t="default"/>
      </items>
    </pivotField>
    <pivotField showAll="0"/>
    <pivotField showAll="0"/>
    <pivotField showAll="0"/>
    <pivotField showAll="0"/>
    <pivotField showAll="0"/>
    <pivotField showAll="0"/>
    <pivotField axis="axisRow" showAll="0">
      <items count="868">
        <item x="0"/>
        <item x="1"/>
        <item x="2"/>
        <item x="3"/>
        <item x="4"/>
        <item x="5"/>
        <item x="6"/>
        <item x="7"/>
        <item x="8"/>
        <item x="9"/>
        <item x="10"/>
        <item x="11"/>
        <item x="12"/>
        <item x="13"/>
        <item x="14"/>
        <item x="15"/>
        <item x="16"/>
        <item x="17"/>
        <item x="18"/>
        <item x="19"/>
        <item x="20"/>
        <item x="21"/>
        <item x="22"/>
        <item x="23"/>
        <item x="24"/>
        <item x="25"/>
        <item x="26"/>
        <item x="27"/>
        <item x="28"/>
        <item x="29"/>
        <item x="30"/>
        <item x="35"/>
        <item x="36"/>
        <item x="37"/>
        <item x="38"/>
        <item x="39"/>
        <item x="40"/>
        <item x="41"/>
        <item x="42"/>
        <item x="43"/>
        <item x="44"/>
        <item x="45"/>
        <item x="46"/>
        <item x="47"/>
        <item x="48"/>
        <item x="49"/>
        <item x="50"/>
        <item x="51"/>
        <item x="52"/>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m="1" x="866"/>
        <item x="412"/>
        <item x="413"/>
        <item x="414"/>
        <item x="415"/>
        <item x="416"/>
        <item x="417"/>
        <item x="418"/>
        <item x="419"/>
        <item x="420"/>
        <item x="421"/>
        <item x="422"/>
        <item x="423"/>
        <item x="424"/>
        <item x="425"/>
        <item x="426"/>
        <item x="427"/>
        <item x="428"/>
        <item x="429"/>
        <item x="430"/>
        <item x="431"/>
        <item x="432"/>
        <item x="433"/>
        <item x="434"/>
        <item x="435"/>
        <item x="436"/>
        <item x="437"/>
        <item x="438"/>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31"/>
        <item x="32"/>
        <item x="33"/>
        <item x="34"/>
        <item x="53"/>
        <item x="314"/>
        <item x="410"/>
        <item x="411"/>
        <item x="439"/>
        <item x="440"/>
        <item x="441"/>
        <item x="593"/>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t="default"/>
      </items>
    </pivotField>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pivotField showAll="0" defaultSubtotal="0"/>
    <pivotField dataField="1" showAll="0"/>
    <pivotField showAll="0" defaultSubtotal="0"/>
    <pivotField dataField="1" showAll="0"/>
    <pivotField showAll="0" defaultSubtotal="0"/>
    <pivotField dataField="1" showAll="0"/>
    <pivotField showAll="0"/>
    <pivotField showAll="0"/>
    <pivotField showAll="0"/>
    <pivotField showAll="0" defaultSubtotal="0"/>
    <pivotField showAll="0" defaultSubtotal="0"/>
    <pivotField showAll="0" defaultSubtotal="0"/>
    <pivotField showAll="0"/>
    <pivotField showAll="0" defaultSubtotal="0"/>
    <pivotField showAll="0"/>
    <pivotField showAll="0"/>
    <pivotField showAll="0"/>
  </pivotFields>
  <rowFields count="1">
    <field x="8"/>
  </rowFields>
  <rowItems count="86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t="grand">
      <x/>
    </i>
  </rowItems>
  <colFields count="1">
    <field x="-2"/>
  </colFields>
  <colItems count="4">
    <i>
      <x/>
    </i>
    <i i="1">
      <x v="1"/>
    </i>
    <i i="2">
      <x v="2"/>
    </i>
    <i i="3">
      <x v="3"/>
    </i>
  </colItems>
  <dataFields count="4">
    <dataField name="Suma de Monto Anual1" fld="35" baseField="0" baseItem="0"/>
    <dataField name="Suma de Monto Anual2" fld="37" baseField="0" baseItem="0"/>
    <dataField name="Suma de Monto Anual3" fld="39" baseField="0" baseItem="0"/>
    <dataField name="Suma de Monto Anual4" fld="4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rogam.año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4:N871" firstHeaderRow="0" firstDataRow="1" firstDataCol="1"/>
  <pivotFields count="53">
    <pivotField showAll="0"/>
    <pivotField showAll="0">
      <items count="23">
        <item x="13"/>
        <item x="1"/>
        <item m="1" x="21"/>
        <item x="2"/>
        <item x="0"/>
        <item x="18"/>
        <item x="17"/>
        <item x="12"/>
        <item x="4"/>
        <item x="16"/>
        <item x="15"/>
        <item x="6"/>
        <item x="8"/>
        <item x="5"/>
        <item x="10"/>
        <item x="9"/>
        <item x="3"/>
        <item x="19"/>
        <item x="7"/>
        <item x="14"/>
        <item x="20"/>
        <item x="11"/>
        <item t="default"/>
      </items>
    </pivotField>
    <pivotField showAll="0"/>
    <pivotField showAll="0"/>
    <pivotField showAll="0"/>
    <pivotField showAll="0"/>
    <pivotField showAll="0"/>
    <pivotField showAll="0"/>
    <pivotField axis="axisRow" showAll="0">
      <items count="868">
        <item x="0"/>
        <item x="1"/>
        <item x="2"/>
        <item x="3"/>
        <item x="4"/>
        <item x="5"/>
        <item x="6"/>
        <item x="7"/>
        <item x="8"/>
        <item x="9"/>
        <item x="10"/>
        <item x="11"/>
        <item x="12"/>
        <item x="13"/>
        <item x="14"/>
        <item x="15"/>
        <item x="16"/>
        <item x="17"/>
        <item x="18"/>
        <item x="19"/>
        <item x="20"/>
        <item x="21"/>
        <item x="22"/>
        <item x="23"/>
        <item x="24"/>
        <item x="25"/>
        <item x="26"/>
        <item x="27"/>
        <item x="28"/>
        <item x="29"/>
        <item x="30"/>
        <item x="35"/>
        <item x="36"/>
        <item x="37"/>
        <item x="38"/>
        <item x="39"/>
        <item x="40"/>
        <item x="41"/>
        <item x="42"/>
        <item x="43"/>
        <item x="44"/>
        <item x="45"/>
        <item x="46"/>
        <item x="47"/>
        <item x="48"/>
        <item x="49"/>
        <item x="50"/>
        <item x="51"/>
        <item x="52"/>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m="1" x="866"/>
        <item x="412"/>
        <item x="413"/>
        <item x="414"/>
        <item x="415"/>
        <item x="416"/>
        <item x="417"/>
        <item x="418"/>
        <item x="419"/>
        <item x="420"/>
        <item x="421"/>
        <item x="422"/>
        <item x="423"/>
        <item x="424"/>
        <item x="425"/>
        <item x="426"/>
        <item x="427"/>
        <item x="428"/>
        <item x="429"/>
        <item x="430"/>
        <item x="431"/>
        <item x="432"/>
        <item x="433"/>
        <item x="434"/>
        <item x="435"/>
        <item x="436"/>
        <item x="437"/>
        <item x="438"/>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31"/>
        <item x="32"/>
        <item x="33"/>
        <item x="34"/>
        <item x="53"/>
        <item x="314"/>
        <item x="410"/>
        <item x="411"/>
        <item x="439"/>
        <item x="440"/>
        <item x="441"/>
        <item x="593"/>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t="default"/>
      </items>
    </pivotField>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defaultSubtotal="0"/>
    <pivotField showAll="0"/>
    <pivotField showAll="0" defaultSubtotal="0"/>
    <pivotField showAll="0"/>
    <pivotField showAll="0" defaultSubtota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defaultSubtotal="0"/>
    <pivotField showAll="0"/>
    <pivotField showAll="0"/>
    <pivotField showAll="0"/>
  </pivotFields>
  <rowFields count="1">
    <field x="8"/>
  </rowFields>
  <rowItems count="86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t="grand">
      <x/>
    </i>
  </rowItems>
  <colFields count="1">
    <field x="-2"/>
  </colFields>
  <colItems count="12">
    <i>
      <x/>
    </i>
    <i i="1">
      <x v="1"/>
    </i>
    <i i="2">
      <x v="2"/>
    </i>
    <i i="3">
      <x v="3"/>
    </i>
    <i i="4">
      <x v="4"/>
    </i>
    <i i="5">
      <x v="5"/>
    </i>
    <i i="6">
      <x v="6"/>
    </i>
    <i i="7">
      <x v="7"/>
    </i>
    <i i="8">
      <x v="8"/>
    </i>
    <i i="9">
      <x v="9"/>
    </i>
    <i i="10">
      <x v="10"/>
    </i>
    <i i="11">
      <x v="11"/>
    </i>
  </colItems>
  <dataFields count="12">
    <dataField name="Suma de Ene" fld="22" baseField="9" baseItem="1"/>
    <dataField name="Suma de Feb" fld="23" baseField="0" baseItem="0"/>
    <dataField name="Suma de Mar" fld="24" baseField="0" baseItem="0"/>
    <dataField name="Suma de Abr" fld="25" baseField="0" baseItem="0"/>
    <dataField name="Suma de May" fld="26" baseField="0" baseItem="0"/>
    <dataField name="Suma de Jun" fld="27" baseField="0" baseItem="0"/>
    <dataField name="Suma de Jul" fld="28" baseField="0" baseItem="0"/>
    <dataField name="Suma de Ago" fld="29" baseField="0" baseItem="0"/>
    <dataField name="Suma de Set" fld="30" baseField="0" baseItem="0"/>
    <dataField name="Suma de Oct" fld="31" baseField="0" baseItem="0"/>
    <dataField name="Suma de Nov" fld="32" baseField="0" baseItem="0"/>
    <dataField name="Suma de Dic" fld="3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C4:D10" firstHeaderRow="1" firstDataRow="1" firstDataCol="1"/>
  <pivotFields count="53">
    <pivotField showAll="0"/>
    <pivotField axis="axisRow" showAll="0" measureFilter="1" sortType="ascending">
      <items count="23">
        <item m="1" x="21"/>
        <item x="0"/>
        <item x="18"/>
        <item x="12"/>
        <item x="6"/>
        <item x="5"/>
        <item x="3"/>
        <item x="14"/>
        <item x="20"/>
        <item x="1"/>
        <item x="2"/>
        <item x="4"/>
        <item x="7"/>
        <item x="8"/>
        <item x="9"/>
        <item x="10"/>
        <item x="11"/>
        <item x="15"/>
        <item x="16"/>
        <item x="17"/>
        <item x="19"/>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defaultSubtotal="0"/>
    <pivotField showAll="0"/>
    <pivotField showAll="0"/>
    <pivotField showAll="0"/>
    <pivotField showAll="0"/>
    <pivotField showAll="0"/>
  </pivotFields>
  <rowFields count="1">
    <field x="1"/>
  </rowFields>
  <rowItems count="6">
    <i>
      <x v="10"/>
    </i>
    <i>
      <x v="1"/>
    </i>
    <i>
      <x v="5"/>
    </i>
    <i>
      <x v="19"/>
    </i>
    <i>
      <x v="21"/>
    </i>
    <i t="grand">
      <x/>
    </i>
  </rowItems>
  <colItems count="1">
    <i/>
  </colItems>
  <dataFields count="1">
    <dataField name="Suma de MONTO TOTAL" fld="42" baseField="1" baseItem="1" numFmtId="3"/>
  </dataFields>
  <chartFormats count="1">
    <chartFormat chart="3"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count" evalOrder="-1" id="7"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000-000004000000}" name="Tipo de Bien"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
  <location ref="A41:B46" firstHeaderRow="1" firstDataRow="1" firstDataCol="1"/>
  <pivotFields count="53">
    <pivotField showAll="0"/>
    <pivotField showAll="0">
      <items count="23">
        <item x="13"/>
        <item x="1"/>
        <item m="1" x="21"/>
        <item x="2"/>
        <item x="0"/>
        <item x="18"/>
        <item x="17"/>
        <item x="12"/>
        <item x="4"/>
        <item x="16"/>
        <item x="15"/>
        <item x="6"/>
        <item x="8"/>
        <item x="5"/>
        <item x="10"/>
        <item x="9"/>
        <item x="3"/>
        <item x="19"/>
        <item x="7"/>
        <item x="14"/>
        <item x="20"/>
        <item x="11"/>
        <item t="default"/>
      </items>
    </pivotField>
    <pivotField showAll="0"/>
    <pivotField showAll="0"/>
    <pivotField showAll="0"/>
    <pivotField showAll="0"/>
    <pivotField showAll="0"/>
    <pivotField showAll="0">
      <items count="14">
        <item x="1"/>
        <item x="3"/>
        <item x="2"/>
        <item x="5"/>
        <item x="7"/>
        <item x="11"/>
        <item x="8"/>
        <item x="0"/>
        <item x="6"/>
        <item x="12"/>
        <item x="9"/>
        <item x="4"/>
        <item x="10"/>
        <item t="default"/>
      </items>
    </pivotField>
    <pivotField showAll="0"/>
    <pivotField showAll="0"/>
    <pivotField axis="axisRow" showAll="0" sortType="descending">
      <items count="7">
        <item x="3"/>
        <item x="0"/>
        <item x="2"/>
        <item x="1"/>
        <item h="1" x="4"/>
        <item h="1"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defaultSubtotal="0"/>
    <pivotField showAll="0"/>
    <pivotField showAll="0"/>
    <pivotField showAll="0"/>
    <pivotField showAll="0"/>
    <pivotField showAll="0"/>
  </pivotFields>
  <rowFields count="1">
    <field x="10"/>
  </rowFields>
  <rowItems count="5">
    <i>
      <x v="2"/>
    </i>
    <i>
      <x/>
    </i>
    <i>
      <x v="1"/>
    </i>
    <i>
      <x v="3"/>
    </i>
    <i t="grand">
      <x/>
    </i>
  </rowItems>
  <colItems count="1">
    <i/>
  </colItems>
  <dataFields count="1">
    <dataField name="Suma de MONTO TOTAL" fld="42" baseField="10" baseItem="1"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000-000003000000}" name="Objetivo por Gerencia"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73:B125" firstHeaderRow="1" firstDataRow="1" firstDataCol="1"/>
  <pivotFields count="53">
    <pivotField showAll="0"/>
    <pivotField axis="axisRow" showAll="0">
      <items count="23">
        <item m="1" x="21"/>
        <item x="0"/>
        <item x="18"/>
        <item x="12"/>
        <item x="6"/>
        <item x="5"/>
        <item x="3"/>
        <item x="14"/>
        <item x="20"/>
        <item x="1"/>
        <item x="2"/>
        <item x="4"/>
        <item x="7"/>
        <item x="8"/>
        <item x="9"/>
        <item x="10"/>
        <item x="11"/>
        <item x="15"/>
        <item x="16"/>
        <item x="17"/>
        <item x="19"/>
        <item x="13"/>
        <item t="default"/>
      </items>
    </pivotField>
    <pivotField showAll="0"/>
    <pivotField showAll="0"/>
    <pivotField showAll="0"/>
    <pivotField showAll="0"/>
    <pivotField showAll="0"/>
    <pivotField axis="axisRow" showAll="0">
      <items count="14">
        <item x="7"/>
        <item x="8"/>
        <item x="0"/>
        <item x="6"/>
        <item h="1" x="1"/>
        <item x="2"/>
        <item x="4"/>
        <item x="5"/>
        <item x="9"/>
        <item x="10"/>
        <item x="11"/>
        <item x="1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defaultSubtotal="0"/>
    <pivotField showAll="0"/>
    <pivotField showAll="0"/>
    <pivotField showAll="0"/>
    <pivotField showAll="0"/>
    <pivotField showAll="0"/>
  </pivotFields>
  <rowFields count="2">
    <field x="7"/>
    <field x="1"/>
  </rowFields>
  <rowItems count="52">
    <i>
      <x/>
    </i>
    <i r="1">
      <x v="1"/>
    </i>
    <i r="1">
      <x v="17"/>
    </i>
    <i>
      <x v="1"/>
    </i>
    <i r="1">
      <x v="13"/>
    </i>
    <i>
      <x v="2"/>
    </i>
    <i r="1">
      <x v="1"/>
    </i>
    <i r="1">
      <x v="2"/>
    </i>
    <i r="1">
      <x v="15"/>
    </i>
    <i r="1">
      <x v="17"/>
    </i>
    <i r="1">
      <x v="18"/>
    </i>
    <i r="1">
      <x v="20"/>
    </i>
    <i>
      <x v="3"/>
    </i>
    <i r="1">
      <x v="5"/>
    </i>
    <i r="1">
      <x v="10"/>
    </i>
    <i r="1">
      <x v="18"/>
    </i>
    <i>
      <x v="5"/>
    </i>
    <i r="1">
      <x v="1"/>
    </i>
    <i r="1">
      <x v="5"/>
    </i>
    <i r="1">
      <x v="6"/>
    </i>
    <i r="1">
      <x v="7"/>
    </i>
    <i r="1">
      <x v="10"/>
    </i>
    <i r="1">
      <x v="12"/>
    </i>
    <i r="1">
      <x v="20"/>
    </i>
    <i r="1">
      <x v="21"/>
    </i>
    <i>
      <x v="6"/>
    </i>
    <i r="1">
      <x v="1"/>
    </i>
    <i r="1">
      <x v="3"/>
    </i>
    <i r="1">
      <x v="4"/>
    </i>
    <i r="1">
      <x v="5"/>
    </i>
    <i r="1">
      <x v="11"/>
    </i>
    <i r="1">
      <x v="13"/>
    </i>
    <i r="1">
      <x v="14"/>
    </i>
    <i r="1">
      <x v="18"/>
    </i>
    <i r="1">
      <x v="19"/>
    </i>
    <i>
      <x v="7"/>
    </i>
    <i r="1">
      <x v="1"/>
    </i>
    <i r="1">
      <x v="4"/>
    </i>
    <i>
      <x v="8"/>
    </i>
    <i r="1">
      <x v="5"/>
    </i>
    <i r="1">
      <x v="6"/>
    </i>
    <i r="1">
      <x v="17"/>
    </i>
    <i r="1">
      <x v="19"/>
    </i>
    <i>
      <x v="9"/>
    </i>
    <i r="1">
      <x v="5"/>
    </i>
    <i r="1">
      <x v="18"/>
    </i>
    <i>
      <x v="10"/>
    </i>
    <i r="1">
      <x v="4"/>
    </i>
    <i r="1">
      <x v="5"/>
    </i>
    <i>
      <x v="11"/>
    </i>
    <i r="1">
      <x v="5"/>
    </i>
    <i t="grand">
      <x/>
    </i>
  </rowItems>
  <colItems count="1">
    <i/>
  </colItems>
  <dataFields count="1">
    <dataField name="Suma de MONTO TOTAL" fld="4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erencia1" xr10:uid="{00000000-0013-0000-FFFF-FFFF01000000}" sourceName="Gerencia">
  <pivotTables>
    <pivotTable tabId="9" name="TablaDinámica7"/>
    <pivotTable tabId="14" name="Años1-4"/>
    <pivotTable tabId="13" name="Progam.año1"/>
  </pivotTables>
  <data>
    <tabular pivotCacheId="1">
      <items count="22">
        <i x="13" s="1"/>
        <i x="1" s="1"/>
        <i x="2" s="1"/>
        <i x="0" s="1"/>
        <i x="18" s="1"/>
        <i x="17" s="1"/>
        <i x="12" s="1"/>
        <i x="4" s="1"/>
        <i x="16" s="1"/>
        <i x="15" s="1"/>
        <i x="6" s="1"/>
        <i x="8" s="1"/>
        <i x="5" s="1"/>
        <i x="10" s="1"/>
        <i x="9" s="1"/>
        <i x="3" s="1"/>
        <i x="19" s="1"/>
        <i x="7" s="1"/>
        <i x="14" s="1"/>
        <i x="20" s="1"/>
        <i x="11" s="1"/>
        <i x="2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erencia 1" xr10:uid="{00000000-0014-0000-FFFF-FFFF01000000}" cache="SegmentaciónDeDatos_Gerencia1" caption="Gerencia" columnCoun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C3:C9" totalsRowShown="0" headerRowDxfId="10">
  <tableColumns count="1">
    <tableColumn id="1" xr3:uid="{00000000-0010-0000-0000-000001000000}" name="Tipo de proces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a11" displayName="Tabla11" ref="Z3:AG3229" totalsRowShown="0">
  <autoFilter ref="Z3:AG3229" xr:uid="{00000000-0009-0000-0100-00000B000000}"/>
  <tableColumns count="8">
    <tableColumn id="3" xr3:uid="{00000000-0010-0000-0900-000003000000}" name="Descripcion"/>
    <tableColumn id="4" xr3:uid="{00000000-0010-0000-0900-000004000000}" name="UM"/>
    <tableColumn id="5" xr3:uid="{00000000-0010-0000-0900-000005000000}" name="PrecioUnitario"/>
    <tableColumn id="1" xr3:uid="{00000000-0010-0000-0900-000001000000}" name="Id_Prod"/>
    <tableColumn id="2" xr3:uid="{00000000-0010-0000-0900-000002000000}" name="Codigo_SAI" dataDxfId="2"/>
    <tableColumn id="6" xr3:uid="{00000000-0010-0000-0900-000006000000}" name="Clase_Bien"/>
    <tableColumn id="7" xr3:uid="{00000000-0010-0000-0900-000007000000}" name="Organizacion"/>
    <tableColumn id="8" xr3:uid="{00000000-0010-0000-0900-000008000000}" name="Tipo_Bie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a13" displayName="Tabla13" ref="U9:U14" totalsRowShown="0">
  <autoFilter ref="U9:U14" xr:uid="{00000000-0009-0000-0100-00000D000000}"/>
  <tableColumns count="1">
    <tableColumn id="1" xr3:uid="{00000000-0010-0000-0A00-000001000000}" name="Solicitud de recurso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3:G7" totalsRowShown="0" headerRowDxfId="9">
  <tableColumns count="1">
    <tableColumn id="1" xr3:uid="{00000000-0010-0000-0100-000001000000}" name="Tipo de Contratació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I3:N244" totalsRowShown="0" headerRowDxfId="8">
  <tableColumns count="6">
    <tableColumn id="1" xr3:uid="{00000000-0010-0000-0200-000001000000}" name="Cod. de UOR"/>
    <tableColumn id="2" xr3:uid="{00000000-0010-0000-0200-000002000000}" name="Gerencia"/>
    <tableColumn id="3" xr3:uid="{00000000-0010-0000-0200-000003000000}" name="Subgerencia"/>
    <tableColumn id="4" xr3:uid="{00000000-0010-0000-0200-000004000000}" name="Sección"/>
    <tableColumn id="5" xr3:uid="{00000000-0010-0000-0200-000005000000}" name="Contacto"/>
    <tableColumn id="6" xr3:uid="{00000000-0010-0000-0200-000006000000}" name="Celula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Q3:S415" totalsRowShown="0" headerRowDxfId="7" dataDxfId="6">
  <tableColumns count="3">
    <tableColumn id="1" xr3:uid="{00000000-0010-0000-0300-000001000000}" name="Código" dataDxfId="5"/>
    <tableColumn id="2" xr3:uid="{00000000-0010-0000-0300-000002000000}" name="Cuenta" dataDxfId="4"/>
    <tableColumn id="3" xr3:uid="{00000000-0010-0000-0300-000003000000}" name="Tipo" dataDxfId="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E3:E16" totalsRowShown="0">
  <tableColumns count="1">
    <tableColumn id="1" xr3:uid="{00000000-0010-0000-0400-000001000000}" name="Mes"/>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U3:V7" totalsRowShown="0">
  <tableColumns count="2">
    <tableColumn id="1" xr3:uid="{00000000-0010-0000-0500-000001000000}" name="Periodicidad"/>
    <tableColumn id="2" xr3:uid="{00000000-0010-0000-0500-000002000000}" name="Número de pagos"/>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X3:X16" totalsRowShown="0">
  <autoFilter ref="X3:X16" xr:uid="{00000000-0009-0000-0100-000007000000}">
    <filterColumn colId="0" hiddenButton="1"/>
  </autoFilter>
  <tableColumns count="1">
    <tableColumn id="1" xr3:uid="{00000000-0010-0000-0600-000001000000}" name="Objetivo Operativ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3:A5" totalsRowShown="0">
  <autoFilter ref="A3:A5" xr:uid="{00000000-0009-0000-0100-000008000000}">
    <filterColumn colId="0" hiddenButton="1"/>
  </autoFilter>
  <tableColumns count="1">
    <tableColumn id="1" xr3:uid="{00000000-0010-0000-0700-000001000000}" name="Area"/>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E18:E21" totalsRowShown="0">
  <autoFilter ref="E18:E21" xr:uid="{00000000-0009-0000-0100-000009000000}">
    <filterColumn colId="0" hiddenButton="1"/>
  </autoFilter>
  <tableColumns count="1">
    <tableColumn id="1" xr3:uid="{00000000-0010-0000-0800-000001000000}" name="Priorizació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rinterSettings" Target="../printerSettings/printerSettings8.bin"/><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image" Target="../media/image1.jpeg"/><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image" Target="../media/image6.emf"/><Relationship Id="rId18" Type="http://schemas.openxmlformats.org/officeDocument/2006/relationships/control" Target="../activeX/activeX8.xml"/><Relationship Id="rId26" Type="http://schemas.openxmlformats.org/officeDocument/2006/relationships/control" Target="../activeX/activeX12.xml"/><Relationship Id="rId39" Type="http://schemas.openxmlformats.org/officeDocument/2006/relationships/image" Target="../media/image19.emf"/><Relationship Id="rId21" Type="http://schemas.openxmlformats.org/officeDocument/2006/relationships/image" Target="../media/image10.emf"/><Relationship Id="rId34" Type="http://schemas.openxmlformats.org/officeDocument/2006/relationships/control" Target="../activeX/activeX16.xml"/><Relationship Id="rId42" Type="http://schemas.openxmlformats.org/officeDocument/2006/relationships/control" Target="../activeX/activeX20.xml"/><Relationship Id="rId47" Type="http://schemas.openxmlformats.org/officeDocument/2006/relationships/image" Target="../media/image23.emf"/><Relationship Id="rId50" Type="http://schemas.openxmlformats.org/officeDocument/2006/relationships/control" Target="../activeX/activeX24.xml"/><Relationship Id="rId55" Type="http://schemas.openxmlformats.org/officeDocument/2006/relationships/image" Target="../media/image27.emf"/><Relationship Id="rId7" Type="http://schemas.openxmlformats.org/officeDocument/2006/relationships/image" Target="../media/image3.emf"/><Relationship Id="rId2" Type="http://schemas.openxmlformats.org/officeDocument/2006/relationships/drawing" Target="../drawings/drawing4.xml"/><Relationship Id="rId16" Type="http://schemas.openxmlformats.org/officeDocument/2006/relationships/control" Target="../activeX/activeX7.xml"/><Relationship Id="rId29" Type="http://schemas.openxmlformats.org/officeDocument/2006/relationships/image" Target="../media/image14.emf"/><Relationship Id="rId11" Type="http://schemas.openxmlformats.org/officeDocument/2006/relationships/image" Target="../media/image5.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18.emf"/><Relationship Id="rId40" Type="http://schemas.openxmlformats.org/officeDocument/2006/relationships/control" Target="../activeX/activeX19.xml"/><Relationship Id="rId45" Type="http://schemas.openxmlformats.org/officeDocument/2006/relationships/image" Target="../media/image22.emf"/><Relationship Id="rId53" Type="http://schemas.openxmlformats.org/officeDocument/2006/relationships/image" Target="../media/image26.emf"/><Relationship Id="rId58" Type="http://schemas.openxmlformats.org/officeDocument/2006/relationships/control" Target="../activeX/activeX28.xml"/><Relationship Id="rId5" Type="http://schemas.openxmlformats.org/officeDocument/2006/relationships/image" Target="../media/image2.emf"/><Relationship Id="rId19" Type="http://schemas.openxmlformats.org/officeDocument/2006/relationships/image" Target="../media/image9.emf"/><Relationship Id="rId4" Type="http://schemas.openxmlformats.org/officeDocument/2006/relationships/control" Target="../activeX/activeX1.xml"/><Relationship Id="rId9" Type="http://schemas.openxmlformats.org/officeDocument/2006/relationships/image" Target="../media/image4.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3.emf"/><Relationship Id="rId30" Type="http://schemas.openxmlformats.org/officeDocument/2006/relationships/control" Target="../activeX/activeX14.xml"/><Relationship Id="rId35" Type="http://schemas.openxmlformats.org/officeDocument/2006/relationships/image" Target="../media/image17.emf"/><Relationship Id="rId43" Type="http://schemas.openxmlformats.org/officeDocument/2006/relationships/image" Target="../media/image21.emf"/><Relationship Id="rId48" Type="http://schemas.openxmlformats.org/officeDocument/2006/relationships/control" Target="../activeX/activeX23.xml"/><Relationship Id="rId56" Type="http://schemas.openxmlformats.org/officeDocument/2006/relationships/control" Target="../activeX/activeX27.xml"/><Relationship Id="rId8" Type="http://schemas.openxmlformats.org/officeDocument/2006/relationships/control" Target="../activeX/activeX3.xml"/><Relationship Id="rId51" Type="http://schemas.openxmlformats.org/officeDocument/2006/relationships/image" Target="../media/image25.emf"/><Relationship Id="rId3" Type="http://schemas.openxmlformats.org/officeDocument/2006/relationships/vmlDrawing" Target="../drawings/vmlDrawing3.vml"/><Relationship Id="rId12" Type="http://schemas.openxmlformats.org/officeDocument/2006/relationships/control" Target="../activeX/activeX5.xml"/><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38" Type="http://schemas.openxmlformats.org/officeDocument/2006/relationships/control" Target="../activeX/activeX18.xml"/><Relationship Id="rId46" Type="http://schemas.openxmlformats.org/officeDocument/2006/relationships/control" Target="../activeX/activeX22.xml"/><Relationship Id="rId59" Type="http://schemas.openxmlformats.org/officeDocument/2006/relationships/image" Target="../media/image29.emf"/><Relationship Id="rId20" Type="http://schemas.openxmlformats.org/officeDocument/2006/relationships/control" Target="../activeX/activeX9.xml"/><Relationship Id="rId41" Type="http://schemas.openxmlformats.org/officeDocument/2006/relationships/image" Target="../media/image20.emf"/><Relationship Id="rId54" Type="http://schemas.openxmlformats.org/officeDocument/2006/relationships/control" Target="../activeX/activeX26.xml"/><Relationship Id="rId1" Type="http://schemas.openxmlformats.org/officeDocument/2006/relationships/printerSettings" Target="../printerSettings/printerSettings5.bin"/><Relationship Id="rId6" Type="http://schemas.openxmlformats.org/officeDocument/2006/relationships/control" Target="../activeX/activeX2.xml"/><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control" Target="../activeX/activeX13.xml"/><Relationship Id="rId36" Type="http://schemas.openxmlformats.org/officeDocument/2006/relationships/control" Target="../activeX/activeX17.xml"/><Relationship Id="rId49" Type="http://schemas.openxmlformats.org/officeDocument/2006/relationships/image" Target="../media/image24.emf"/><Relationship Id="rId57" Type="http://schemas.openxmlformats.org/officeDocument/2006/relationships/image" Target="../media/image28.emf"/><Relationship Id="rId10" Type="http://schemas.openxmlformats.org/officeDocument/2006/relationships/control" Target="../activeX/activeX4.xml"/><Relationship Id="rId31" Type="http://schemas.openxmlformats.org/officeDocument/2006/relationships/image" Target="../media/image15.emf"/><Relationship Id="rId44" Type="http://schemas.openxmlformats.org/officeDocument/2006/relationships/control" Target="../activeX/activeX21.xml"/><Relationship Id="rId52" Type="http://schemas.openxmlformats.org/officeDocument/2006/relationships/control" Target="../activeX/activeX2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AC37"/>
  <sheetViews>
    <sheetView showGridLines="0" topLeftCell="D1" zoomScale="130" zoomScaleNormal="130" workbookViewId="0">
      <selection activeCell="K11" sqref="K11"/>
    </sheetView>
  </sheetViews>
  <sheetFormatPr baseColWidth="10" defaultColWidth="0" defaultRowHeight="15" zeroHeight="1" x14ac:dyDescent="0.25"/>
  <cols>
    <col min="1" max="19" width="9.28515625" customWidth="1"/>
    <col min="20" max="29" width="9.28515625" hidden="1" customWidth="1"/>
    <col min="30"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sheetData>
  <pageMargins left="0.7" right="0.7" top="0.75" bottom="0.75" header="0.3" footer="0.3"/>
  <drawing r:id="rId1"/>
  <pictur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8"/>
  <sheetViews>
    <sheetView zoomScale="90" zoomScaleNormal="90" workbookViewId="0"/>
  </sheetViews>
  <sheetFormatPr baseColWidth="10" defaultRowHeight="15" x14ac:dyDescent="0.25"/>
  <cols>
    <col min="2" max="2" width="20.42578125" customWidth="1"/>
    <col min="8" max="8" width="16" customWidth="1"/>
    <col min="13" max="13" width="12.28515625" customWidth="1"/>
    <col min="14" max="14" width="20.42578125" customWidth="1"/>
  </cols>
  <sheetData>
    <row r="1" spans="1:19" ht="57" thickBot="1" x14ac:dyDescent="0.3">
      <c r="A1" s="115" t="s">
        <v>6594</v>
      </c>
      <c r="B1" s="116" t="s">
        <v>6597</v>
      </c>
      <c r="C1" s="116" t="s">
        <v>6599</v>
      </c>
      <c r="D1" s="119" t="s">
        <v>6599</v>
      </c>
      <c r="E1" s="117" t="s">
        <v>6987</v>
      </c>
      <c r="F1" s="133" t="s">
        <v>7011</v>
      </c>
      <c r="G1" s="134" t="s">
        <v>6983</v>
      </c>
      <c r="H1" s="135" t="s">
        <v>7037</v>
      </c>
      <c r="I1" s="134" t="s">
        <v>6984</v>
      </c>
      <c r="J1" s="136" t="s">
        <v>6985</v>
      </c>
      <c r="K1" s="118" t="s">
        <v>7072</v>
      </c>
      <c r="L1" s="118" t="s">
        <v>6992</v>
      </c>
      <c r="M1" s="118" t="s">
        <v>7038</v>
      </c>
      <c r="N1" s="118" t="s">
        <v>7039</v>
      </c>
    </row>
    <row r="2" spans="1:19" ht="72.75" thickBot="1" x14ac:dyDescent="0.3">
      <c r="A2" s="120">
        <v>18</v>
      </c>
      <c r="B2" s="126" t="s">
        <v>6833</v>
      </c>
      <c r="C2" s="122">
        <v>2851057</v>
      </c>
      <c r="D2" s="122">
        <v>2851057</v>
      </c>
      <c r="E2" s="124" t="s">
        <v>6963</v>
      </c>
      <c r="F2" s="124" t="s">
        <v>6963</v>
      </c>
      <c r="G2" s="137">
        <v>4194492.1900000004</v>
      </c>
      <c r="H2" s="137" t="s">
        <v>7040</v>
      </c>
      <c r="I2" s="138">
        <v>2160165.25</v>
      </c>
      <c r="J2" s="137" t="s">
        <v>6611</v>
      </c>
      <c r="K2" s="144">
        <v>45035</v>
      </c>
      <c r="L2" s="146">
        <v>45050</v>
      </c>
      <c r="M2" s="143">
        <v>45066</v>
      </c>
      <c r="N2" s="138"/>
      <c r="P2" s="139"/>
      <c r="R2" s="139"/>
    </row>
    <row r="3" spans="1:19" ht="24.75" thickBot="1" x14ac:dyDescent="0.3">
      <c r="A3" s="120">
        <v>25</v>
      </c>
      <c r="B3" s="121" t="s">
        <v>5776</v>
      </c>
      <c r="C3" s="122">
        <v>930080</v>
      </c>
      <c r="D3" s="122">
        <v>930080</v>
      </c>
      <c r="E3" s="124" t="s">
        <v>6961</v>
      </c>
      <c r="F3" s="124" t="s">
        <v>6961</v>
      </c>
      <c r="G3" s="137">
        <v>1325376</v>
      </c>
      <c r="H3" s="137" t="s">
        <v>7041</v>
      </c>
      <c r="I3" s="138">
        <v>429520</v>
      </c>
      <c r="J3" s="137" t="s">
        <v>6611</v>
      </c>
      <c r="K3" s="144">
        <v>45001</v>
      </c>
      <c r="L3" s="146" t="s">
        <v>7071</v>
      </c>
      <c r="M3" s="144">
        <v>45001</v>
      </c>
      <c r="N3" s="137" t="s">
        <v>7042</v>
      </c>
    </row>
    <row r="4" spans="1:19" ht="84.75" thickBot="1" x14ac:dyDescent="0.3">
      <c r="A4" s="120">
        <v>32</v>
      </c>
      <c r="B4" s="121" t="s">
        <v>6773</v>
      </c>
      <c r="C4" s="122">
        <v>421738</v>
      </c>
      <c r="D4" s="122">
        <v>421738</v>
      </c>
      <c r="E4" s="124" t="s">
        <v>6961</v>
      </c>
      <c r="F4" s="124" t="s">
        <v>6961</v>
      </c>
      <c r="G4" s="137">
        <v>421737.1</v>
      </c>
      <c r="H4" s="137" t="s">
        <v>7043</v>
      </c>
      <c r="I4" s="138">
        <v>364785</v>
      </c>
      <c r="J4" s="137" t="s">
        <v>6611</v>
      </c>
      <c r="K4" s="144">
        <v>44974</v>
      </c>
      <c r="L4" s="146">
        <v>44984</v>
      </c>
      <c r="M4" s="144">
        <v>44999</v>
      </c>
      <c r="N4" s="123"/>
    </row>
    <row r="5" spans="1:19" ht="72.599999999999994" customHeight="1" thickBot="1" x14ac:dyDescent="0.3">
      <c r="A5" s="120">
        <v>36</v>
      </c>
      <c r="B5" s="121" t="s">
        <v>6777</v>
      </c>
      <c r="C5" s="122">
        <v>400000</v>
      </c>
      <c r="D5" s="122">
        <v>400000</v>
      </c>
      <c r="E5" s="124" t="s">
        <v>6961</v>
      </c>
      <c r="F5" s="124" t="s">
        <v>6961</v>
      </c>
      <c r="G5" s="137">
        <v>242490</v>
      </c>
      <c r="H5" s="107" t="s">
        <v>7044</v>
      </c>
      <c r="I5" s="138">
        <v>242490</v>
      </c>
      <c r="J5" s="137" t="s">
        <v>6611</v>
      </c>
      <c r="K5" s="144">
        <v>45041</v>
      </c>
      <c r="L5" s="146" t="s">
        <v>7071</v>
      </c>
      <c r="M5" s="144">
        <v>45041</v>
      </c>
      <c r="N5" s="123"/>
    </row>
    <row r="6" spans="1:19" ht="24.75" thickBot="1" x14ac:dyDescent="0.3">
      <c r="A6" s="120">
        <v>38</v>
      </c>
      <c r="B6" s="121" t="s">
        <v>5775</v>
      </c>
      <c r="C6" s="122">
        <v>480000</v>
      </c>
      <c r="D6" s="122">
        <v>480000</v>
      </c>
      <c r="E6" s="124" t="s">
        <v>6961</v>
      </c>
      <c r="F6" s="124" t="s">
        <v>6961</v>
      </c>
      <c r="G6" s="137">
        <v>122301</v>
      </c>
      <c r="H6" s="137" t="s">
        <v>7045</v>
      </c>
      <c r="I6" s="138">
        <v>73178.17</v>
      </c>
      <c r="J6" s="137" t="s">
        <v>6611</v>
      </c>
      <c r="K6" s="144">
        <v>45012</v>
      </c>
      <c r="L6" s="146" t="s">
        <v>7071</v>
      </c>
      <c r="M6" s="144">
        <v>45012</v>
      </c>
      <c r="N6" s="123"/>
    </row>
    <row r="7" spans="1:19" ht="84.75" thickBot="1" x14ac:dyDescent="0.3">
      <c r="A7" s="120">
        <v>44</v>
      </c>
      <c r="B7" s="126" t="s">
        <v>6781</v>
      </c>
      <c r="C7" s="122">
        <v>564315</v>
      </c>
      <c r="D7" s="122">
        <v>564315</v>
      </c>
      <c r="E7" s="124" t="s">
        <v>6973</v>
      </c>
      <c r="F7" s="124" t="s">
        <v>6973</v>
      </c>
      <c r="G7" s="137">
        <v>728280</v>
      </c>
      <c r="H7" s="137" t="s">
        <v>7046</v>
      </c>
      <c r="I7" s="138" t="s">
        <v>7047</v>
      </c>
      <c r="J7" s="137" t="s">
        <v>6611</v>
      </c>
      <c r="K7" s="144">
        <v>45037</v>
      </c>
      <c r="L7" s="146">
        <v>45054</v>
      </c>
      <c r="M7" s="145">
        <v>45070</v>
      </c>
      <c r="N7" s="123"/>
    </row>
    <row r="8" spans="1:19" ht="60.75" thickBot="1" x14ac:dyDescent="0.3">
      <c r="A8" s="120">
        <v>46</v>
      </c>
      <c r="B8" s="121" t="s">
        <v>6825</v>
      </c>
      <c r="C8" s="122">
        <v>378336</v>
      </c>
      <c r="D8" s="122">
        <v>378336</v>
      </c>
      <c r="E8" s="124" t="s">
        <v>6961</v>
      </c>
      <c r="F8" s="124" t="s">
        <v>6961</v>
      </c>
      <c r="G8" s="137">
        <v>98985</v>
      </c>
      <c r="H8" s="137" t="s">
        <v>7048</v>
      </c>
      <c r="I8" s="138">
        <v>98985</v>
      </c>
      <c r="J8" s="131" t="s">
        <v>6951</v>
      </c>
      <c r="K8" s="147">
        <v>45016</v>
      </c>
      <c r="L8" s="146" t="s">
        <v>7071</v>
      </c>
      <c r="M8" s="144">
        <v>45021</v>
      </c>
      <c r="N8" s="123" t="s">
        <v>7073</v>
      </c>
    </row>
    <row r="9" spans="1:19" ht="45.75" thickBot="1" x14ac:dyDescent="0.3">
      <c r="A9" s="120">
        <v>50</v>
      </c>
      <c r="B9" s="121" t="s">
        <v>5778</v>
      </c>
      <c r="C9" s="122">
        <v>316712</v>
      </c>
      <c r="D9" s="122">
        <v>316712</v>
      </c>
      <c r="E9" s="124" t="s">
        <v>6961</v>
      </c>
      <c r="F9" s="124" t="s">
        <v>6961</v>
      </c>
      <c r="G9" s="137">
        <v>257240</v>
      </c>
      <c r="H9" s="140" t="s">
        <v>7049</v>
      </c>
      <c r="I9" s="138">
        <v>257240</v>
      </c>
      <c r="J9" s="131" t="s">
        <v>6611</v>
      </c>
      <c r="K9" s="147">
        <v>45040</v>
      </c>
      <c r="L9" s="146" t="s">
        <v>7071</v>
      </c>
      <c r="M9" s="144">
        <v>45040</v>
      </c>
      <c r="N9" s="123"/>
    </row>
    <row r="10" spans="1:19" ht="96.75" thickBot="1" x14ac:dyDescent="0.3">
      <c r="A10" s="120">
        <v>53</v>
      </c>
      <c r="B10" s="126" t="s">
        <v>5779</v>
      </c>
      <c r="C10" s="122">
        <v>152500</v>
      </c>
      <c r="D10" s="122">
        <v>152500</v>
      </c>
      <c r="E10" s="124" t="s">
        <v>6961</v>
      </c>
      <c r="F10" s="124" t="s">
        <v>6961</v>
      </c>
      <c r="G10" s="137">
        <v>118976</v>
      </c>
      <c r="H10" s="137" t="s">
        <v>7050</v>
      </c>
      <c r="I10" s="138">
        <v>84893.92</v>
      </c>
      <c r="J10" s="137" t="s">
        <v>6611</v>
      </c>
      <c r="K10" s="144">
        <v>44974</v>
      </c>
      <c r="L10" s="146" t="s">
        <v>7071</v>
      </c>
      <c r="M10" s="144">
        <v>44974</v>
      </c>
      <c r="N10" s="123"/>
    </row>
    <row r="11" spans="1:19" ht="48.75" thickBot="1" x14ac:dyDescent="0.3">
      <c r="A11" s="120">
        <v>61</v>
      </c>
      <c r="B11" s="126" t="s">
        <v>6797</v>
      </c>
      <c r="C11" s="122">
        <v>385550</v>
      </c>
      <c r="D11" s="122">
        <v>385550</v>
      </c>
      <c r="E11" s="124" t="s">
        <v>6973</v>
      </c>
      <c r="F11" s="124" t="s">
        <v>6973</v>
      </c>
      <c r="G11" s="137">
        <v>54870</v>
      </c>
      <c r="H11" s="137" t="s">
        <v>7051</v>
      </c>
      <c r="I11" s="138">
        <v>50800</v>
      </c>
      <c r="J11" s="131" t="s">
        <v>6611</v>
      </c>
      <c r="K11" s="147">
        <v>45033</v>
      </c>
      <c r="L11" s="146">
        <v>45041</v>
      </c>
      <c r="M11" s="144">
        <v>45063</v>
      </c>
      <c r="N11" s="123"/>
    </row>
    <row r="12" spans="1:19" ht="48.75" thickBot="1" x14ac:dyDescent="0.3">
      <c r="A12" s="120">
        <v>74</v>
      </c>
      <c r="B12" s="121" t="s">
        <v>6270</v>
      </c>
      <c r="C12" s="122">
        <v>60000</v>
      </c>
      <c r="D12" s="122">
        <v>60000</v>
      </c>
      <c r="E12" s="124" t="s">
        <v>6973</v>
      </c>
      <c r="F12" s="124" t="s">
        <v>6961</v>
      </c>
      <c r="G12" s="137">
        <v>63360</v>
      </c>
      <c r="H12" s="137" t="s">
        <v>7052</v>
      </c>
      <c r="I12" s="138">
        <v>63360</v>
      </c>
      <c r="J12" s="137" t="s">
        <v>6611</v>
      </c>
      <c r="K12" s="144">
        <v>45028</v>
      </c>
      <c r="L12" s="146">
        <v>45036</v>
      </c>
      <c r="M12" s="144">
        <v>45057</v>
      </c>
      <c r="N12" s="123"/>
      <c r="Q12" s="139"/>
      <c r="S12" s="139"/>
    </row>
    <row r="13" spans="1:19" ht="60.75" thickBot="1" x14ac:dyDescent="0.3">
      <c r="A13" s="120">
        <v>77</v>
      </c>
      <c r="B13" s="121" t="s">
        <v>6786</v>
      </c>
      <c r="C13" s="122">
        <v>236405</v>
      </c>
      <c r="D13" s="122">
        <v>236405</v>
      </c>
      <c r="E13" s="124" t="s">
        <v>6973</v>
      </c>
      <c r="F13" s="124" t="s">
        <v>6973</v>
      </c>
      <c r="G13" s="137">
        <v>236403.49</v>
      </c>
      <c r="H13" s="137" t="s">
        <v>7053</v>
      </c>
      <c r="I13" s="138">
        <v>193454.44</v>
      </c>
      <c r="J13" s="137" t="s">
        <v>6611</v>
      </c>
      <c r="K13" s="144">
        <v>45014</v>
      </c>
      <c r="L13" s="146">
        <v>45026</v>
      </c>
      <c r="M13" s="144">
        <v>45042</v>
      </c>
      <c r="N13" s="123"/>
    </row>
    <row r="14" spans="1:19" ht="60.75" thickBot="1" x14ac:dyDescent="0.3">
      <c r="A14" s="120">
        <v>85</v>
      </c>
      <c r="B14" s="121" t="s">
        <v>6832</v>
      </c>
      <c r="C14" s="122">
        <v>9687675</v>
      </c>
      <c r="D14" s="122">
        <v>9687675</v>
      </c>
      <c r="E14" s="124" t="s">
        <v>6973</v>
      </c>
      <c r="F14" s="124" t="s">
        <v>6973</v>
      </c>
      <c r="G14" s="137">
        <v>6600097.0999999996</v>
      </c>
      <c r="H14" s="137" t="s">
        <v>7040</v>
      </c>
      <c r="I14" s="138">
        <v>3712798.99</v>
      </c>
      <c r="J14" s="137" t="s">
        <v>6611</v>
      </c>
      <c r="K14" s="144">
        <v>45027</v>
      </c>
      <c r="L14" s="146">
        <v>45040</v>
      </c>
      <c r="M14" s="144">
        <v>45062</v>
      </c>
      <c r="N14" s="123"/>
    </row>
    <row r="15" spans="1:19" ht="96.75" thickBot="1" x14ac:dyDescent="0.3">
      <c r="A15" s="120">
        <v>91</v>
      </c>
      <c r="B15" s="126" t="s">
        <v>6904</v>
      </c>
      <c r="C15" s="122">
        <v>5067186</v>
      </c>
      <c r="D15" s="122">
        <v>5067185.59</v>
      </c>
      <c r="E15" s="124" t="s">
        <v>6961</v>
      </c>
      <c r="F15" s="124" t="s">
        <v>6961</v>
      </c>
      <c r="G15" s="137">
        <v>5067185.59</v>
      </c>
      <c r="H15" s="137" t="s">
        <v>7054</v>
      </c>
      <c r="I15" s="138">
        <v>3499877.52</v>
      </c>
      <c r="J15" s="137" t="s">
        <v>6611</v>
      </c>
      <c r="K15" s="144">
        <v>44995</v>
      </c>
      <c r="L15" s="146">
        <v>45005</v>
      </c>
      <c r="M15" s="144">
        <v>45057</v>
      </c>
      <c r="N15" s="123"/>
    </row>
    <row r="16" spans="1:19" ht="60.75" thickBot="1" x14ac:dyDescent="0.3">
      <c r="A16" s="120">
        <v>92</v>
      </c>
      <c r="B16" s="126" t="s">
        <v>6905</v>
      </c>
      <c r="C16" s="122">
        <v>3385663</v>
      </c>
      <c r="D16" s="122">
        <v>3385663.44</v>
      </c>
      <c r="E16" s="124" t="s">
        <v>6961</v>
      </c>
      <c r="F16" s="124" t="s">
        <v>6961</v>
      </c>
      <c r="G16" s="137">
        <v>3385663.44</v>
      </c>
      <c r="H16" s="137" t="s">
        <v>7055</v>
      </c>
      <c r="I16" s="138">
        <v>3385663.44</v>
      </c>
      <c r="J16" s="137" t="s">
        <v>6611</v>
      </c>
      <c r="K16" s="144">
        <v>44993</v>
      </c>
      <c r="L16" s="146" t="s">
        <v>7071</v>
      </c>
      <c r="M16" s="144">
        <v>44998</v>
      </c>
      <c r="N16" s="123"/>
    </row>
    <row r="17" spans="1:17" ht="96.75" thickBot="1" x14ac:dyDescent="0.3">
      <c r="A17" s="120">
        <v>94</v>
      </c>
      <c r="B17" s="126" t="s">
        <v>6908</v>
      </c>
      <c r="C17" s="122">
        <v>128012</v>
      </c>
      <c r="D17" s="122">
        <v>128012</v>
      </c>
      <c r="E17" s="124" t="s">
        <v>6963</v>
      </c>
      <c r="F17" s="124" t="s">
        <v>6963</v>
      </c>
      <c r="G17" s="137">
        <v>128012</v>
      </c>
      <c r="H17" s="137" t="s">
        <v>7056</v>
      </c>
      <c r="I17" s="138">
        <v>128000</v>
      </c>
      <c r="J17" s="131" t="s">
        <v>6611</v>
      </c>
      <c r="K17" s="147">
        <v>45043</v>
      </c>
      <c r="L17" s="146">
        <v>45048</v>
      </c>
      <c r="M17" s="144">
        <v>45064</v>
      </c>
      <c r="N17" s="123"/>
      <c r="O17" s="139"/>
      <c r="Q17" s="139"/>
    </row>
    <row r="18" spans="1:17" ht="96.75" thickBot="1" x14ac:dyDescent="0.3">
      <c r="A18" s="120">
        <v>103</v>
      </c>
      <c r="B18" s="126" t="s">
        <v>6949</v>
      </c>
      <c r="C18" s="122">
        <v>500000</v>
      </c>
      <c r="D18" s="122">
        <v>500000</v>
      </c>
      <c r="E18" s="124" t="s">
        <v>6973</v>
      </c>
      <c r="F18" s="124" t="s">
        <v>6961</v>
      </c>
      <c r="G18" s="137">
        <v>500000</v>
      </c>
      <c r="H18" s="137" t="s">
        <v>7057</v>
      </c>
      <c r="I18" s="138">
        <v>500000</v>
      </c>
      <c r="J18" s="137" t="s">
        <v>6611</v>
      </c>
      <c r="K18" s="144" t="s">
        <v>7074</v>
      </c>
      <c r="L18" s="146" t="s">
        <v>7071</v>
      </c>
      <c r="M18" s="144">
        <v>45040</v>
      </c>
      <c r="N18" s="123"/>
    </row>
  </sheetData>
  <autoFilter ref="A1:N18"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J40"/>
  <sheetViews>
    <sheetView topLeftCell="A22" zoomScale="75" zoomScaleNormal="75" workbookViewId="0">
      <selection activeCell="A26" sqref="A26"/>
    </sheetView>
  </sheetViews>
  <sheetFormatPr baseColWidth="10" defaultRowHeight="15" x14ac:dyDescent="0.25"/>
  <cols>
    <col min="1" max="1" width="54.28515625" customWidth="1"/>
    <col min="2" max="2" width="17.85546875" customWidth="1"/>
    <col min="3" max="3" width="23.28515625" customWidth="1"/>
    <col min="8" max="8" width="29" customWidth="1"/>
    <col min="10" max="10" width="30.5703125" bestFit="1" customWidth="1"/>
  </cols>
  <sheetData>
    <row r="3" spans="1:10" x14ac:dyDescent="0.25">
      <c r="A3" s="7" t="s">
        <v>5659</v>
      </c>
      <c r="B3" t="s">
        <v>6569</v>
      </c>
      <c r="C3" s="20" t="s">
        <v>5651</v>
      </c>
      <c r="H3" s="21" t="s">
        <v>0</v>
      </c>
      <c r="I3" s="21" t="s">
        <v>6569</v>
      </c>
      <c r="J3" s="22" t="s">
        <v>6570</v>
      </c>
    </row>
    <row r="4" spans="1:10" x14ac:dyDescent="0.25">
      <c r="A4" s="6" t="s">
        <v>62</v>
      </c>
      <c r="B4">
        <v>54</v>
      </c>
      <c r="C4" s="20">
        <v>535326586</v>
      </c>
      <c r="H4" s="6" t="s">
        <v>43</v>
      </c>
      <c r="I4">
        <v>10</v>
      </c>
      <c r="J4" s="20">
        <v>247883</v>
      </c>
    </row>
    <row r="5" spans="1:10" x14ac:dyDescent="0.25">
      <c r="A5" s="6" t="s">
        <v>125</v>
      </c>
      <c r="B5">
        <v>197</v>
      </c>
      <c r="C5" s="20">
        <v>284669748</v>
      </c>
      <c r="H5" s="6" t="s">
        <v>29</v>
      </c>
      <c r="I5">
        <v>28</v>
      </c>
      <c r="J5" s="20">
        <v>271980</v>
      </c>
    </row>
    <row r="6" spans="1:10" x14ac:dyDescent="0.25">
      <c r="A6" s="6" t="s">
        <v>90</v>
      </c>
      <c r="B6">
        <v>190</v>
      </c>
      <c r="C6" s="20">
        <v>203201248.33333334</v>
      </c>
      <c r="H6" s="6" t="s">
        <v>48</v>
      </c>
      <c r="I6">
        <v>13</v>
      </c>
      <c r="J6" s="20">
        <v>491150</v>
      </c>
    </row>
    <row r="7" spans="1:10" x14ac:dyDescent="0.25">
      <c r="A7" s="6" t="s">
        <v>179</v>
      </c>
      <c r="B7">
        <v>178</v>
      </c>
      <c r="C7" s="20">
        <v>107361242</v>
      </c>
      <c r="H7" s="6" t="s">
        <v>37</v>
      </c>
      <c r="I7">
        <v>30</v>
      </c>
      <c r="J7" s="20">
        <v>529598</v>
      </c>
    </row>
    <row r="8" spans="1:10" x14ac:dyDescent="0.25">
      <c r="A8" s="6" t="s">
        <v>76</v>
      </c>
      <c r="B8">
        <v>90</v>
      </c>
      <c r="C8" s="20">
        <v>74914355.00333333</v>
      </c>
      <c r="H8" s="6" t="s">
        <v>118</v>
      </c>
      <c r="I8">
        <v>4</v>
      </c>
      <c r="J8" s="20">
        <v>951280</v>
      </c>
    </row>
    <row r="9" spans="1:10" x14ac:dyDescent="0.25">
      <c r="A9" s="6" t="s">
        <v>185</v>
      </c>
      <c r="B9">
        <v>50</v>
      </c>
      <c r="C9" s="20">
        <v>47008914</v>
      </c>
      <c r="H9" s="6" t="s">
        <v>17</v>
      </c>
      <c r="I9">
        <v>19</v>
      </c>
      <c r="J9" s="20">
        <v>1202197</v>
      </c>
    </row>
    <row r="10" spans="1:10" x14ac:dyDescent="0.25">
      <c r="A10" s="6" t="s">
        <v>161</v>
      </c>
      <c r="B10">
        <v>66</v>
      </c>
      <c r="C10" s="20">
        <v>43211074</v>
      </c>
      <c r="H10" s="6" t="s">
        <v>114</v>
      </c>
      <c r="I10">
        <v>17</v>
      </c>
      <c r="J10" s="20">
        <v>1324080</v>
      </c>
    </row>
    <row r="11" spans="1:10" x14ac:dyDescent="0.25">
      <c r="A11" s="6" t="s">
        <v>104</v>
      </c>
      <c r="B11">
        <v>70</v>
      </c>
      <c r="C11" s="20">
        <v>28139399</v>
      </c>
      <c r="H11" s="6" t="s">
        <v>25</v>
      </c>
      <c r="I11">
        <v>52</v>
      </c>
      <c r="J11" s="20">
        <v>5559196</v>
      </c>
    </row>
    <row r="12" spans="1:10" x14ac:dyDescent="0.25">
      <c r="A12" s="6" t="s">
        <v>144</v>
      </c>
      <c r="B12">
        <v>12</v>
      </c>
      <c r="C12" s="20">
        <v>18285345</v>
      </c>
      <c r="H12" s="6" t="s">
        <v>108</v>
      </c>
      <c r="I12">
        <v>56</v>
      </c>
      <c r="J12" s="20">
        <v>5594818</v>
      </c>
    </row>
    <row r="13" spans="1:10" x14ac:dyDescent="0.25">
      <c r="A13" s="6" t="s">
        <v>51</v>
      </c>
      <c r="B13">
        <v>58</v>
      </c>
      <c r="C13" s="20">
        <v>14318513</v>
      </c>
      <c r="H13" s="6" t="s">
        <v>51</v>
      </c>
      <c r="I13">
        <v>58</v>
      </c>
      <c r="J13" s="20">
        <v>14318513</v>
      </c>
    </row>
    <row r="14" spans="1:10" x14ac:dyDescent="0.25">
      <c r="A14" s="6" t="s">
        <v>108</v>
      </c>
      <c r="B14">
        <v>56</v>
      </c>
      <c r="C14" s="20">
        <v>5594818</v>
      </c>
      <c r="H14" s="6" t="s">
        <v>144</v>
      </c>
      <c r="I14">
        <v>12</v>
      </c>
      <c r="J14" s="20">
        <v>18285345</v>
      </c>
    </row>
    <row r="15" spans="1:10" x14ac:dyDescent="0.25">
      <c r="A15" s="6" t="s">
        <v>25</v>
      </c>
      <c r="B15">
        <v>52</v>
      </c>
      <c r="C15" s="20">
        <v>5559196</v>
      </c>
      <c r="H15" s="6" t="s">
        <v>104</v>
      </c>
      <c r="I15">
        <v>70</v>
      </c>
      <c r="J15" s="20">
        <v>28139399</v>
      </c>
    </row>
    <row r="16" spans="1:10" x14ac:dyDescent="0.25">
      <c r="A16" s="6" t="s">
        <v>114</v>
      </c>
      <c r="B16">
        <v>17</v>
      </c>
      <c r="C16" s="20">
        <v>1324080</v>
      </c>
      <c r="H16" s="6" t="s">
        <v>161</v>
      </c>
      <c r="I16">
        <v>66</v>
      </c>
      <c r="J16" s="20">
        <v>43211074</v>
      </c>
    </row>
    <row r="17" spans="1:10" x14ac:dyDescent="0.25">
      <c r="A17" s="6" t="s">
        <v>17</v>
      </c>
      <c r="B17">
        <v>19</v>
      </c>
      <c r="C17" s="20">
        <v>1202197</v>
      </c>
      <c r="H17" s="6" t="s">
        <v>185</v>
      </c>
      <c r="I17">
        <v>50</v>
      </c>
      <c r="J17" s="20">
        <v>47008914</v>
      </c>
    </row>
    <row r="18" spans="1:10" x14ac:dyDescent="0.25">
      <c r="A18" s="6" t="s">
        <v>118</v>
      </c>
      <c r="B18">
        <v>4</v>
      </c>
      <c r="C18" s="20">
        <v>951280</v>
      </c>
      <c r="H18" s="6" t="s">
        <v>76</v>
      </c>
      <c r="I18">
        <v>90</v>
      </c>
      <c r="J18" s="20">
        <v>74914355.00333333</v>
      </c>
    </row>
    <row r="19" spans="1:10" x14ac:dyDescent="0.25">
      <c r="A19" s="6" t="s">
        <v>37</v>
      </c>
      <c r="B19">
        <v>30</v>
      </c>
      <c r="C19" s="20">
        <v>529598</v>
      </c>
      <c r="H19" s="6" t="s">
        <v>179</v>
      </c>
      <c r="I19">
        <v>178</v>
      </c>
      <c r="J19" s="20">
        <v>107361242</v>
      </c>
    </row>
    <row r="20" spans="1:10" x14ac:dyDescent="0.25">
      <c r="A20" s="6" t="s">
        <v>48</v>
      </c>
      <c r="B20">
        <v>13</v>
      </c>
      <c r="C20" s="20">
        <v>491150</v>
      </c>
      <c r="H20" s="6" t="s">
        <v>90</v>
      </c>
      <c r="I20">
        <v>190</v>
      </c>
      <c r="J20" s="20">
        <v>203201248.33333334</v>
      </c>
    </row>
    <row r="21" spans="1:10" x14ac:dyDescent="0.25">
      <c r="A21" s="6" t="s">
        <v>29</v>
      </c>
      <c r="B21">
        <v>28</v>
      </c>
      <c r="C21" s="20">
        <v>271980</v>
      </c>
      <c r="H21" s="6" t="s">
        <v>125</v>
      </c>
      <c r="I21">
        <v>197</v>
      </c>
      <c r="J21" s="20">
        <v>284669748</v>
      </c>
    </row>
    <row r="22" spans="1:10" x14ac:dyDescent="0.25">
      <c r="A22" s="6" t="s">
        <v>43</v>
      </c>
      <c r="B22">
        <v>10</v>
      </c>
      <c r="C22" s="20">
        <v>247883</v>
      </c>
      <c r="H22" s="6" t="s">
        <v>62</v>
      </c>
      <c r="I22">
        <v>54</v>
      </c>
      <c r="J22" s="20">
        <v>535326586</v>
      </c>
    </row>
    <row r="23" spans="1:10" x14ac:dyDescent="0.25">
      <c r="A23" s="6" t="s">
        <v>5660</v>
      </c>
      <c r="B23">
        <v>1194</v>
      </c>
      <c r="C23" s="20">
        <v>1372608606.3366666</v>
      </c>
    </row>
    <row r="25" spans="1:10" x14ac:dyDescent="0.25">
      <c r="A25" s="7" t="s">
        <v>4</v>
      </c>
      <c r="B25" t="s">
        <v>5685</v>
      </c>
    </row>
    <row r="27" spans="1:10" x14ac:dyDescent="0.25">
      <c r="A27" s="7" t="s">
        <v>5659</v>
      </c>
      <c r="B27" t="s">
        <v>6569</v>
      </c>
      <c r="C27" s="20" t="s">
        <v>5651</v>
      </c>
      <c r="H27" t="s">
        <v>0</v>
      </c>
      <c r="I27" t="s">
        <v>6569</v>
      </c>
      <c r="J27" t="s">
        <v>6570</v>
      </c>
    </row>
    <row r="28" spans="1:10" x14ac:dyDescent="0.25">
      <c r="A28" s="6" t="s">
        <v>90</v>
      </c>
      <c r="B28">
        <v>50</v>
      </c>
      <c r="C28" s="20">
        <v>56832465</v>
      </c>
      <c r="H28" t="s">
        <v>62</v>
      </c>
      <c r="I28">
        <v>1</v>
      </c>
      <c r="J28" s="19">
        <v>132000</v>
      </c>
    </row>
    <row r="29" spans="1:10" x14ac:dyDescent="0.25">
      <c r="A29" s="6" t="s">
        <v>161</v>
      </c>
      <c r="B29">
        <v>7</v>
      </c>
      <c r="C29" s="20">
        <v>36882644</v>
      </c>
      <c r="H29" t="s">
        <v>108</v>
      </c>
      <c r="I29">
        <v>4</v>
      </c>
      <c r="J29" s="19">
        <v>255135</v>
      </c>
    </row>
    <row r="30" spans="1:10" x14ac:dyDescent="0.25">
      <c r="A30" s="6" t="s">
        <v>125</v>
      </c>
      <c r="B30">
        <v>39</v>
      </c>
      <c r="C30" s="20">
        <v>27033336</v>
      </c>
      <c r="H30" t="s">
        <v>37</v>
      </c>
      <c r="I30">
        <v>8</v>
      </c>
      <c r="J30" s="19">
        <v>292000</v>
      </c>
    </row>
    <row r="31" spans="1:10" x14ac:dyDescent="0.25">
      <c r="A31" s="6" t="s">
        <v>179</v>
      </c>
      <c r="B31">
        <v>18</v>
      </c>
      <c r="C31" s="20">
        <v>22262343</v>
      </c>
      <c r="H31" t="s">
        <v>51</v>
      </c>
      <c r="I31">
        <v>7</v>
      </c>
      <c r="J31" s="19">
        <v>359950</v>
      </c>
    </row>
    <row r="32" spans="1:10" x14ac:dyDescent="0.25">
      <c r="A32" s="6" t="s">
        <v>104</v>
      </c>
      <c r="B32">
        <v>17</v>
      </c>
      <c r="C32" s="20">
        <v>18614213</v>
      </c>
      <c r="H32" t="s">
        <v>114</v>
      </c>
      <c r="I32">
        <v>6</v>
      </c>
      <c r="J32" s="19">
        <v>795000</v>
      </c>
    </row>
    <row r="33" spans="1:10" x14ac:dyDescent="0.25">
      <c r="A33" s="6" t="s">
        <v>76</v>
      </c>
      <c r="B33">
        <v>37</v>
      </c>
      <c r="C33" s="20">
        <v>13724643.003333334</v>
      </c>
      <c r="H33" t="s">
        <v>185</v>
      </c>
      <c r="I33">
        <v>7</v>
      </c>
      <c r="J33" s="19">
        <v>9297520</v>
      </c>
    </row>
    <row r="34" spans="1:10" x14ac:dyDescent="0.25">
      <c r="A34" s="6" t="s">
        <v>185</v>
      </c>
      <c r="B34">
        <v>7</v>
      </c>
      <c r="C34" s="20">
        <v>9297520</v>
      </c>
      <c r="H34" t="s">
        <v>76</v>
      </c>
      <c r="I34">
        <v>37</v>
      </c>
      <c r="J34" s="19">
        <v>13724643.003333334</v>
      </c>
    </row>
    <row r="35" spans="1:10" x14ac:dyDescent="0.25">
      <c r="A35" s="6" t="s">
        <v>114</v>
      </c>
      <c r="B35">
        <v>6</v>
      </c>
      <c r="C35" s="20">
        <v>795000</v>
      </c>
      <c r="H35" t="s">
        <v>104</v>
      </c>
      <c r="I35">
        <v>17</v>
      </c>
      <c r="J35" s="19">
        <v>18614213</v>
      </c>
    </row>
    <row r="36" spans="1:10" x14ac:dyDescent="0.25">
      <c r="A36" s="6" t="s">
        <v>51</v>
      </c>
      <c r="B36">
        <v>7</v>
      </c>
      <c r="C36" s="20">
        <v>359950</v>
      </c>
      <c r="H36" t="s">
        <v>179</v>
      </c>
      <c r="I36">
        <v>18</v>
      </c>
      <c r="J36" s="19">
        <v>22262343</v>
      </c>
    </row>
    <row r="37" spans="1:10" x14ac:dyDescent="0.25">
      <c r="A37" s="6" t="s">
        <v>37</v>
      </c>
      <c r="B37">
        <v>8</v>
      </c>
      <c r="C37" s="20">
        <v>292000</v>
      </c>
      <c r="H37" t="s">
        <v>125</v>
      </c>
      <c r="I37">
        <v>39</v>
      </c>
      <c r="J37" s="19">
        <v>27033336</v>
      </c>
    </row>
    <row r="38" spans="1:10" x14ac:dyDescent="0.25">
      <c r="A38" s="6" t="s">
        <v>108</v>
      </c>
      <c r="B38">
        <v>4</v>
      </c>
      <c r="C38" s="20">
        <v>255135</v>
      </c>
      <c r="H38" t="s">
        <v>161</v>
      </c>
      <c r="I38">
        <v>7</v>
      </c>
      <c r="J38" s="19">
        <v>36882644</v>
      </c>
    </row>
    <row r="39" spans="1:10" x14ac:dyDescent="0.25">
      <c r="A39" s="6" t="s">
        <v>62</v>
      </c>
      <c r="B39">
        <v>1</v>
      </c>
      <c r="C39" s="20">
        <v>132000</v>
      </c>
      <c r="H39" t="s">
        <v>90</v>
      </c>
      <c r="I39">
        <v>50</v>
      </c>
      <c r="J39" s="19">
        <v>56832465</v>
      </c>
    </row>
    <row r="40" spans="1:10" x14ac:dyDescent="0.25">
      <c r="A40" s="6" t="s">
        <v>5660</v>
      </c>
      <c r="B40">
        <v>201</v>
      </c>
      <c r="C40" s="20">
        <v>186481249.00333333</v>
      </c>
      <c r="J40" s="19"/>
    </row>
  </sheetData>
  <sortState xmlns:xlrd2="http://schemas.microsoft.com/office/spreadsheetml/2017/richdata2" ref="H28:J39">
    <sortCondition ref="J28"/>
  </sortState>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C53"/>
  <sheetViews>
    <sheetView zoomScale="69" zoomScaleNormal="69" workbookViewId="0">
      <selection activeCell="F4" sqref="F4"/>
    </sheetView>
  </sheetViews>
  <sheetFormatPr baseColWidth="10" defaultRowHeight="15" x14ac:dyDescent="0.25"/>
  <cols>
    <col min="1" max="1" width="23.7109375" bestFit="1" customWidth="1"/>
    <col min="2" max="2" width="30" bestFit="1" customWidth="1"/>
    <col min="3" max="3" width="31" bestFit="1" customWidth="1"/>
  </cols>
  <sheetData>
    <row r="2" spans="1:3" x14ac:dyDescent="0.25">
      <c r="A2" s="7" t="s">
        <v>4</v>
      </c>
      <c r="B2" t="s">
        <v>5685</v>
      </c>
    </row>
    <row r="3" spans="1:3" x14ac:dyDescent="0.25">
      <c r="A3" s="7" t="s">
        <v>2</v>
      </c>
      <c r="B3" t="s">
        <v>6557</v>
      </c>
    </row>
    <row r="4" spans="1:3" x14ac:dyDescent="0.25">
      <c r="A4" s="7" t="s">
        <v>5464</v>
      </c>
      <c r="B4" t="s">
        <v>6557</v>
      </c>
    </row>
    <row r="6" spans="1:3" x14ac:dyDescent="0.25">
      <c r="A6" s="7" t="s">
        <v>5659</v>
      </c>
      <c r="B6" t="s">
        <v>6558</v>
      </c>
      <c r="C6" t="s">
        <v>6559</v>
      </c>
    </row>
    <row r="7" spans="1:3" x14ac:dyDescent="0.25">
      <c r="A7" s="6" t="s">
        <v>15</v>
      </c>
      <c r="B7">
        <v>28</v>
      </c>
      <c r="C7" s="18">
        <v>13160502</v>
      </c>
    </row>
    <row r="8" spans="1:3" x14ac:dyDescent="0.25">
      <c r="A8" s="8" t="s">
        <v>5694</v>
      </c>
      <c r="B8">
        <v>2</v>
      </c>
      <c r="C8" s="18">
        <v>235550</v>
      </c>
    </row>
    <row r="9" spans="1:3" x14ac:dyDescent="0.25">
      <c r="A9" s="8" t="s">
        <v>5692</v>
      </c>
      <c r="B9">
        <v>23</v>
      </c>
      <c r="C9" s="18">
        <v>12318250</v>
      </c>
    </row>
    <row r="10" spans="1:3" x14ac:dyDescent="0.25">
      <c r="A10" s="8" t="s">
        <v>5831</v>
      </c>
      <c r="B10">
        <v>1</v>
      </c>
      <c r="C10" s="18">
        <v>378336</v>
      </c>
    </row>
    <row r="11" spans="1:3" x14ac:dyDescent="0.25">
      <c r="A11" s="8" t="s">
        <v>5693</v>
      </c>
      <c r="B11">
        <v>1</v>
      </c>
      <c r="C11" s="18">
        <v>132000</v>
      </c>
    </row>
    <row r="12" spans="1:3" x14ac:dyDescent="0.25">
      <c r="A12" s="8" t="s">
        <v>6568</v>
      </c>
      <c r="B12">
        <v>1</v>
      </c>
      <c r="C12" s="18">
        <v>96366</v>
      </c>
    </row>
    <row r="13" spans="1:3" x14ac:dyDescent="0.25">
      <c r="A13" s="6" t="s">
        <v>19</v>
      </c>
      <c r="B13">
        <v>16</v>
      </c>
      <c r="C13" s="18">
        <v>8311792</v>
      </c>
    </row>
    <row r="14" spans="1:3" x14ac:dyDescent="0.25">
      <c r="A14" s="8" t="s">
        <v>5694</v>
      </c>
      <c r="B14">
        <v>1</v>
      </c>
      <c r="C14" s="18">
        <v>100000</v>
      </c>
    </row>
    <row r="15" spans="1:3" x14ac:dyDescent="0.25">
      <c r="A15" s="8" t="s">
        <v>5692</v>
      </c>
      <c r="B15">
        <v>14</v>
      </c>
      <c r="C15" s="18">
        <v>8091792</v>
      </c>
    </row>
    <row r="16" spans="1:3" x14ac:dyDescent="0.25">
      <c r="A16" s="8" t="s">
        <v>5831</v>
      </c>
      <c r="B16">
        <v>1</v>
      </c>
      <c r="C16" s="18">
        <v>120000</v>
      </c>
    </row>
    <row r="17" spans="1:3" x14ac:dyDescent="0.25">
      <c r="A17" s="6" t="s">
        <v>23</v>
      </c>
      <c r="B17">
        <v>19</v>
      </c>
      <c r="C17" s="18">
        <v>43380506</v>
      </c>
    </row>
    <row r="18" spans="1:3" x14ac:dyDescent="0.25">
      <c r="A18" s="8" t="s">
        <v>5694</v>
      </c>
      <c r="B18">
        <v>1</v>
      </c>
      <c r="C18" s="18">
        <v>58619</v>
      </c>
    </row>
    <row r="19" spans="1:3" x14ac:dyDescent="0.25">
      <c r="A19" s="8" t="s">
        <v>5692</v>
      </c>
      <c r="B19">
        <v>15</v>
      </c>
      <c r="C19" s="18">
        <v>43056987</v>
      </c>
    </row>
    <row r="20" spans="1:3" x14ac:dyDescent="0.25">
      <c r="A20" s="8" t="s">
        <v>5831</v>
      </c>
      <c r="B20">
        <v>1</v>
      </c>
      <c r="C20" s="18">
        <v>42900</v>
      </c>
    </row>
    <row r="21" spans="1:3" x14ac:dyDescent="0.25">
      <c r="A21" s="8" t="s">
        <v>5693</v>
      </c>
      <c r="B21">
        <v>1</v>
      </c>
      <c r="C21" s="18">
        <v>132000</v>
      </c>
    </row>
    <row r="22" spans="1:3" x14ac:dyDescent="0.25">
      <c r="A22" s="8" t="s">
        <v>6568</v>
      </c>
      <c r="B22">
        <v>1</v>
      </c>
      <c r="C22" s="18">
        <v>90000</v>
      </c>
    </row>
    <row r="23" spans="1:3" x14ac:dyDescent="0.25">
      <c r="A23" s="6" t="s">
        <v>27</v>
      </c>
      <c r="B23">
        <v>27</v>
      </c>
      <c r="C23" s="18">
        <v>17070308</v>
      </c>
    </row>
    <row r="24" spans="1:3" x14ac:dyDescent="0.25">
      <c r="A24" s="8" t="s">
        <v>5694</v>
      </c>
      <c r="B24">
        <v>4</v>
      </c>
      <c r="C24" s="18">
        <v>734647</v>
      </c>
    </row>
    <row r="25" spans="1:3" x14ac:dyDescent="0.25">
      <c r="A25" s="8" t="s">
        <v>5692</v>
      </c>
      <c r="B25">
        <v>14</v>
      </c>
      <c r="C25" s="18">
        <v>14541335</v>
      </c>
    </row>
    <row r="26" spans="1:3" x14ac:dyDescent="0.25">
      <c r="A26" s="8" t="s">
        <v>5831</v>
      </c>
      <c r="B26">
        <v>1</v>
      </c>
      <c r="C26" s="18">
        <v>43920</v>
      </c>
    </row>
    <row r="27" spans="1:3" x14ac:dyDescent="0.25">
      <c r="A27" s="8" t="s">
        <v>5693</v>
      </c>
      <c r="B27">
        <v>2</v>
      </c>
      <c r="C27" s="18">
        <v>66006</v>
      </c>
    </row>
    <row r="28" spans="1:3" x14ac:dyDescent="0.25">
      <c r="A28" s="8" t="s">
        <v>6568</v>
      </c>
      <c r="B28">
        <v>6</v>
      </c>
      <c r="C28" s="18">
        <v>1684400</v>
      </c>
    </row>
    <row r="29" spans="1:3" x14ac:dyDescent="0.25">
      <c r="A29" s="6" t="s">
        <v>31</v>
      </c>
      <c r="B29">
        <v>6</v>
      </c>
      <c r="C29" s="18">
        <v>1741035</v>
      </c>
    </row>
    <row r="30" spans="1:3" x14ac:dyDescent="0.25">
      <c r="A30" s="8" t="s">
        <v>5694</v>
      </c>
      <c r="B30">
        <v>1</v>
      </c>
      <c r="C30" s="18">
        <v>50035</v>
      </c>
    </row>
    <row r="31" spans="1:3" x14ac:dyDescent="0.25">
      <c r="A31" s="8" t="s">
        <v>5692</v>
      </c>
      <c r="B31">
        <v>5</v>
      </c>
      <c r="C31" s="18">
        <v>1691000</v>
      </c>
    </row>
    <row r="32" spans="1:3" x14ac:dyDescent="0.25">
      <c r="A32" s="6" t="s">
        <v>34</v>
      </c>
      <c r="B32">
        <v>13</v>
      </c>
      <c r="C32" s="18">
        <v>14257990</v>
      </c>
    </row>
    <row r="33" spans="1:3" x14ac:dyDescent="0.25">
      <c r="A33" s="8" t="s">
        <v>5692</v>
      </c>
      <c r="B33">
        <v>11</v>
      </c>
      <c r="C33" s="18">
        <v>14231751</v>
      </c>
    </row>
    <row r="34" spans="1:3" x14ac:dyDescent="0.25">
      <c r="A34" s="8" t="s">
        <v>5693</v>
      </c>
      <c r="B34">
        <v>2</v>
      </c>
      <c r="C34" s="18">
        <v>26239</v>
      </c>
    </row>
    <row r="35" spans="1:3" x14ac:dyDescent="0.25">
      <c r="A35" s="6" t="s">
        <v>36</v>
      </c>
      <c r="B35">
        <v>11</v>
      </c>
      <c r="C35" s="18">
        <v>9764831</v>
      </c>
    </row>
    <row r="36" spans="1:3" x14ac:dyDescent="0.25">
      <c r="A36" s="8" t="s">
        <v>5694</v>
      </c>
      <c r="B36">
        <v>1</v>
      </c>
      <c r="C36" s="18">
        <v>558231</v>
      </c>
    </row>
    <row r="37" spans="1:3" x14ac:dyDescent="0.25">
      <c r="A37" s="8" t="s">
        <v>5692</v>
      </c>
      <c r="B37">
        <v>10</v>
      </c>
      <c r="C37" s="18">
        <v>9206600</v>
      </c>
    </row>
    <row r="38" spans="1:3" x14ac:dyDescent="0.25">
      <c r="A38" s="6" t="s">
        <v>38</v>
      </c>
      <c r="B38">
        <v>10</v>
      </c>
      <c r="C38" s="18">
        <v>18316948</v>
      </c>
    </row>
    <row r="39" spans="1:3" x14ac:dyDescent="0.25">
      <c r="A39" s="8" t="s">
        <v>5694</v>
      </c>
      <c r="B39">
        <v>3</v>
      </c>
      <c r="C39" s="18">
        <v>14447008</v>
      </c>
    </row>
    <row r="40" spans="1:3" x14ac:dyDescent="0.25">
      <c r="A40" s="8" t="s">
        <v>5692</v>
      </c>
      <c r="B40">
        <v>5</v>
      </c>
      <c r="C40" s="18">
        <v>3820000</v>
      </c>
    </row>
    <row r="41" spans="1:3" x14ac:dyDescent="0.25">
      <c r="A41" s="8" t="s">
        <v>5693</v>
      </c>
      <c r="B41">
        <v>1</v>
      </c>
      <c r="C41" s="18">
        <v>29600</v>
      </c>
    </row>
    <row r="42" spans="1:3" x14ac:dyDescent="0.25">
      <c r="A42" s="8" t="s">
        <v>6568</v>
      </c>
      <c r="B42">
        <v>1</v>
      </c>
      <c r="C42" s="18">
        <v>20340</v>
      </c>
    </row>
    <row r="43" spans="1:3" x14ac:dyDescent="0.25">
      <c r="A43" s="6" t="s">
        <v>40</v>
      </c>
      <c r="B43">
        <v>5</v>
      </c>
      <c r="C43" s="18">
        <v>477669</v>
      </c>
    </row>
    <row r="44" spans="1:3" x14ac:dyDescent="0.25">
      <c r="A44" s="8" t="s">
        <v>5692</v>
      </c>
      <c r="B44">
        <v>4</v>
      </c>
      <c r="C44" s="18">
        <v>429240</v>
      </c>
    </row>
    <row r="45" spans="1:3" x14ac:dyDescent="0.25">
      <c r="A45" s="8" t="s">
        <v>6568</v>
      </c>
      <c r="B45">
        <v>1</v>
      </c>
      <c r="C45" s="18">
        <v>48429</v>
      </c>
    </row>
    <row r="46" spans="1:3" x14ac:dyDescent="0.25">
      <c r="A46" s="6" t="s">
        <v>42</v>
      </c>
      <c r="B46">
        <v>2</v>
      </c>
      <c r="C46" s="18">
        <v>9894517</v>
      </c>
    </row>
    <row r="47" spans="1:3" x14ac:dyDescent="0.25">
      <c r="A47" s="8" t="s">
        <v>5692</v>
      </c>
      <c r="B47">
        <v>2</v>
      </c>
      <c r="C47" s="18">
        <v>9894517</v>
      </c>
    </row>
    <row r="48" spans="1:3" x14ac:dyDescent="0.25">
      <c r="A48" s="6" t="s">
        <v>44</v>
      </c>
      <c r="B48">
        <v>4</v>
      </c>
      <c r="C48" s="18">
        <v>5184638</v>
      </c>
    </row>
    <row r="49" spans="1:3" x14ac:dyDescent="0.25">
      <c r="A49" s="8" t="s">
        <v>5694</v>
      </c>
      <c r="B49">
        <v>3</v>
      </c>
      <c r="C49" s="18">
        <v>4899892</v>
      </c>
    </row>
    <row r="50" spans="1:3" x14ac:dyDescent="0.25">
      <c r="A50" s="8" t="s">
        <v>5692</v>
      </c>
      <c r="B50">
        <v>1</v>
      </c>
      <c r="C50" s="18">
        <v>284746</v>
      </c>
    </row>
    <row r="51" spans="1:3" x14ac:dyDescent="0.25">
      <c r="A51" s="6" t="s">
        <v>5709</v>
      </c>
      <c r="B51">
        <v>1</v>
      </c>
      <c r="C51" s="18">
        <v>60000</v>
      </c>
    </row>
    <row r="52" spans="1:3" x14ac:dyDescent="0.25">
      <c r="A52" s="8" t="s">
        <v>5694</v>
      </c>
      <c r="B52">
        <v>1</v>
      </c>
      <c r="C52" s="18">
        <v>60000</v>
      </c>
    </row>
    <row r="53" spans="1:3" x14ac:dyDescent="0.25">
      <c r="A53" s="6" t="s">
        <v>5660</v>
      </c>
      <c r="B53">
        <v>142</v>
      </c>
      <c r="C53" s="18">
        <v>141620736</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7030A0"/>
  </sheetPr>
  <dimension ref="A1:B870"/>
  <sheetViews>
    <sheetView showGridLines="0" topLeftCell="B1" zoomScaleNormal="100" workbookViewId="0">
      <selection activeCell="H9" sqref="H9"/>
    </sheetView>
  </sheetViews>
  <sheetFormatPr baseColWidth="10" defaultColWidth="11.5703125" defaultRowHeight="15" x14ac:dyDescent="0.25"/>
  <cols>
    <col min="1" max="1" width="255.7109375" bestFit="1" customWidth="1"/>
    <col min="2" max="2" width="22.42578125" customWidth="1"/>
    <col min="3" max="20" width="11" customWidth="1"/>
    <col min="21" max="21" width="12.5703125" bestFit="1" customWidth="1"/>
  </cols>
  <sheetData>
    <row r="1" spans="1:2" x14ac:dyDescent="0.25">
      <c r="A1" s="7" t="s">
        <v>0</v>
      </c>
      <c r="B1" t="s">
        <v>6493</v>
      </c>
    </row>
    <row r="3" spans="1:2" x14ac:dyDescent="0.25">
      <c r="A3" s="7" t="s">
        <v>5659</v>
      </c>
      <c r="B3" t="s">
        <v>5650</v>
      </c>
    </row>
    <row r="4" spans="1:2" x14ac:dyDescent="0.25">
      <c r="A4" s="6"/>
      <c r="B4" s="11">
        <v>228509875</v>
      </c>
    </row>
    <row r="5" spans="1:2" x14ac:dyDescent="0.25">
      <c r="A5" s="6" t="s">
        <v>6157</v>
      </c>
      <c r="B5" s="11">
        <v>175982496</v>
      </c>
    </row>
    <row r="6" spans="1:2" x14ac:dyDescent="0.25">
      <c r="A6" s="6" t="s">
        <v>6158</v>
      </c>
      <c r="B6" s="11">
        <v>107043556</v>
      </c>
    </row>
    <row r="7" spans="1:2" x14ac:dyDescent="0.25">
      <c r="A7" s="6" t="s">
        <v>6208</v>
      </c>
      <c r="B7" s="11">
        <v>96241824</v>
      </c>
    </row>
    <row r="8" spans="1:2" x14ac:dyDescent="0.25">
      <c r="A8" s="6" t="s">
        <v>6159</v>
      </c>
      <c r="B8" s="11">
        <v>89220683</v>
      </c>
    </row>
    <row r="9" spans="1:2" x14ac:dyDescent="0.25">
      <c r="A9" s="6" t="s">
        <v>6207</v>
      </c>
      <c r="B9" s="11">
        <v>82400000</v>
      </c>
    </row>
    <row r="10" spans="1:2" x14ac:dyDescent="0.25">
      <c r="A10" s="6" t="s">
        <v>6494</v>
      </c>
      <c r="B10" s="11">
        <v>70681554</v>
      </c>
    </row>
    <row r="11" spans="1:2" x14ac:dyDescent="0.25">
      <c r="A11" s="6" t="s">
        <v>5712</v>
      </c>
      <c r="B11" s="11">
        <v>55069328</v>
      </c>
    </row>
    <row r="12" spans="1:2" x14ac:dyDescent="0.25">
      <c r="A12" s="6" t="s">
        <v>6160</v>
      </c>
      <c r="B12" s="11">
        <v>51662997</v>
      </c>
    </row>
    <row r="13" spans="1:2" x14ac:dyDescent="0.25">
      <c r="A13" s="6" t="s">
        <v>6206</v>
      </c>
      <c r="B13" s="11">
        <v>46384308</v>
      </c>
    </row>
    <row r="14" spans="1:2" x14ac:dyDescent="0.25">
      <c r="A14" s="6" t="s">
        <v>6495</v>
      </c>
      <c r="B14" s="11">
        <v>44293707</v>
      </c>
    </row>
    <row r="15" spans="1:2" x14ac:dyDescent="0.25">
      <c r="A15" s="6" t="s">
        <v>6345</v>
      </c>
      <c r="B15" s="11">
        <v>42330888</v>
      </c>
    </row>
    <row r="16" spans="1:2" x14ac:dyDescent="0.25">
      <c r="A16" s="6" t="s">
        <v>6212</v>
      </c>
      <c r="B16" s="11">
        <v>38821456</v>
      </c>
    </row>
    <row r="17" spans="1:2" x14ac:dyDescent="0.25">
      <c r="A17" s="6" t="s">
        <v>6363</v>
      </c>
      <c r="B17" s="11">
        <v>37598546</v>
      </c>
    </row>
    <row r="18" spans="1:2" x14ac:dyDescent="0.25">
      <c r="A18" s="6" t="s">
        <v>5745</v>
      </c>
      <c r="B18" s="11">
        <v>36979490</v>
      </c>
    </row>
    <row r="19" spans="1:2" x14ac:dyDescent="0.25">
      <c r="A19" s="6" t="s">
        <v>6330</v>
      </c>
      <c r="B19" s="11">
        <v>36224671</v>
      </c>
    </row>
    <row r="20" spans="1:2" x14ac:dyDescent="0.25">
      <c r="A20" s="6" t="s">
        <v>6496</v>
      </c>
      <c r="B20" s="11">
        <v>36073035</v>
      </c>
    </row>
    <row r="21" spans="1:2" x14ac:dyDescent="0.25">
      <c r="A21" s="6" t="s">
        <v>6137</v>
      </c>
      <c r="B21" s="11">
        <v>36000000</v>
      </c>
    </row>
    <row r="22" spans="1:2" x14ac:dyDescent="0.25">
      <c r="A22" s="6" t="s">
        <v>6359</v>
      </c>
      <c r="B22" s="11">
        <v>35000000</v>
      </c>
    </row>
    <row r="23" spans="1:2" x14ac:dyDescent="0.25">
      <c r="A23" s="6" t="s">
        <v>6209</v>
      </c>
      <c r="B23" s="11">
        <v>33600000</v>
      </c>
    </row>
    <row r="24" spans="1:2" x14ac:dyDescent="0.25">
      <c r="A24" s="6" t="s">
        <v>5732</v>
      </c>
      <c r="B24" s="11">
        <v>30914114</v>
      </c>
    </row>
    <row r="25" spans="1:2" x14ac:dyDescent="0.25">
      <c r="A25" s="6" t="s">
        <v>5761</v>
      </c>
      <c r="B25" s="11">
        <v>30000000</v>
      </c>
    </row>
    <row r="26" spans="1:2" x14ac:dyDescent="0.25">
      <c r="A26" s="6" t="s">
        <v>6331</v>
      </c>
      <c r="B26" s="11">
        <v>29542374</v>
      </c>
    </row>
    <row r="27" spans="1:2" x14ac:dyDescent="0.25">
      <c r="A27" s="6" t="s">
        <v>6497</v>
      </c>
      <c r="B27" s="11">
        <v>28558522</v>
      </c>
    </row>
    <row r="28" spans="1:2" x14ac:dyDescent="0.25">
      <c r="A28" s="6" t="s">
        <v>6353</v>
      </c>
      <c r="B28" s="11">
        <v>23725000</v>
      </c>
    </row>
    <row r="29" spans="1:2" x14ac:dyDescent="0.25">
      <c r="A29" s="6" t="s">
        <v>5793</v>
      </c>
      <c r="B29" s="11">
        <v>23674516</v>
      </c>
    </row>
    <row r="30" spans="1:2" x14ac:dyDescent="0.25">
      <c r="A30" s="6" t="s">
        <v>6365</v>
      </c>
      <c r="B30" s="11">
        <v>22904095</v>
      </c>
    </row>
    <row r="31" spans="1:2" x14ac:dyDescent="0.25">
      <c r="A31" s="6" t="s">
        <v>6319</v>
      </c>
      <c r="B31" s="11">
        <v>22817939</v>
      </c>
    </row>
    <row r="32" spans="1:2" x14ac:dyDescent="0.25">
      <c r="A32" s="6" t="s">
        <v>6161</v>
      </c>
      <c r="B32" s="11">
        <v>22196468</v>
      </c>
    </row>
    <row r="33" spans="1:2" x14ac:dyDescent="0.25">
      <c r="A33" s="6" t="s">
        <v>6498</v>
      </c>
      <c r="B33" s="11">
        <v>22005069</v>
      </c>
    </row>
    <row r="34" spans="1:2" x14ac:dyDescent="0.25">
      <c r="A34" s="6" t="s">
        <v>6217</v>
      </c>
      <c r="B34" s="11">
        <v>22000000</v>
      </c>
    </row>
    <row r="35" spans="1:2" x14ac:dyDescent="0.25">
      <c r="A35" s="6" t="s">
        <v>6362</v>
      </c>
      <c r="B35" s="11">
        <v>21793044</v>
      </c>
    </row>
    <row r="36" spans="1:2" x14ac:dyDescent="0.25">
      <c r="A36" s="6" t="s">
        <v>6499</v>
      </c>
      <c r="B36" s="11">
        <v>21349509</v>
      </c>
    </row>
    <row r="37" spans="1:2" x14ac:dyDescent="0.25">
      <c r="A37" s="6" t="s">
        <v>6162</v>
      </c>
      <c r="B37" s="11">
        <v>20794992</v>
      </c>
    </row>
    <row r="38" spans="1:2" x14ac:dyDescent="0.25">
      <c r="A38" s="6" t="s">
        <v>5774</v>
      </c>
      <c r="B38" s="11">
        <v>19795454</v>
      </c>
    </row>
    <row r="39" spans="1:2" x14ac:dyDescent="0.25">
      <c r="A39" s="6" t="s">
        <v>6500</v>
      </c>
      <c r="B39" s="11">
        <v>19462078</v>
      </c>
    </row>
    <row r="40" spans="1:2" x14ac:dyDescent="0.25">
      <c r="A40" s="6" t="s">
        <v>6184</v>
      </c>
      <c r="B40" s="11">
        <v>18908184</v>
      </c>
    </row>
    <row r="41" spans="1:2" x14ac:dyDescent="0.25">
      <c r="A41" s="6" t="s">
        <v>6210</v>
      </c>
      <c r="B41" s="11">
        <v>18252000</v>
      </c>
    </row>
    <row r="42" spans="1:2" x14ac:dyDescent="0.25">
      <c r="A42" s="6" t="s">
        <v>6164</v>
      </c>
      <c r="B42" s="11">
        <v>18171222</v>
      </c>
    </row>
    <row r="43" spans="1:2" x14ac:dyDescent="0.25">
      <c r="A43" s="6" t="s">
        <v>6163</v>
      </c>
      <c r="B43" s="11">
        <v>18171222</v>
      </c>
    </row>
    <row r="44" spans="1:2" x14ac:dyDescent="0.25">
      <c r="A44" s="6" t="s">
        <v>6218</v>
      </c>
      <c r="B44" s="11">
        <v>18000000</v>
      </c>
    </row>
    <row r="45" spans="1:2" x14ac:dyDescent="0.25">
      <c r="A45" s="6" t="s">
        <v>6100</v>
      </c>
      <c r="B45" s="11">
        <v>17911308</v>
      </c>
    </row>
    <row r="46" spans="1:2" x14ac:dyDescent="0.25">
      <c r="A46" s="6" t="s">
        <v>6501</v>
      </c>
      <c r="B46" s="11">
        <v>17490113</v>
      </c>
    </row>
    <row r="47" spans="1:2" x14ac:dyDescent="0.25">
      <c r="A47" s="6" t="s">
        <v>6366</v>
      </c>
      <c r="B47" s="11">
        <v>16563589.292500002</v>
      </c>
    </row>
    <row r="48" spans="1:2" x14ac:dyDescent="0.25">
      <c r="A48" s="6" t="s">
        <v>6320</v>
      </c>
      <c r="B48" s="11">
        <v>16469964</v>
      </c>
    </row>
    <row r="49" spans="1:2" x14ac:dyDescent="0.25">
      <c r="A49" s="6" t="s">
        <v>6026</v>
      </c>
      <c r="B49" s="11">
        <v>15583680</v>
      </c>
    </row>
    <row r="50" spans="1:2" x14ac:dyDescent="0.25">
      <c r="A50" s="6" t="s">
        <v>5728</v>
      </c>
      <c r="B50" s="11">
        <v>15016063</v>
      </c>
    </row>
    <row r="51" spans="1:2" x14ac:dyDescent="0.25">
      <c r="A51" s="6" t="s">
        <v>5829</v>
      </c>
      <c r="B51" s="11">
        <v>13860339</v>
      </c>
    </row>
    <row r="52" spans="1:2" x14ac:dyDescent="0.25">
      <c r="A52" s="6" t="s">
        <v>6502</v>
      </c>
      <c r="B52" s="11">
        <v>13057448</v>
      </c>
    </row>
    <row r="53" spans="1:2" x14ac:dyDescent="0.25">
      <c r="A53" s="6" t="s">
        <v>6371</v>
      </c>
      <c r="B53" s="11">
        <v>12231483.957999999</v>
      </c>
    </row>
    <row r="54" spans="1:2" x14ac:dyDescent="0.25">
      <c r="A54" s="6" t="s">
        <v>5828</v>
      </c>
      <c r="B54" s="11">
        <v>12132369</v>
      </c>
    </row>
    <row r="55" spans="1:2" x14ac:dyDescent="0.25">
      <c r="A55" s="6" t="s">
        <v>6503</v>
      </c>
      <c r="B55" s="11">
        <v>12093836</v>
      </c>
    </row>
    <row r="56" spans="1:2" x14ac:dyDescent="0.25">
      <c r="A56" s="6" t="s">
        <v>6504</v>
      </c>
      <c r="B56" s="11">
        <v>12034726</v>
      </c>
    </row>
    <row r="57" spans="1:2" x14ac:dyDescent="0.25">
      <c r="A57" s="6" t="s">
        <v>6227</v>
      </c>
      <c r="B57" s="11">
        <v>12000000</v>
      </c>
    </row>
    <row r="58" spans="1:2" x14ac:dyDescent="0.25">
      <c r="A58" s="6" t="s">
        <v>5784</v>
      </c>
      <c r="B58" s="11">
        <v>11472034</v>
      </c>
    </row>
    <row r="59" spans="1:2" x14ac:dyDescent="0.25">
      <c r="A59" s="6" t="s">
        <v>6364</v>
      </c>
      <c r="B59" s="11">
        <v>11100000</v>
      </c>
    </row>
    <row r="60" spans="1:2" x14ac:dyDescent="0.25">
      <c r="A60" s="6" t="s">
        <v>6219</v>
      </c>
      <c r="B60" s="11">
        <v>11000000</v>
      </c>
    </row>
    <row r="61" spans="1:2" x14ac:dyDescent="0.25">
      <c r="A61" s="6" t="s">
        <v>6220</v>
      </c>
      <c r="B61" s="11">
        <v>10500000</v>
      </c>
    </row>
    <row r="62" spans="1:2" x14ac:dyDescent="0.25">
      <c r="A62" s="6" t="s">
        <v>6369</v>
      </c>
      <c r="B62" s="11">
        <v>10235909</v>
      </c>
    </row>
    <row r="63" spans="1:2" x14ac:dyDescent="0.25">
      <c r="A63" s="6" t="s">
        <v>6355</v>
      </c>
      <c r="B63" s="11">
        <v>10068288</v>
      </c>
    </row>
    <row r="64" spans="1:2" x14ac:dyDescent="0.25">
      <c r="A64" s="6" t="s">
        <v>6505</v>
      </c>
      <c r="B64" s="11">
        <v>9179943</v>
      </c>
    </row>
    <row r="65" spans="1:2" x14ac:dyDescent="0.25">
      <c r="A65" s="6" t="s">
        <v>6190</v>
      </c>
      <c r="B65" s="11">
        <v>9040325</v>
      </c>
    </row>
    <row r="66" spans="1:2" x14ac:dyDescent="0.25">
      <c r="A66" s="6" t="s">
        <v>6506</v>
      </c>
      <c r="B66" s="11">
        <v>9011939</v>
      </c>
    </row>
    <row r="67" spans="1:2" x14ac:dyDescent="0.25">
      <c r="A67" s="6" t="s">
        <v>6354</v>
      </c>
      <c r="B67" s="11">
        <v>8960000</v>
      </c>
    </row>
    <row r="68" spans="1:2" x14ac:dyDescent="0.25">
      <c r="A68" s="6" t="s">
        <v>6165</v>
      </c>
      <c r="B68" s="11">
        <v>8928000</v>
      </c>
    </row>
    <row r="69" spans="1:2" x14ac:dyDescent="0.25">
      <c r="A69" s="6" t="s">
        <v>5994</v>
      </c>
      <c r="B69" s="11">
        <v>8486132</v>
      </c>
    </row>
    <row r="70" spans="1:2" x14ac:dyDescent="0.25">
      <c r="A70" s="6" t="s">
        <v>6360</v>
      </c>
      <c r="B70" s="11">
        <v>8000000</v>
      </c>
    </row>
    <row r="71" spans="1:2" x14ac:dyDescent="0.25">
      <c r="A71" s="6" t="s">
        <v>6335</v>
      </c>
      <c r="B71" s="11">
        <v>7877968</v>
      </c>
    </row>
    <row r="72" spans="1:2" x14ac:dyDescent="0.25">
      <c r="A72" s="6" t="s">
        <v>6336</v>
      </c>
      <c r="B72" s="11">
        <v>7785065</v>
      </c>
    </row>
    <row r="73" spans="1:2" x14ac:dyDescent="0.25">
      <c r="A73" s="6" t="s">
        <v>5714</v>
      </c>
      <c r="B73" s="11">
        <v>7627119</v>
      </c>
    </row>
    <row r="74" spans="1:2" x14ac:dyDescent="0.25">
      <c r="A74" s="6" t="s">
        <v>6091</v>
      </c>
      <c r="B74" s="11">
        <v>7565000</v>
      </c>
    </row>
    <row r="75" spans="1:2" x14ac:dyDescent="0.25">
      <c r="A75" s="6" t="s">
        <v>6099</v>
      </c>
      <c r="B75" s="11">
        <v>7383400</v>
      </c>
    </row>
    <row r="76" spans="1:2" x14ac:dyDescent="0.25">
      <c r="A76" s="6" t="s">
        <v>5713</v>
      </c>
      <c r="B76" s="11">
        <v>7150000</v>
      </c>
    </row>
    <row r="77" spans="1:2" x14ac:dyDescent="0.25">
      <c r="A77" s="6" t="s">
        <v>6507</v>
      </c>
      <c r="B77" s="11">
        <v>7113097</v>
      </c>
    </row>
    <row r="78" spans="1:2" x14ac:dyDescent="0.25">
      <c r="A78" s="6" t="s">
        <v>6222</v>
      </c>
      <c r="B78" s="11">
        <v>7000000</v>
      </c>
    </row>
    <row r="79" spans="1:2" x14ac:dyDescent="0.25">
      <c r="A79" s="6" t="s">
        <v>6221</v>
      </c>
      <c r="B79" s="11">
        <v>7000000</v>
      </c>
    </row>
    <row r="80" spans="1:2" x14ac:dyDescent="0.25">
      <c r="A80" s="6" t="s">
        <v>6307</v>
      </c>
      <c r="B80" s="11">
        <v>6800499</v>
      </c>
    </row>
    <row r="81" spans="1:2" x14ac:dyDescent="0.25">
      <c r="A81" s="6" t="s">
        <v>5716</v>
      </c>
      <c r="B81" s="11">
        <v>6779661</v>
      </c>
    </row>
    <row r="82" spans="1:2" x14ac:dyDescent="0.25">
      <c r="A82" s="6" t="s">
        <v>5715</v>
      </c>
      <c r="B82" s="11">
        <v>6779661</v>
      </c>
    </row>
    <row r="83" spans="1:2" x14ac:dyDescent="0.25">
      <c r="A83" s="6" t="s">
        <v>6367</v>
      </c>
      <c r="B83" s="11">
        <v>6728345</v>
      </c>
    </row>
    <row r="84" spans="1:2" x14ac:dyDescent="0.25">
      <c r="A84" s="6" t="s">
        <v>6202</v>
      </c>
      <c r="B84" s="11">
        <v>6687000</v>
      </c>
    </row>
    <row r="85" spans="1:2" x14ac:dyDescent="0.25">
      <c r="A85" s="6" t="s">
        <v>5731</v>
      </c>
      <c r="B85" s="11">
        <v>6539385</v>
      </c>
    </row>
    <row r="86" spans="1:2" x14ac:dyDescent="0.25">
      <c r="A86" s="6" t="s">
        <v>6378</v>
      </c>
      <c r="B86" s="11">
        <v>6150000</v>
      </c>
    </row>
    <row r="87" spans="1:2" x14ac:dyDescent="0.25">
      <c r="A87" s="6" t="s">
        <v>6104</v>
      </c>
      <c r="B87" s="11">
        <v>6066383</v>
      </c>
    </row>
    <row r="88" spans="1:2" x14ac:dyDescent="0.25">
      <c r="A88" s="6" t="s">
        <v>6102</v>
      </c>
      <c r="B88" s="11">
        <v>6066383</v>
      </c>
    </row>
    <row r="89" spans="1:2" x14ac:dyDescent="0.25">
      <c r="A89" s="6" t="s">
        <v>6321</v>
      </c>
      <c r="B89" s="11">
        <v>6063330</v>
      </c>
    </row>
    <row r="90" spans="1:2" x14ac:dyDescent="0.25">
      <c r="A90" s="6" t="s">
        <v>5786</v>
      </c>
      <c r="B90" s="11">
        <v>6008635</v>
      </c>
    </row>
    <row r="91" spans="1:2" x14ac:dyDescent="0.25">
      <c r="A91" s="6" t="s">
        <v>6368</v>
      </c>
      <c r="B91" s="11">
        <v>6000000</v>
      </c>
    </row>
    <row r="92" spans="1:2" x14ac:dyDescent="0.25">
      <c r="A92" s="6" t="s">
        <v>6508</v>
      </c>
      <c r="B92" s="11">
        <v>5584104</v>
      </c>
    </row>
    <row r="93" spans="1:2" x14ac:dyDescent="0.25">
      <c r="A93" s="6" t="s">
        <v>6031</v>
      </c>
      <c r="B93" s="11">
        <v>5467146</v>
      </c>
    </row>
    <row r="94" spans="1:2" x14ac:dyDescent="0.25">
      <c r="A94" s="6" t="s">
        <v>6552</v>
      </c>
      <c r="B94" s="11">
        <v>5397684</v>
      </c>
    </row>
    <row r="95" spans="1:2" x14ac:dyDescent="0.25">
      <c r="A95" s="6" t="s">
        <v>5776</v>
      </c>
      <c r="B95" s="11">
        <v>5174267</v>
      </c>
    </row>
    <row r="96" spans="1:2" x14ac:dyDescent="0.25">
      <c r="A96" s="6" t="s">
        <v>6352</v>
      </c>
      <c r="B96" s="11">
        <v>5128873</v>
      </c>
    </row>
    <row r="97" spans="1:2" x14ac:dyDescent="0.25">
      <c r="A97" s="6" t="s">
        <v>6380</v>
      </c>
      <c r="B97" s="11">
        <v>5084746</v>
      </c>
    </row>
    <row r="98" spans="1:2" x14ac:dyDescent="0.25">
      <c r="A98" s="6" t="s">
        <v>6228</v>
      </c>
      <c r="B98" s="11">
        <v>5058231</v>
      </c>
    </row>
    <row r="99" spans="1:2" x14ac:dyDescent="0.25">
      <c r="A99" s="6" t="s">
        <v>6382</v>
      </c>
      <c r="B99" s="11">
        <v>5040000</v>
      </c>
    </row>
    <row r="100" spans="1:2" x14ac:dyDescent="0.25">
      <c r="A100" s="6" t="s">
        <v>6185</v>
      </c>
      <c r="B100" s="11">
        <v>4969343</v>
      </c>
    </row>
    <row r="101" spans="1:2" x14ac:dyDescent="0.25">
      <c r="A101" s="6" t="s">
        <v>6509</v>
      </c>
      <c r="B101" s="11">
        <v>4957600</v>
      </c>
    </row>
    <row r="102" spans="1:2" x14ac:dyDescent="0.25">
      <c r="A102" s="6" t="s">
        <v>5735</v>
      </c>
      <c r="B102" s="11">
        <v>4901536</v>
      </c>
    </row>
    <row r="103" spans="1:2" x14ac:dyDescent="0.25">
      <c r="A103" s="6" t="s">
        <v>6374</v>
      </c>
      <c r="B103" s="11">
        <v>4894068</v>
      </c>
    </row>
    <row r="104" spans="1:2" x14ac:dyDescent="0.25">
      <c r="A104" s="6" t="s">
        <v>6088</v>
      </c>
      <c r="B104" s="11">
        <v>4854808</v>
      </c>
    </row>
    <row r="105" spans="1:2" x14ac:dyDescent="0.25">
      <c r="A105" s="6" t="s">
        <v>5821</v>
      </c>
      <c r="B105" s="11">
        <v>4800405</v>
      </c>
    </row>
    <row r="106" spans="1:2" x14ac:dyDescent="0.25">
      <c r="A106" s="6" t="s">
        <v>6090</v>
      </c>
      <c r="B106" s="11">
        <v>4800000</v>
      </c>
    </row>
    <row r="107" spans="1:2" x14ac:dyDescent="0.25">
      <c r="A107" s="6" t="s">
        <v>5743</v>
      </c>
      <c r="B107" s="11">
        <v>4725037</v>
      </c>
    </row>
    <row r="108" spans="1:2" x14ac:dyDescent="0.25">
      <c r="A108" s="6" t="s">
        <v>6166</v>
      </c>
      <c r="B108" s="11">
        <v>4532084</v>
      </c>
    </row>
    <row r="109" spans="1:2" x14ac:dyDescent="0.25">
      <c r="A109" s="6" t="s">
        <v>6379</v>
      </c>
      <c r="B109" s="11">
        <v>4444297</v>
      </c>
    </row>
    <row r="110" spans="1:2" x14ac:dyDescent="0.25">
      <c r="A110" s="6" t="s">
        <v>6332</v>
      </c>
      <c r="B110" s="11">
        <v>4431357</v>
      </c>
    </row>
    <row r="111" spans="1:2" x14ac:dyDescent="0.25">
      <c r="A111" s="6" t="s">
        <v>5787</v>
      </c>
      <c r="B111" s="11">
        <v>4401000</v>
      </c>
    </row>
    <row r="112" spans="1:2" x14ac:dyDescent="0.25">
      <c r="A112" s="6" t="s">
        <v>6296</v>
      </c>
      <c r="B112" s="11">
        <v>4245459</v>
      </c>
    </row>
    <row r="113" spans="1:2" x14ac:dyDescent="0.25">
      <c r="A113" s="6" t="s">
        <v>6381</v>
      </c>
      <c r="B113" s="11">
        <v>4219836</v>
      </c>
    </row>
    <row r="114" spans="1:2" x14ac:dyDescent="0.25">
      <c r="A114" s="6" t="s">
        <v>6322</v>
      </c>
      <c r="B114" s="11">
        <v>4200000</v>
      </c>
    </row>
    <row r="115" spans="1:2" x14ac:dyDescent="0.25">
      <c r="A115" s="6" t="s">
        <v>6211</v>
      </c>
      <c r="B115" s="11">
        <v>3900000</v>
      </c>
    </row>
    <row r="116" spans="1:2" x14ac:dyDescent="0.25">
      <c r="A116" s="6" t="s">
        <v>6109</v>
      </c>
      <c r="B116" s="11">
        <v>3900000</v>
      </c>
    </row>
    <row r="117" spans="1:2" x14ac:dyDescent="0.25">
      <c r="A117" s="6" t="s">
        <v>6553</v>
      </c>
      <c r="B117" s="11">
        <v>3878232</v>
      </c>
    </row>
    <row r="118" spans="1:2" x14ac:dyDescent="0.25">
      <c r="A118" s="6" t="s">
        <v>5785</v>
      </c>
      <c r="B118" s="11">
        <v>3759651</v>
      </c>
    </row>
    <row r="119" spans="1:2" x14ac:dyDescent="0.25">
      <c r="A119" s="6" t="s">
        <v>6323</v>
      </c>
      <c r="B119" s="11">
        <v>3719488</v>
      </c>
    </row>
    <row r="120" spans="1:2" x14ac:dyDescent="0.25">
      <c r="A120" s="6" t="s">
        <v>6510</v>
      </c>
      <c r="B120" s="11">
        <v>3644170</v>
      </c>
    </row>
    <row r="121" spans="1:2" x14ac:dyDescent="0.25">
      <c r="A121" s="6" t="s">
        <v>6511</v>
      </c>
      <c r="B121" s="11">
        <v>3552874</v>
      </c>
    </row>
    <row r="122" spans="1:2" x14ac:dyDescent="0.25">
      <c r="A122" s="6" t="s">
        <v>6512</v>
      </c>
      <c r="B122" s="11">
        <v>3551068</v>
      </c>
    </row>
    <row r="123" spans="1:2" x14ac:dyDescent="0.25">
      <c r="A123" s="6" t="s">
        <v>6387</v>
      </c>
      <c r="B123" s="11">
        <v>3516951</v>
      </c>
    </row>
    <row r="124" spans="1:2" x14ac:dyDescent="0.25">
      <c r="A124" s="6" t="s">
        <v>5991</v>
      </c>
      <c r="B124" s="11">
        <v>3515102</v>
      </c>
    </row>
    <row r="125" spans="1:2" x14ac:dyDescent="0.25">
      <c r="A125" s="6" t="s">
        <v>6513</v>
      </c>
      <c r="B125" s="11">
        <v>3494880</v>
      </c>
    </row>
    <row r="126" spans="1:2" x14ac:dyDescent="0.25">
      <c r="A126" s="6" t="s">
        <v>6324</v>
      </c>
      <c r="B126" s="11">
        <v>3404730</v>
      </c>
    </row>
    <row r="127" spans="1:2" x14ac:dyDescent="0.25">
      <c r="A127" s="6" t="s">
        <v>6170</v>
      </c>
      <c r="B127" s="11">
        <v>3337529</v>
      </c>
    </row>
    <row r="128" spans="1:2" x14ac:dyDescent="0.25">
      <c r="A128" s="6" t="s">
        <v>5789</v>
      </c>
      <c r="B128" s="11">
        <v>3182998</v>
      </c>
    </row>
    <row r="129" spans="1:2" x14ac:dyDescent="0.25">
      <c r="A129" s="6" t="s">
        <v>6370</v>
      </c>
      <c r="B129" s="11">
        <v>3141204</v>
      </c>
    </row>
    <row r="130" spans="1:2" x14ac:dyDescent="0.25">
      <c r="A130" s="6" t="s">
        <v>6389</v>
      </c>
      <c r="B130" s="11">
        <v>3133339</v>
      </c>
    </row>
    <row r="131" spans="1:2" x14ac:dyDescent="0.25">
      <c r="A131" s="6" t="s">
        <v>6188</v>
      </c>
      <c r="B131" s="11">
        <v>3118604</v>
      </c>
    </row>
    <row r="132" spans="1:2" x14ac:dyDescent="0.25">
      <c r="A132" s="6" t="s">
        <v>5788</v>
      </c>
      <c r="B132" s="11">
        <v>3077082</v>
      </c>
    </row>
    <row r="133" spans="1:2" x14ac:dyDescent="0.25">
      <c r="A133" s="6" t="s">
        <v>6196</v>
      </c>
      <c r="B133" s="11">
        <v>2950959</v>
      </c>
    </row>
    <row r="134" spans="1:2" x14ac:dyDescent="0.25">
      <c r="A134" s="6" t="s">
        <v>6514</v>
      </c>
      <c r="B134" s="11">
        <v>2893673</v>
      </c>
    </row>
    <row r="135" spans="1:2" x14ac:dyDescent="0.25">
      <c r="A135" s="6" t="s">
        <v>6337</v>
      </c>
      <c r="B135" s="11">
        <v>2870511</v>
      </c>
    </row>
    <row r="136" spans="1:2" x14ac:dyDescent="0.25">
      <c r="A136" s="6" t="s">
        <v>6375</v>
      </c>
      <c r="B136" s="11">
        <v>2860170</v>
      </c>
    </row>
    <row r="137" spans="1:2" x14ac:dyDescent="0.25">
      <c r="A137" s="6" t="s">
        <v>6347</v>
      </c>
      <c r="B137" s="11">
        <v>2802986</v>
      </c>
    </row>
    <row r="138" spans="1:2" x14ac:dyDescent="0.25">
      <c r="A138" s="6" t="s">
        <v>6372</v>
      </c>
      <c r="B138" s="11">
        <v>2725628</v>
      </c>
    </row>
    <row r="139" spans="1:2" x14ac:dyDescent="0.25">
      <c r="A139" s="6" t="s">
        <v>5706</v>
      </c>
      <c r="B139" s="11">
        <v>2702075</v>
      </c>
    </row>
    <row r="140" spans="1:2" x14ac:dyDescent="0.25">
      <c r="A140" s="6" t="s">
        <v>6205</v>
      </c>
      <c r="B140" s="11">
        <v>2695445</v>
      </c>
    </row>
    <row r="141" spans="1:2" x14ac:dyDescent="0.25">
      <c r="A141" s="6" t="s">
        <v>6394</v>
      </c>
      <c r="B141" s="11">
        <v>2688000</v>
      </c>
    </row>
    <row r="142" spans="1:2" x14ac:dyDescent="0.25">
      <c r="A142" s="6" t="s">
        <v>5803</v>
      </c>
      <c r="B142" s="11">
        <v>2585789.2000000002</v>
      </c>
    </row>
    <row r="143" spans="1:2" x14ac:dyDescent="0.25">
      <c r="A143" s="6" t="s">
        <v>6186</v>
      </c>
      <c r="B143" s="11">
        <v>2583000</v>
      </c>
    </row>
    <row r="144" spans="1:2" x14ac:dyDescent="0.25">
      <c r="A144" s="6" t="s">
        <v>6373</v>
      </c>
      <c r="B144" s="11">
        <v>2461275</v>
      </c>
    </row>
    <row r="145" spans="1:2" x14ac:dyDescent="0.25">
      <c r="A145" s="6" t="s">
        <v>5705</v>
      </c>
      <c r="B145" s="11">
        <v>2460184</v>
      </c>
    </row>
    <row r="146" spans="1:2" x14ac:dyDescent="0.25">
      <c r="A146" s="6" t="s">
        <v>5835</v>
      </c>
      <c r="B146" s="11">
        <v>2460000</v>
      </c>
    </row>
    <row r="147" spans="1:2" x14ac:dyDescent="0.25">
      <c r="A147" s="6" t="s">
        <v>6167</v>
      </c>
      <c r="B147" s="11">
        <v>2442004</v>
      </c>
    </row>
    <row r="148" spans="1:2" x14ac:dyDescent="0.25">
      <c r="A148" s="6" t="s">
        <v>6168</v>
      </c>
      <c r="B148" s="11">
        <v>2428004</v>
      </c>
    </row>
    <row r="149" spans="1:2" x14ac:dyDescent="0.25">
      <c r="A149" s="6" t="s">
        <v>6386</v>
      </c>
      <c r="B149" s="11">
        <v>2400000</v>
      </c>
    </row>
    <row r="150" spans="1:2" x14ac:dyDescent="0.25">
      <c r="A150" s="6" t="s">
        <v>20</v>
      </c>
      <c r="B150" s="11">
        <v>2399708</v>
      </c>
    </row>
    <row r="151" spans="1:2" x14ac:dyDescent="0.25">
      <c r="A151" s="6" t="s">
        <v>5749</v>
      </c>
      <c r="B151" s="11">
        <v>2379759</v>
      </c>
    </row>
    <row r="152" spans="1:2" x14ac:dyDescent="0.25">
      <c r="A152" s="6" t="s">
        <v>6392</v>
      </c>
      <c r="B152" s="11">
        <v>2372882</v>
      </c>
    </row>
    <row r="153" spans="1:2" x14ac:dyDescent="0.25">
      <c r="A153" s="6" t="s">
        <v>5695</v>
      </c>
      <c r="B153" s="11">
        <v>2341396</v>
      </c>
    </row>
    <row r="154" spans="1:2" x14ac:dyDescent="0.25">
      <c r="A154" s="6" t="s">
        <v>6035</v>
      </c>
      <c r="B154" s="11">
        <v>2340000</v>
      </c>
    </row>
    <row r="155" spans="1:2" x14ac:dyDescent="0.25">
      <c r="A155" s="6" t="s">
        <v>6169</v>
      </c>
      <c r="B155" s="11">
        <v>2332358</v>
      </c>
    </row>
    <row r="156" spans="1:2" x14ac:dyDescent="0.25">
      <c r="A156" s="6" t="s">
        <v>6252</v>
      </c>
      <c r="B156" s="11">
        <v>2300000</v>
      </c>
    </row>
    <row r="157" spans="1:2" x14ac:dyDescent="0.25">
      <c r="A157" s="6" t="s">
        <v>5730</v>
      </c>
      <c r="B157" s="11">
        <v>2240428</v>
      </c>
    </row>
    <row r="158" spans="1:2" x14ac:dyDescent="0.25">
      <c r="A158" s="6" t="s">
        <v>6515</v>
      </c>
      <c r="B158" s="11">
        <v>2200761</v>
      </c>
    </row>
    <row r="159" spans="1:2" x14ac:dyDescent="0.25">
      <c r="A159" s="6" t="s">
        <v>6192</v>
      </c>
      <c r="B159" s="11">
        <v>2110707</v>
      </c>
    </row>
    <row r="160" spans="1:2" x14ac:dyDescent="0.25">
      <c r="A160" s="6" t="s">
        <v>6325</v>
      </c>
      <c r="B160" s="11">
        <v>2100000</v>
      </c>
    </row>
    <row r="161" spans="1:2" x14ac:dyDescent="0.25">
      <c r="A161" s="6" t="s">
        <v>5974</v>
      </c>
      <c r="B161" s="11">
        <v>2094433</v>
      </c>
    </row>
    <row r="162" spans="1:2" x14ac:dyDescent="0.25">
      <c r="A162" s="6" t="s">
        <v>6388</v>
      </c>
      <c r="B162" s="11">
        <v>2063373</v>
      </c>
    </row>
    <row r="163" spans="1:2" x14ac:dyDescent="0.25">
      <c r="A163" s="6" t="s">
        <v>5775</v>
      </c>
      <c r="B163" s="11">
        <v>2055462</v>
      </c>
    </row>
    <row r="164" spans="1:2" x14ac:dyDescent="0.25">
      <c r="A164" s="6" t="s">
        <v>6516</v>
      </c>
      <c r="B164" s="11">
        <v>2053618</v>
      </c>
    </row>
    <row r="165" spans="1:2" x14ac:dyDescent="0.25">
      <c r="A165" s="6" t="s">
        <v>6105</v>
      </c>
      <c r="B165" s="11">
        <v>2050000</v>
      </c>
    </row>
    <row r="166" spans="1:2" x14ac:dyDescent="0.25">
      <c r="A166" s="6" t="s">
        <v>6103</v>
      </c>
      <c r="B166" s="11">
        <v>2050000</v>
      </c>
    </row>
    <row r="167" spans="1:2" x14ac:dyDescent="0.25">
      <c r="A167" s="6" t="s">
        <v>6376</v>
      </c>
      <c r="B167" s="11">
        <v>2014005</v>
      </c>
    </row>
    <row r="168" spans="1:2" x14ac:dyDescent="0.25">
      <c r="A168" s="6" t="s">
        <v>5783</v>
      </c>
      <c r="B168" s="11">
        <v>2000000</v>
      </c>
    </row>
    <row r="169" spans="1:2" x14ac:dyDescent="0.25">
      <c r="A169" s="6" t="s">
        <v>6224</v>
      </c>
      <c r="B169" s="11">
        <v>2000000</v>
      </c>
    </row>
    <row r="170" spans="1:2" x14ac:dyDescent="0.25">
      <c r="A170" s="6" t="s">
        <v>6216</v>
      </c>
      <c r="B170" s="11">
        <v>2000000</v>
      </c>
    </row>
    <row r="171" spans="1:2" x14ac:dyDescent="0.25">
      <c r="A171" s="6" t="s">
        <v>6223</v>
      </c>
      <c r="B171" s="11">
        <v>2000000</v>
      </c>
    </row>
    <row r="172" spans="1:2" x14ac:dyDescent="0.25">
      <c r="A172" s="6" t="s">
        <v>6338</v>
      </c>
      <c r="B172" s="11">
        <v>1969494</v>
      </c>
    </row>
    <row r="173" spans="1:2" x14ac:dyDescent="0.25">
      <c r="A173" s="6" t="s">
        <v>6377</v>
      </c>
      <c r="B173" s="11">
        <v>1964984</v>
      </c>
    </row>
    <row r="174" spans="1:2" x14ac:dyDescent="0.25">
      <c r="A174" s="6" t="s">
        <v>5981</v>
      </c>
      <c r="B174" s="11">
        <v>1963404</v>
      </c>
    </row>
    <row r="175" spans="1:2" x14ac:dyDescent="0.25">
      <c r="A175" s="6" t="s">
        <v>6401</v>
      </c>
      <c r="B175" s="11">
        <v>1949152</v>
      </c>
    </row>
    <row r="176" spans="1:2" x14ac:dyDescent="0.25">
      <c r="A176" s="6" t="s">
        <v>6517</v>
      </c>
      <c r="B176" s="11">
        <v>1920000</v>
      </c>
    </row>
    <row r="177" spans="1:2" x14ac:dyDescent="0.25">
      <c r="A177" s="6" t="s">
        <v>6518</v>
      </c>
      <c r="B177" s="11">
        <v>1920000</v>
      </c>
    </row>
    <row r="178" spans="1:2" x14ac:dyDescent="0.25">
      <c r="A178" s="6" t="s">
        <v>5703</v>
      </c>
      <c r="B178" s="11">
        <v>1859056</v>
      </c>
    </row>
    <row r="179" spans="1:2" x14ac:dyDescent="0.25">
      <c r="A179" s="6" t="s">
        <v>6291</v>
      </c>
      <c r="B179" s="11">
        <v>1820000</v>
      </c>
    </row>
    <row r="180" spans="1:2" x14ac:dyDescent="0.25">
      <c r="A180" s="6" t="s">
        <v>6519</v>
      </c>
      <c r="B180" s="11">
        <v>1812876</v>
      </c>
    </row>
    <row r="181" spans="1:2" x14ac:dyDescent="0.25">
      <c r="A181" s="6" t="s">
        <v>5770</v>
      </c>
      <c r="B181" s="11">
        <v>1800000</v>
      </c>
    </row>
    <row r="182" spans="1:2" x14ac:dyDescent="0.25">
      <c r="A182" s="6" t="s">
        <v>5696</v>
      </c>
      <c r="B182" s="11">
        <v>1787312</v>
      </c>
    </row>
    <row r="183" spans="1:2" x14ac:dyDescent="0.25">
      <c r="A183" s="6" t="s">
        <v>6397</v>
      </c>
      <c r="B183" s="11">
        <v>1694916</v>
      </c>
    </row>
    <row r="184" spans="1:2" x14ac:dyDescent="0.25">
      <c r="A184" s="6" t="s">
        <v>5733</v>
      </c>
      <c r="B184" s="11">
        <v>1683327</v>
      </c>
    </row>
    <row r="185" spans="1:2" x14ac:dyDescent="0.25">
      <c r="A185" s="6" t="s">
        <v>6171</v>
      </c>
      <c r="B185" s="11">
        <v>1676382</v>
      </c>
    </row>
    <row r="186" spans="1:2" x14ac:dyDescent="0.25">
      <c r="A186" s="6" t="s">
        <v>5702</v>
      </c>
      <c r="B186" s="11">
        <v>1662176</v>
      </c>
    </row>
    <row r="187" spans="1:2" x14ac:dyDescent="0.25">
      <c r="A187" s="6" t="s">
        <v>6037</v>
      </c>
      <c r="B187" s="11">
        <v>1632000</v>
      </c>
    </row>
    <row r="188" spans="1:2" x14ac:dyDescent="0.25">
      <c r="A188" s="6" t="s">
        <v>6191</v>
      </c>
      <c r="B188" s="11">
        <v>1613263</v>
      </c>
    </row>
    <row r="189" spans="1:2" x14ac:dyDescent="0.25">
      <c r="A189" s="6" t="s">
        <v>5697</v>
      </c>
      <c r="B189" s="11">
        <v>1606800</v>
      </c>
    </row>
    <row r="190" spans="1:2" x14ac:dyDescent="0.25">
      <c r="A190" s="6" t="s">
        <v>6349</v>
      </c>
      <c r="B190" s="11">
        <v>1600000</v>
      </c>
    </row>
    <row r="191" spans="1:2" x14ac:dyDescent="0.25">
      <c r="A191" s="6" t="s">
        <v>6226</v>
      </c>
      <c r="B191" s="11">
        <v>1600000</v>
      </c>
    </row>
    <row r="192" spans="1:2" x14ac:dyDescent="0.25">
      <c r="A192" s="6" t="s">
        <v>5698</v>
      </c>
      <c r="B192" s="11">
        <v>1586760</v>
      </c>
    </row>
    <row r="193" spans="1:2" x14ac:dyDescent="0.25">
      <c r="A193" s="6" t="s">
        <v>6383</v>
      </c>
      <c r="B193" s="11">
        <v>1586474</v>
      </c>
    </row>
    <row r="194" spans="1:2" x14ac:dyDescent="0.25">
      <c r="A194" s="6" t="s">
        <v>6384</v>
      </c>
      <c r="B194" s="11">
        <v>1525424</v>
      </c>
    </row>
    <row r="195" spans="1:2" x14ac:dyDescent="0.25">
      <c r="A195" s="6" t="s">
        <v>5701</v>
      </c>
      <c r="B195" s="11">
        <v>1513967</v>
      </c>
    </row>
    <row r="196" spans="1:2" x14ac:dyDescent="0.25">
      <c r="A196" s="6" t="s">
        <v>6106</v>
      </c>
      <c r="B196" s="11">
        <v>1500000</v>
      </c>
    </row>
    <row r="197" spans="1:2" x14ac:dyDescent="0.25">
      <c r="A197" s="6" t="s">
        <v>6172</v>
      </c>
      <c r="B197" s="11">
        <v>1486948</v>
      </c>
    </row>
    <row r="198" spans="1:2" x14ac:dyDescent="0.25">
      <c r="A198" s="6" t="s">
        <v>6339</v>
      </c>
      <c r="B198" s="11">
        <v>1477120</v>
      </c>
    </row>
    <row r="199" spans="1:2" x14ac:dyDescent="0.25">
      <c r="A199" s="6" t="s">
        <v>6029</v>
      </c>
      <c r="B199" s="11">
        <v>1443504</v>
      </c>
    </row>
    <row r="200" spans="1:2" x14ac:dyDescent="0.25">
      <c r="A200" s="6" t="s">
        <v>6521</v>
      </c>
      <c r="B200" s="11">
        <v>1440000</v>
      </c>
    </row>
    <row r="201" spans="1:2" x14ac:dyDescent="0.25">
      <c r="A201" s="6" t="s">
        <v>6520</v>
      </c>
      <c r="B201" s="11">
        <v>1440000</v>
      </c>
    </row>
    <row r="202" spans="1:2" x14ac:dyDescent="0.25">
      <c r="A202" s="6" t="s">
        <v>5982</v>
      </c>
      <c r="B202" s="11">
        <v>1394824</v>
      </c>
    </row>
    <row r="203" spans="1:2" x14ac:dyDescent="0.25">
      <c r="A203" s="6" t="s">
        <v>5790</v>
      </c>
      <c r="B203" s="11">
        <v>1393743</v>
      </c>
    </row>
    <row r="204" spans="1:2" x14ac:dyDescent="0.25">
      <c r="A204" s="6" t="s">
        <v>5699</v>
      </c>
      <c r="B204" s="11">
        <v>1385264</v>
      </c>
    </row>
    <row r="205" spans="1:2" x14ac:dyDescent="0.25">
      <c r="A205" s="6" t="s">
        <v>5777</v>
      </c>
      <c r="B205" s="11">
        <v>1385068</v>
      </c>
    </row>
    <row r="206" spans="1:2" x14ac:dyDescent="0.25">
      <c r="A206" s="6" t="s">
        <v>6385</v>
      </c>
      <c r="B206" s="11">
        <v>1302704</v>
      </c>
    </row>
    <row r="207" spans="1:2" x14ac:dyDescent="0.25">
      <c r="A207" s="6" t="s">
        <v>6398</v>
      </c>
      <c r="B207" s="11">
        <v>1280603</v>
      </c>
    </row>
    <row r="208" spans="1:2" x14ac:dyDescent="0.25">
      <c r="A208" s="6" t="s">
        <v>5710</v>
      </c>
      <c r="B208" s="11">
        <v>1279521</v>
      </c>
    </row>
    <row r="209" spans="1:2" x14ac:dyDescent="0.25">
      <c r="A209" s="6" t="s">
        <v>6130</v>
      </c>
      <c r="B209" s="11">
        <v>1274760</v>
      </c>
    </row>
    <row r="210" spans="1:2" x14ac:dyDescent="0.25">
      <c r="A210" s="6" t="s">
        <v>6560</v>
      </c>
      <c r="B210" s="11">
        <v>1250000</v>
      </c>
    </row>
    <row r="211" spans="1:2" x14ac:dyDescent="0.25">
      <c r="A211" s="6" t="s">
        <v>6393</v>
      </c>
      <c r="B211" s="11">
        <v>1180127</v>
      </c>
    </row>
    <row r="212" spans="1:2" x14ac:dyDescent="0.25">
      <c r="A212" s="6" t="s">
        <v>5736</v>
      </c>
      <c r="B212" s="11">
        <v>1171628</v>
      </c>
    </row>
    <row r="213" spans="1:2" x14ac:dyDescent="0.25">
      <c r="A213" s="6" t="s">
        <v>6272</v>
      </c>
      <c r="B213" s="11">
        <v>1166000</v>
      </c>
    </row>
    <row r="214" spans="1:2" x14ac:dyDescent="0.25">
      <c r="A214" s="6" t="s">
        <v>6193</v>
      </c>
      <c r="B214" s="11">
        <v>1148000</v>
      </c>
    </row>
    <row r="215" spans="1:2" x14ac:dyDescent="0.25">
      <c r="A215" s="6" t="s">
        <v>6395</v>
      </c>
      <c r="B215" s="11">
        <v>1141667</v>
      </c>
    </row>
    <row r="216" spans="1:2" x14ac:dyDescent="0.25">
      <c r="A216" s="6" t="s">
        <v>6134</v>
      </c>
      <c r="B216" s="11">
        <v>1113612</v>
      </c>
    </row>
    <row r="217" spans="1:2" x14ac:dyDescent="0.25">
      <c r="A217" s="6" t="s">
        <v>6038</v>
      </c>
      <c r="B217" s="11">
        <v>1105716</v>
      </c>
    </row>
    <row r="218" spans="1:2" x14ac:dyDescent="0.25">
      <c r="A218" s="6" t="s">
        <v>5717</v>
      </c>
      <c r="B218" s="11">
        <v>1101695</v>
      </c>
    </row>
    <row r="219" spans="1:2" x14ac:dyDescent="0.25">
      <c r="A219" s="6" t="s">
        <v>5718</v>
      </c>
      <c r="B219" s="11">
        <v>1101695</v>
      </c>
    </row>
    <row r="220" spans="1:2" x14ac:dyDescent="0.25">
      <c r="A220" s="6" t="s">
        <v>6416</v>
      </c>
      <c r="B220" s="11">
        <v>1100000</v>
      </c>
    </row>
    <row r="221" spans="1:2" x14ac:dyDescent="0.25">
      <c r="A221" s="6" t="s">
        <v>6204</v>
      </c>
      <c r="B221" s="11">
        <v>1094345</v>
      </c>
    </row>
    <row r="222" spans="1:2" x14ac:dyDescent="0.25">
      <c r="A222" s="6" t="s">
        <v>6229</v>
      </c>
      <c r="B222" s="11">
        <v>1090097</v>
      </c>
    </row>
    <row r="223" spans="1:2" x14ac:dyDescent="0.25">
      <c r="A223" s="6" t="s">
        <v>6052</v>
      </c>
      <c r="B223" s="11">
        <v>1067800</v>
      </c>
    </row>
    <row r="224" spans="1:2" x14ac:dyDescent="0.25">
      <c r="A224" s="6" t="s">
        <v>6203</v>
      </c>
      <c r="B224" s="11">
        <v>1034674</v>
      </c>
    </row>
    <row r="225" spans="1:2" x14ac:dyDescent="0.25">
      <c r="A225" s="6" t="s">
        <v>6405</v>
      </c>
      <c r="B225" s="11">
        <v>1013090</v>
      </c>
    </row>
    <row r="226" spans="1:2" x14ac:dyDescent="0.25">
      <c r="A226" s="6" t="s">
        <v>6237</v>
      </c>
      <c r="B226" s="11">
        <v>1000000</v>
      </c>
    </row>
    <row r="227" spans="1:2" x14ac:dyDescent="0.25">
      <c r="A227" s="6" t="s">
        <v>6476</v>
      </c>
      <c r="B227" s="11">
        <v>1000000</v>
      </c>
    </row>
    <row r="228" spans="1:2" x14ac:dyDescent="0.25">
      <c r="A228" s="6" t="s">
        <v>6020</v>
      </c>
      <c r="B228" s="11">
        <v>1000000</v>
      </c>
    </row>
    <row r="229" spans="1:2" x14ac:dyDescent="0.25">
      <c r="A229" s="6" t="s">
        <v>6213</v>
      </c>
      <c r="B229" s="11">
        <v>1000000</v>
      </c>
    </row>
    <row r="230" spans="1:2" x14ac:dyDescent="0.25">
      <c r="A230" s="6" t="s">
        <v>6348</v>
      </c>
      <c r="B230" s="11">
        <v>994500</v>
      </c>
    </row>
    <row r="231" spans="1:2" x14ac:dyDescent="0.25">
      <c r="A231" s="6" t="s">
        <v>6009</v>
      </c>
      <c r="B231" s="11">
        <v>948000</v>
      </c>
    </row>
    <row r="232" spans="1:2" x14ac:dyDescent="0.25">
      <c r="A232" s="6" t="s">
        <v>6089</v>
      </c>
      <c r="B232" s="11">
        <v>932496</v>
      </c>
    </row>
    <row r="233" spans="1:2" x14ac:dyDescent="0.25">
      <c r="A233" s="6" t="s">
        <v>6173</v>
      </c>
      <c r="B233" s="11">
        <v>926008</v>
      </c>
    </row>
    <row r="234" spans="1:2" x14ac:dyDescent="0.25">
      <c r="A234" s="6" t="s">
        <v>6402</v>
      </c>
      <c r="B234" s="11">
        <v>922035</v>
      </c>
    </row>
    <row r="235" spans="1:2" x14ac:dyDescent="0.25">
      <c r="A235" s="6" t="s">
        <v>6361</v>
      </c>
      <c r="B235" s="11">
        <v>909368</v>
      </c>
    </row>
    <row r="236" spans="1:2" x14ac:dyDescent="0.25">
      <c r="A236" s="6" t="s">
        <v>6551</v>
      </c>
      <c r="B236" s="11">
        <v>901725</v>
      </c>
    </row>
    <row r="237" spans="1:2" x14ac:dyDescent="0.25">
      <c r="A237" s="6" t="s">
        <v>6475</v>
      </c>
      <c r="B237" s="11">
        <v>900000</v>
      </c>
    </row>
    <row r="238" spans="1:2" x14ac:dyDescent="0.25">
      <c r="A238" s="6" t="s">
        <v>5795</v>
      </c>
      <c r="B238" s="11">
        <v>878840</v>
      </c>
    </row>
    <row r="239" spans="1:2" x14ac:dyDescent="0.25">
      <c r="A239" s="6" t="s">
        <v>6410</v>
      </c>
      <c r="B239" s="11">
        <v>865974</v>
      </c>
    </row>
    <row r="240" spans="1:2" x14ac:dyDescent="0.25">
      <c r="A240" s="6" t="s">
        <v>5992</v>
      </c>
      <c r="B240" s="11">
        <v>864500</v>
      </c>
    </row>
    <row r="241" spans="1:2" x14ac:dyDescent="0.25">
      <c r="A241" s="6" t="s">
        <v>6407</v>
      </c>
      <c r="B241" s="11">
        <v>828266</v>
      </c>
    </row>
    <row r="242" spans="1:2" x14ac:dyDescent="0.25">
      <c r="A242" s="6" t="s">
        <v>5796</v>
      </c>
      <c r="B242" s="11">
        <v>805263</v>
      </c>
    </row>
    <row r="243" spans="1:2" x14ac:dyDescent="0.25">
      <c r="A243" s="6" t="s">
        <v>5765</v>
      </c>
      <c r="B243" s="11">
        <v>803405</v>
      </c>
    </row>
    <row r="244" spans="1:2" x14ac:dyDescent="0.25">
      <c r="A244" s="6" t="s">
        <v>5762</v>
      </c>
      <c r="B244" s="11">
        <v>802038</v>
      </c>
    </row>
    <row r="245" spans="1:2" x14ac:dyDescent="0.25">
      <c r="A245" s="6" t="s">
        <v>6253</v>
      </c>
      <c r="B245" s="11">
        <v>800000</v>
      </c>
    </row>
    <row r="246" spans="1:2" x14ac:dyDescent="0.25">
      <c r="A246" s="6" t="s">
        <v>6036</v>
      </c>
      <c r="B246" s="11">
        <v>800000</v>
      </c>
    </row>
    <row r="247" spans="1:2" x14ac:dyDescent="0.25">
      <c r="A247" s="6" t="s">
        <v>5746</v>
      </c>
      <c r="B247" s="11">
        <v>800000</v>
      </c>
    </row>
    <row r="248" spans="1:2" x14ac:dyDescent="0.25">
      <c r="A248" s="6" t="s">
        <v>6350</v>
      </c>
      <c r="B248" s="11">
        <v>799891</v>
      </c>
    </row>
    <row r="249" spans="1:2" x14ac:dyDescent="0.25">
      <c r="A249" s="6" t="s">
        <v>6195</v>
      </c>
      <c r="B249" s="11">
        <v>797820</v>
      </c>
    </row>
    <row r="250" spans="1:2" x14ac:dyDescent="0.25">
      <c r="A250" s="6" t="s">
        <v>6174</v>
      </c>
      <c r="B250" s="11">
        <v>791408</v>
      </c>
    </row>
    <row r="251" spans="1:2" x14ac:dyDescent="0.25">
      <c r="A251" s="6" t="s">
        <v>6414</v>
      </c>
      <c r="B251" s="11">
        <v>781162</v>
      </c>
    </row>
    <row r="252" spans="1:2" x14ac:dyDescent="0.25">
      <c r="A252" s="6" t="s">
        <v>5993</v>
      </c>
      <c r="B252" s="11">
        <v>752400</v>
      </c>
    </row>
    <row r="253" spans="1:2" x14ac:dyDescent="0.25">
      <c r="A253" s="6" t="s">
        <v>6390</v>
      </c>
      <c r="B253" s="11">
        <v>743316</v>
      </c>
    </row>
    <row r="254" spans="1:2" x14ac:dyDescent="0.25">
      <c r="A254" s="6" t="s">
        <v>5737</v>
      </c>
      <c r="B254" s="11">
        <v>741962</v>
      </c>
    </row>
    <row r="255" spans="1:2" x14ac:dyDescent="0.25">
      <c r="A255" s="6" t="s">
        <v>5983</v>
      </c>
      <c r="B255" s="11">
        <v>737689</v>
      </c>
    </row>
    <row r="256" spans="1:2" x14ac:dyDescent="0.25">
      <c r="A256" s="6" t="s">
        <v>6242</v>
      </c>
      <c r="B256" s="11">
        <v>733332</v>
      </c>
    </row>
    <row r="257" spans="1:2" x14ac:dyDescent="0.25">
      <c r="A257" s="6" t="s">
        <v>5782</v>
      </c>
      <c r="B257" s="11">
        <v>725000</v>
      </c>
    </row>
    <row r="258" spans="1:2" x14ac:dyDescent="0.25">
      <c r="A258" s="6" t="s">
        <v>6391</v>
      </c>
      <c r="B258" s="11">
        <v>724538</v>
      </c>
    </row>
    <row r="259" spans="1:2" x14ac:dyDescent="0.25">
      <c r="A259" s="6" t="s">
        <v>6523</v>
      </c>
      <c r="B259" s="11">
        <v>724304</v>
      </c>
    </row>
    <row r="260" spans="1:2" x14ac:dyDescent="0.25">
      <c r="A260" s="6" t="s">
        <v>5738</v>
      </c>
      <c r="B260" s="11">
        <v>723000</v>
      </c>
    </row>
    <row r="261" spans="1:2" x14ac:dyDescent="0.25">
      <c r="A261" s="6" t="s">
        <v>5704</v>
      </c>
      <c r="B261" s="11">
        <v>716520</v>
      </c>
    </row>
    <row r="262" spans="1:2" x14ac:dyDescent="0.25">
      <c r="A262" s="6" t="s">
        <v>5836</v>
      </c>
      <c r="B262" s="11">
        <v>714384</v>
      </c>
    </row>
    <row r="263" spans="1:2" x14ac:dyDescent="0.25">
      <c r="A263" s="6" t="s">
        <v>5767</v>
      </c>
      <c r="B263" s="11">
        <v>708279</v>
      </c>
    </row>
    <row r="264" spans="1:2" x14ac:dyDescent="0.25">
      <c r="A264" s="6" t="s">
        <v>5779</v>
      </c>
      <c r="B264" s="11">
        <v>657293</v>
      </c>
    </row>
    <row r="265" spans="1:2" x14ac:dyDescent="0.25">
      <c r="A265" s="6" t="s">
        <v>5791</v>
      </c>
      <c r="B265" s="11">
        <v>656730</v>
      </c>
    </row>
    <row r="266" spans="1:2" x14ac:dyDescent="0.25">
      <c r="A266" s="6" t="s">
        <v>6340</v>
      </c>
      <c r="B266" s="11">
        <v>650503</v>
      </c>
    </row>
    <row r="267" spans="1:2" x14ac:dyDescent="0.25">
      <c r="A267" s="6" t="s">
        <v>5834</v>
      </c>
      <c r="B267" s="11">
        <v>643896</v>
      </c>
    </row>
    <row r="268" spans="1:2" x14ac:dyDescent="0.25">
      <c r="A268" s="6" t="s">
        <v>6014</v>
      </c>
      <c r="B268" s="11">
        <v>640000</v>
      </c>
    </row>
    <row r="269" spans="1:2" x14ac:dyDescent="0.25">
      <c r="A269" s="6" t="s">
        <v>6060</v>
      </c>
      <c r="B269" s="11">
        <v>629577</v>
      </c>
    </row>
    <row r="270" spans="1:2" x14ac:dyDescent="0.25">
      <c r="A270" s="6" t="s">
        <v>6022</v>
      </c>
      <c r="B270" s="11">
        <v>603423</v>
      </c>
    </row>
    <row r="271" spans="1:2" x14ac:dyDescent="0.25">
      <c r="A271" s="6" t="s">
        <v>6197</v>
      </c>
      <c r="B271" s="11">
        <v>600000</v>
      </c>
    </row>
    <row r="272" spans="1:2" x14ac:dyDescent="0.25">
      <c r="A272" s="6" t="s">
        <v>6198</v>
      </c>
      <c r="B272" s="11">
        <v>600000</v>
      </c>
    </row>
    <row r="273" spans="1:2" x14ac:dyDescent="0.25">
      <c r="A273" s="6" t="s">
        <v>6333</v>
      </c>
      <c r="B273" s="11">
        <v>590850</v>
      </c>
    </row>
    <row r="274" spans="1:2" x14ac:dyDescent="0.25">
      <c r="A274" s="6" t="s">
        <v>6135</v>
      </c>
      <c r="B274" s="11">
        <v>568070</v>
      </c>
    </row>
    <row r="275" spans="1:2" x14ac:dyDescent="0.25">
      <c r="A275" s="6" t="s">
        <v>5807</v>
      </c>
      <c r="B275" s="11">
        <v>564315</v>
      </c>
    </row>
    <row r="276" spans="1:2" x14ac:dyDescent="0.25">
      <c r="A276" s="6" t="s">
        <v>6396</v>
      </c>
      <c r="B276" s="11">
        <v>551692</v>
      </c>
    </row>
    <row r="277" spans="1:2" x14ac:dyDescent="0.25">
      <c r="A277" s="6" t="s">
        <v>6318</v>
      </c>
      <c r="B277" s="11">
        <v>550000</v>
      </c>
    </row>
    <row r="278" spans="1:2" x14ac:dyDescent="0.25">
      <c r="A278" s="6" t="s">
        <v>6522</v>
      </c>
      <c r="B278" s="11">
        <v>545595</v>
      </c>
    </row>
    <row r="279" spans="1:2" x14ac:dyDescent="0.25">
      <c r="A279" s="6" t="s">
        <v>6421</v>
      </c>
      <c r="B279" s="11">
        <v>540000</v>
      </c>
    </row>
    <row r="280" spans="1:2" x14ac:dyDescent="0.25">
      <c r="A280" s="6" t="s">
        <v>6110</v>
      </c>
      <c r="B280" s="11">
        <v>540000</v>
      </c>
    </row>
    <row r="281" spans="1:2" x14ac:dyDescent="0.25">
      <c r="A281" s="6" t="s">
        <v>6426</v>
      </c>
      <c r="B281" s="11">
        <v>531079</v>
      </c>
    </row>
    <row r="282" spans="1:2" x14ac:dyDescent="0.25">
      <c r="A282" s="6" t="s">
        <v>6240</v>
      </c>
      <c r="B282" s="11">
        <v>527502</v>
      </c>
    </row>
    <row r="283" spans="1:2" x14ac:dyDescent="0.25">
      <c r="A283" s="6" t="s">
        <v>5953</v>
      </c>
      <c r="B283" s="11">
        <v>515504</v>
      </c>
    </row>
    <row r="284" spans="1:2" x14ac:dyDescent="0.25">
      <c r="A284" s="6" t="s">
        <v>5950</v>
      </c>
      <c r="B284" s="11">
        <v>510000</v>
      </c>
    </row>
    <row r="285" spans="1:2" x14ac:dyDescent="0.25">
      <c r="A285" s="6" t="s">
        <v>6420</v>
      </c>
      <c r="B285" s="11">
        <v>508479</v>
      </c>
    </row>
    <row r="286" spans="1:2" x14ac:dyDescent="0.25">
      <c r="A286" s="6" t="s">
        <v>5780</v>
      </c>
      <c r="B286" s="11">
        <v>504000</v>
      </c>
    </row>
    <row r="287" spans="1:2" x14ac:dyDescent="0.25">
      <c r="A287" s="6" t="s">
        <v>6561</v>
      </c>
      <c r="B287" s="11">
        <v>500000</v>
      </c>
    </row>
    <row r="288" spans="1:2" x14ac:dyDescent="0.25">
      <c r="A288" s="6" t="s">
        <v>6254</v>
      </c>
      <c r="B288" s="11">
        <v>500000</v>
      </c>
    </row>
    <row r="289" spans="1:2" x14ac:dyDescent="0.25">
      <c r="A289" s="6" t="s">
        <v>5977</v>
      </c>
      <c r="B289" s="11">
        <v>500000</v>
      </c>
    </row>
    <row r="290" spans="1:2" x14ac:dyDescent="0.25">
      <c r="A290" s="6" t="s">
        <v>6096</v>
      </c>
      <c r="B290" s="11">
        <v>500000</v>
      </c>
    </row>
    <row r="291" spans="1:2" x14ac:dyDescent="0.25">
      <c r="A291" s="6" t="s">
        <v>5792</v>
      </c>
      <c r="B291" s="11">
        <v>498650</v>
      </c>
    </row>
    <row r="292" spans="1:2" x14ac:dyDescent="0.25">
      <c r="A292" s="6" t="s">
        <v>5984</v>
      </c>
      <c r="B292" s="11">
        <v>493369</v>
      </c>
    </row>
    <row r="293" spans="1:2" x14ac:dyDescent="0.25">
      <c r="A293" s="6" t="s">
        <v>6028</v>
      </c>
      <c r="B293" s="11">
        <v>490728</v>
      </c>
    </row>
    <row r="294" spans="1:2" x14ac:dyDescent="0.25">
      <c r="A294" s="6" t="s">
        <v>5837</v>
      </c>
      <c r="B294" s="11">
        <v>486264</v>
      </c>
    </row>
    <row r="295" spans="1:2" x14ac:dyDescent="0.25">
      <c r="A295" s="6" t="s">
        <v>5797</v>
      </c>
      <c r="B295" s="11">
        <v>485719.27</v>
      </c>
    </row>
    <row r="296" spans="1:2" x14ac:dyDescent="0.25">
      <c r="A296" s="6" t="s">
        <v>5798</v>
      </c>
      <c r="B296" s="11">
        <v>479948</v>
      </c>
    </row>
    <row r="297" spans="1:2" x14ac:dyDescent="0.25">
      <c r="A297" s="6" t="s">
        <v>6239</v>
      </c>
      <c r="B297" s="11">
        <v>470000</v>
      </c>
    </row>
    <row r="298" spans="1:2" x14ac:dyDescent="0.25">
      <c r="A298" s="6" t="s">
        <v>6422</v>
      </c>
      <c r="B298" s="11">
        <v>465615</v>
      </c>
    </row>
    <row r="299" spans="1:2" x14ac:dyDescent="0.25">
      <c r="A299" s="6" t="s">
        <v>6423</v>
      </c>
      <c r="B299" s="11">
        <v>462000</v>
      </c>
    </row>
    <row r="300" spans="1:2" x14ac:dyDescent="0.25">
      <c r="A300" s="6" t="s">
        <v>6187</v>
      </c>
      <c r="B300" s="11">
        <v>460932</v>
      </c>
    </row>
    <row r="301" spans="1:2" x14ac:dyDescent="0.25">
      <c r="A301" s="6" t="s">
        <v>5985</v>
      </c>
      <c r="B301" s="11">
        <v>457628</v>
      </c>
    </row>
    <row r="302" spans="1:2" x14ac:dyDescent="0.25">
      <c r="A302" s="6" t="s">
        <v>6403</v>
      </c>
      <c r="B302" s="11">
        <v>456928</v>
      </c>
    </row>
    <row r="303" spans="1:2" x14ac:dyDescent="0.25">
      <c r="A303" s="6" t="s">
        <v>6309</v>
      </c>
      <c r="B303" s="11">
        <v>451778</v>
      </c>
    </row>
    <row r="304" spans="1:2" x14ac:dyDescent="0.25">
      <c r="A304" s="6" t="s">
        <v>5989</v>
      </c>
      <c r="B304" s="11">
        <v>450049</v>
      </c>
    </row>
    <row r="305" spans="1:2" x14ac:dyDescent="0.25">
      <c r="A305" s="6" t="s">
        <v>6053</v>
      </c>
      <c r="B305" s="11">
        <v>450000</v>
      </c>
    </row>
    <row r="306" spans="1:2" x14ac:dyDescent="0.25">
      <c r="A306" s="6" t="s">
        <v>6154</v>
      </c>
      <c r="B306" s="11">
        <v>443520</v>
      </c>
    </row>
    <row r="307" spans="1:2" x14ac:dyDescent="0.25">
      <c r="A307" s="6" t="s">
        <v>6555</v>
      </c>
      <c r="B307" s="11">
        <v>442000</v>
      </c>
    </row>
    <row r="308" spans="1:2" x14ac:dyDescent="0.25">
      <c r="A308" s="6" t="s">
        <v>6399</v>
      </c>
      <c r="B308" s="11">
        <v>440000</v>
      </c>
    </row>
    <row r="309" spans="1:2" x14ac:dyDescent="0.25">
      <c r="A309" s="6" t="s">
        <v>6114</v>
      </c>
      <c r="B309" s="11">
        <v>432000</v>
      </c>
    </row>
    <row r="310" spans="1:2" x14ac:dyDescent="0.25">
      <c r="A310" s="6" t="s">
        <v>6400</v>
      </c>
      <c r="B310" s="11">
        <v>423729</v>
      </c>
    </row>
    <row r="311" spans="1:2" x14ac:dyDescent="0.25">
      <c r="A311" s="6" t="s">
        <v>6415</v>
      </c>
      <c r="B311" s="11">
        <v>420017</v>
      </c>
    </row>
    <row r="312" spans="1:2" x14ac:dyDescent="0.25">
      <c r="A312" s="6" t="s">
        <v>5794</v>
      </c>
      <c r="B312" s="11">
        <v>410952</v>
      </c>
    </row>
    <row r="313" spans="1:2" x14ac:dyDescent="0.25">
      <c r="A313" s="6" t="s">
        <v>5757</v>
      </c>
      <c r="B313" s="11">
        <v>401713</v>
      </c>
    </row>
    <row r="314" spans="1:2" x14ac:dyDescent="0.25">
      <c r="A314" s="6" t="s">
        <v>5838</v>
      </c>
      <c r="B314" s="11">
        <v>401208</v>
      </c>
    </row>
    <row r="315" spans="1:2" x14ac:dyDescent="0.25">
      <c r="A315" s="6" t="s">
        <v>6243</v>
      </c>
      <c r="B315" s="11">
        <v>400000</v>
      </c>
    </row>
    <row r="316" spans="1:2" x14ac:dyDescent="0.25">
      <c r="A316" s="6" t="s">
        <v>6231</v>
      </c>
      <c r="B316" s="11">
        <v>400000</v>
      </c>
    </row>
    <row r="317" spans="1:2" x14ac:dyDescent="0.25">
      <c r="A317" s="6" t="s">
        <v>5768</v>
      </c>
      <c r="B317" s="11">
        <v>400000</v>
      </c>
    </row>
    <row r="318" spans="1:2" x14ac:dyDescent="0.25">
      <c r="A318" s="6" t="s">
        <v>6233</v>
      </c>
      <c r="B318" s="11">
        <v>400000</v>
      </c>
    </row>
    <row r="319" spans="1:2" x14ac:dyDescent="0.25">
      <c r="A319" s="6" t="s">
        <v>6225</v>
      </c>
      <c r="B319" s="11">
        <v>400000</v>
      </c>
    </row>
    <row r="320" spans="1:2" x14ac:dyDescent="0.25">
      <c r="A320" s="6" t="s">
        <v>6524</v>
      </c>
      <c r="B320" s="11">
        <v>397827</v>
      </c>
    </row>
    <row r="321" spans="1:2" x14ac:dyDescent="0.25">
      <c r="A321" s="6" t="s">
        <v>6556</v>
      </c>
      <c r="B321" s="11">
        <v>394297</v>
      </c>
    </row>
    <row r="322" spans="1:2" x14ac:dyDescent="0.25">
      <c r="A322" s="6" t="s">
        <v>6245</v>
      </c>
      <c r="B322" s="11">
        <v>390694</v>
      </c>
    </row>
    <row r="323" spans="1:2" x14ac:dyDescent="0.25">
      <c r="A323" s="6" t="s">
        <v>6525</v>
      </c>
      <c r="B323" s="11">
        <v>386783</v>
      </c>
    </row>
    <row r="324" spans="1:2" x14ac:dyDescent="0.25">
      <c r="A324" s="6" t="s">
        <v>6244</v>
      </c>
      <c r="B324" s="11">
        <v>385550</v>
      </c>
    </row>
    <row r="325" spans="1:2" x14ac:dyDescent="0.25">
      <c r="A325" s="6" t="s">
        <v>6230</v>
      </c>
      <c r="B325" s="11">
        <v>385000</v>
      </c>
    </row>
    <row r="326" spans="1:2" x14ac:dyDescent="0.25">
      <c r="A326" s="6" t="s">
        <v>6115</v>
      </c>
      <c r="B326" s="11">
        <v>384000</v>
      </c>
    </row>
    <row r="327" spans="1:2" x14ac:dyDescent="0.25">
      <c r="A327" s="6" t="s">
        <v>5764</v>
      </c>
      <c r="B327" s="11">
        <v>382083</v>
      </c>
    </row>
    <row r="328" spans="1:2" x14ac:dyDescent="0.25">
      <c r="A328" s="6" t="s">
        <v>6406</v>
      </c>
      <c r="B328" s="11">
        <v>380000</v>
      </c>
    </row>
    <row r="329" spans="1:2" x14ac:dyDescent="0.25">
      <c r="A329" s="6" t="s">
        <v>5839</v>
      </c>
      <c r="B329" s="11">
        <v>378336</v>
      </c>
    </row>
    <row r="330" spans="1:2" x14ac:dyDescent="0.25">
      <c r="A330" s="6" t="s">
        <v>6039</v>
      </c>
      <c r="B330" s="11">
        <v>374100</v>
      </c>
    </row>
    <row r="331" spans="1:2" x14ac:dyDescent="0.25">
      <c r="A331" s="6" t="s">
        <v>6032</v>
      </c>
      <c r="B331" s="11">
        <v>369618</v>
      </c>
    </row>
    <row r="332" spans="1:2" x14ac:dyDescent="0.25">
      <c r="A332" s="6" t="s">
        <v>6312</v>
      </c>
      <c r="B332" s="11">
        <v>369495</v>
      </c>
    </row>
    <row r="333" spans="1:2" x14ac:dyDescent="0.25">
      <c r="A333" s="6" t="s">
        <v>5763</v>
      </c>
      <c r="B333" s="11">
        <v>366801</v>
      </c>
    </row>
    <row r="334" spans="1:2" x14ac:dyDescent="0.25">
      <c r="A334" s="6" t="s">
        <v>6040</v>
      </c>
      <c r="B334" s="11">
        <v>362745</v>
      </c>
    </row>
    <row r="335" spans="1:2" x14ac:dyDescent="0.25">
      <c r="A335" s="6" t="s">
        <v>6064</v>
      </c>
      <c r="B335" s="11">
        <v>360340</v>
      </c>
    </row>
    <row r="336" spans="1:2" x14ac:dyDescent="0.25">
      <c r="A336" s="6" t="s">
        <v>6251</v>
      </c>
      <c r="B336" s="11">
        <v>360000</v>
      </c>
    </row>
    <row r="337" spans="1:2" x14ac:dyDescent="0.25">
      <c r="A337" s="6" t="s">
        <v>6041</v>
      </c>
      <c r="B337" s="11">
        <v>360000</v>
      </c>
    </row>
    <row r="338" spans="1:2" x14ac:dyDescent="0.25">
      <c r="A338" s="6" t="s">
        <v>5999</v>
      </c>
      <c r="B338" s="11">
        <v>360000</v>
      </c>
    </row>
    <row r="339" spans="1:2" x14ac:dyDescent="0.25">
      <c r="A339" s="6" t="s">
        <v>6132</v>
      </c>
      <c r="B339" s="11">
        <v>360000</v>
      </c>
    </row>
    <row r="340" spans="1:2" x14ac:dyDescent="0.25">
      <c r="A340" s="6" t="s">
        <v>6562</v>
      </c>
      <c r="B340" s="11">
        <v>360000</v>
      </c>
    </row>
    <row r="341" spans="1:2" x14ac:dyDescent="0.25">
      <c r="A341" s="6" t="s">
        <v>6412</v>
      </c>
      <c r="B341" s="11">
        <v>352897</v>
      </c>
    </row>
    <row r="342" spans="1:2" x14ac:dyDescent="0.25">
      <c r="A342" s="6" t="s">
        <v>5840</v>
      </c>
      <c r="B342" s="11">
        <v>352224</v>
      </c>
    </row>
    <row r="343" spans="1:2" x14ac:dyDescent="0.25">
      <c r="A343" s="6" t="s">
        <v>5781</v>
      </c>
      <c r="B343" s="11">
        <v>350000</v>
      </c>
    </row>
    <row r="344" spans="1:2" x14ac:dyDescent="0.25">
      <c r="A344" s="6" t="s">
        <v>6175</v>
      </c>
      <c r="B344" s="11">
        <v>345511</v>
      </c>
    </row>
    <row r="345" spans="1:2" x14ac:dyDescent="0.25">
      <c r="A345" s="6" t="s">
        <v>5965</v>
      </c>
      <c r="B345" s="11">
        <v>343745</v>
      </c>
    </row>
    <row r="346" spans="1:2" x14ac:dyDescent="0.25">
      <c r="A346" s="6" t="s">
        <v>5719</v>
      </c>
      <c r="B346" s="11">
        <v>341867</v>
      </c>
    </row>
    <row r="347" spans="1:2" x14ac:dyDescent="0.25">
      <c r="A347" s="6" t="s">
        <v>6189</v>
      </c>
      <c r="B347" s="11">
        <v>339444</v>
      </c>
    </row>
    <row r="348" spans="1:2" x14ac:dyDescent="0.25">
      <c r="A348" s="6" t="s">
        <v>6563</v>
      </c>
      <c r="B348" s="11">
        <v>338983</v>
      </c>
    </row>
    <row r="349" spans="1:2" x14ac:dyDescent="0.25">
      <c r="A349" s="6" t="s">
        <v>6248</v>
      </c>
      <c r="B349" s="11">
        <v>336406</v>
      </c>
    </row>
    <row r="350" spans="1:2" x14ac:dyDescent="0.25">
      <c r="A350" s="6" t="s">
        <v>6419</v>
      </c>
      <c r="B350" s="11">
        <v>336253</v>
      </c>
    </row>
    <row r="351" spans="1:2" x14ac:dyDescent="0.25">
      <c r="A351" s="6" t="s">
        <v>6408</v>
      </c>
      <c r="B351" s="11">
        <v>335594</v>
      </c>
    </row>
    <row r="352" spans="1:2" x14ac:dyDescent="0.25">
      <c r="A352" s="6" t="s">
        <v>5954</v>
      </c>
      <c r="B352" s="11">
        <v>331401</v>
      </c>
    </row>
    <row r="353" spans="1:2" x14ac:dyDescent="0.25">
      <c r="A353" s="6" t="s">
        <v>6012</v>
      </c>
      <c r="B353" s="11">
        <v>330000</v>
      </c>
    </row>
    <row r="354" spans="1:2" x14ac:dyDescent="0.25">
      <c r="A354" s="6" t="s">
        <v>6156</v>
      </c>
      <c r="B354" s="11">
        <v>326304</v>
      </c>
    </row>
    <row r="355" spans="1:2" x14ac:dyDescent="0.25">
      <c r="A355" s="6" t="s">
        <v>5802</v>
      </c>
      <c r="B355" s="11">
        <v>325837</v>
      </c>
    </row>
    <row r="356" spans="1:2" x14ac:dyDescent="0.25">
      <c r="A356" s="6" t="s">
        <v>6409</v>
      </c>
      <c r="B356" s="11">
        <v>323225</v>
      </c>
    </row>
    <row r="357" spans="1:2" x14ac:dyDescent="0.25">
      <c r="A357" s="6" t="s">
        <v>5841</v>
      </c>
      <c r="B357" s="11">
        <v>315264</v>
      </c>
    </row>
    <row r="358" spans="1:2" x14ac:dyDescent="0.25">
      <c r="A358" s="6" t="s">
        <v>5754</v>
      </c>
      <c r="B358" s="11">
        <v>306725</v>
      </c>
    </row>
    <row r="359" spans="1:2" x14ac:dyDescent="0.25">
      <c r="A359" s="6" t="s">
        <v>5842</v>
      </c>
      <c r="B359" s="11">
        <v>305256</v>
      </c>
    </row>
    <row r="360" spans="1:2" x14ac:dyDescent="0.25">
      <c r="A360" s="6" t="s">
        <v>6025</v>
      </c>
      <c r="B360" s="11">
        <v>300766</v>
      </c>
    </row>
    <row r="361" spans="1:2" x14ac:dyDescent="0.25">
      <c r="A361" s="6" t="s">
        <v>6356</v>
      </c>
      <c r="B361" s="11">
        <v>300000</v>
      </c>
    </row>
    <row r="362" spans="1:2" x14ac:dyDescent="0.25">
      <c r="A362" s="6" t="s">
        <v>6042</v>
      </c>
      <c r="B362" s="11">
        <v>300000</v>
      </c>
    </row>
    <row r="363" spans="1:2" x14ac:dyDescent="0.25">
      <c r="A363" s="6" t="s">
        <v>6411</v>
      </c>
      <c r="B363" s="11">
        <v>297458</v>
      </c>
    </row>
    <row r="364" spans="1:2" x14ac:dyDescent="0.25">
      <c r="A364" s="6" t="s">
        <v>6479</v>
      </c>
      <c r="B364" s="11">
        <v>297458</v>
      </c>
    </row>
    <row r="365" spans="1:2" x14ac:dyDescent="0.25">
      <c r="A365" s="6" t="s">
        <v>5955</v>
      </c>
      <c r="B365" s="11">
        <v>295110</v>
      </c>
    </row>
    <row r="366" spans="1:2" x14ac:dyDescent="0.25">
      <c r="A366" s="6" t="s">
        <v>6000</v>
      </c>
      <c r="B366" s="11">
        <v>292500</v>
      </c>
    </row>
    <row r="367" spans="1:2" x14ac:dyDescent="0.25">
      <c r="A367" s="6" t="s">
        <v>6526</v>
      </c>
      <c r="B367" s="11">
        <v>290928</v>
      </c>
    </row>
    <row r="368" spans="1:2" x14ac:dyDescent="0.25">
      <c r="A368" s="6" t="s">
        <v>5986</v>
      </c>
      <c r="B368" s="11">
        <v>287994</v>
      </c>
    </row>
    <row r="369" spans="1:2" x14ac:dyDescent="0.25">
      <c r="A369" s="6" t="s">
        <v>5751</v>
      </c>
      <c r="B369" s="11">
        <v>285931</v>
      </c>
    </row>
    <row r="370" spans="1:2" x14ac:dyDescent="0.25">
      <c r="A370" s="6" t="s">
        <v>5956</v>
      </c>
      <c r="B370" s="11">
        <v>274578</v>
      </c>
    </row>
    <row r="371" spans="1:2" x14ac:dyDescent="0.25">
      <c r="A371" s="6" t="s">
        <v>6271</v>
      </c>
      <c r="B371" s="11">
        <v>270000</v>
      </c>
    </row>
    <row r="372" spans="1:2" x14ac:dyDescent="0.25">
      <c r="A372" s="6" t="s">
        <v>6238</v>
      </c>
      <c r="B372" s="11">
        <v>270000</v>
      </c>
    </row>
    <row r="373" spans="1:2" x14ac:dyDescent="0.25">
      <c r="A373" s="6" t="s">
        <v>6138</v>
      </c>
      <c r="B373" s="11">
        <v>264000</v>
      </c>
    </row>
    <row r="374" spans="1:2" x14ac:dyDescent="0.25">
      <c r="A374" s="6" t="s">
        <v>5804</v>
      </c>
      <c r="B374" s="11">
        <v>263810</v>
      </c>
    </row>
    <row r="375" spans="1:2" x14ac:dyDescent="0.25">
      <c r="A375" s="6" t="s">
        <v>6527</v>
      </c>
      <c r="B375" s="11">
        <v>262757</v>
      </c>
    </row>
    <row r="376" spans="1:2" x14ac:dyDescent="0.25">
      <c r="A376" s="6" t="s">
        <v>6564</v>
      </c>
      <c r="B376" s="11">
        <v>259840</v>
      </c>
    </row>
    <row r="377" spans="1:2" x14ac:dyDescent="0.25">
      <c r="A377" s="6" t="s">
        <v>5960</v>
      </c>
      <c r="B377" s="11">
        <v>254725</v>
      </c>
    </row>
    <row r="378" spans="1:2" x14ac:dyDescent="0.25">
      <c r="A378" s="6" t="s">
        <v>6214</v>
      </c>
      <c r="B378" s="11">
        <v>250000</v>
      </c>
    </row>
    <row r="379" spans="1:2" x14ac:dyDescent="0.25">
      <c r="A379" s="6" t="s">
        <v>6413</v>
      </c>
      <c r="B379" s="11">
        <v>250000</v>
      </c>
    </row>
    <row r="380" spans="1:2" x14ac:dyDescent="0.25">
      <c r="A380" s="6" t="s">
        <v>5756</v>
      </c>
      <c r="B380" s="11">
        <v>246580.33333333334</v>
      </c>
    </row>
    <row r="381" spans="1:2" x14ac:dyDescent="0.25">
      <c r="A381" s="6" t="s">
        <v>6435</v>
      </c>
      <c r="B381" s="11">
        <v>244752</v>
      </c>
    </row>
    <row r="382" spans="1:2" x14ac:dyDescent="0.25">
      <c r="A382" s="6" t="s">
        <v>6152</v>
      </c>
      <c r="B382" s="11">
        <v>242257</v>
      </c>
    </row>
    <row r="383" spans="1:2" x14ac:dyDescent="0.25">
      <c r="A383" s="6" t="s">
        <v>5744</v>
      </c>
      <c r="B383" s="11">
        <v>241738</v>
      </c>
    </row>
    <row r="384" spans="1:2" x14ac:dyDescent="0.25">
      <c r="A384" s="6" t="s">
        <v>6112</v>
      </c>
      <c r="B384" s="11">
        <v>240000</v>
      </c>
    </row>
    <row r="385" spans="1:2" x14ac:dyDescent="0.25">
      <c r="A385" s="6" t="s">
        <v>6326</v>
      </c>
      <c r="B385" s="11">
        <v>240000</v>
      </c>
    </row>
    <row r="386" spans="1:2" x14ac:dyDescent="0.25">
      <c r="A386" s="6" t="s">
        <v>6266</v>
      </c>
      <c r="B386" s="11">
        <v>240000</v>
      </c>
    </row>
    <row r="387" spans="1:2" x14ac:dyDescent="0.25">
      <c r="A387" s="6" t="s">
        <v>5843</v>
      </c>
      <c r="B387" s="11">
        <v>235620</v>
      </c>
    </row>
    <row r="388" spans="1:2" x14ac:dyDescent="0.25">
      <c r="A388" s="6" t="s">
        <v>6351</v>
      </c>
      <c r="B388" s="11">
        <v>232581</v>
      </c>
    </row>
    <row r="389" spans="1:2" x14ac:dyDescent="0.25">
      <c r="A389" s="6" t="s">
        <v>5844</v>
      </c>
      <c r="B389" s="11">
        <v>231240</v>
      </c>
    </row>
    <row r="390" spans="1:2" x14ac:dyDescent="0.25">
      <c r="A390" s="6" t="s">
        <v>6357</v>
      </c>
      <c r="B390" s="11">
        <v>230000</v>
      </c>
    </row>
    <row r="391" spans="1:2" x14ac:dyDescent="0.25">
      <c r="A391" s="6" t="s">
        <v>6567</v>
      </c>
      <c r="B391" s="11">
        <v>229999.99999999997</v>
      </c>
    </row>
    <row r="392" spans="1:2" x14ac:dyDescent="0.25">
      <c r="A392" s="6" t="s">
        <v>5987</v>
      </c>
      <c r="B392" s="11">
        <v>228814</v>
      </c>
    </row>
    <row r="393" spans="1:2" x14ac:dyDescent="0.25">
      <c r="A393" s="6" t="s">
        <v>6147</v>
      </c>
      <c r="B393" s="11">
        <v>222000</v>
      </c>
    </row>
    <row r="394" spans="1:2" x14ac:dyDescent="0.25">
      <c r="A394" s="6" t="s">
        <v>6150</v>
      </c>
      <c r="B394" s="11">
        <v>220036</v>
      </c>
    </row>
    <row r="395" spans="1:2" x14ac:dyDescent="0.25">
      <c r="A395" s="6" t="s">
        <v>5769</v>
      </c>
      <c r="B395" s="11">
        <v>220000</v>
      </c>
    </row>
    <row r="396" spans="1:2" x14ac:dyDescent="0.25">
      <c r="A396" s="6" t="s">
        <v>5708</v>
      </c>
      <c r="B396" s="11">
        <v>215000</v>
      </c>
    </row>
    <row r="397" spans="1:2" x14ac:dyDescent="0.25">
      <c r="A397" s="6" t="s">
        <v>6021</v>
      </c>
      <c r="B397" s="11">
        <v>203280</v>
      </c>
    </row>
    <row r="398" spans="1:2" x14ac:dyDescent="0.25">
      <c r="A398" s="6" t="s">
        <v>6528</v>
      </c>
      <c r="B398" s="11">
        <v>202834</v>
      </c>
    </row>
    <row r="399" spans="1:2" x14ac:dyDescent="0.25">
      <c r="A399" s="6" t="s">
        <v>6199</v>
      </c>
      <c r="B399" s="11">
        <v>200000</v>
      </c>
    </row>
    <row r="400" spans="1:2" x14ac:dyDescent="0.25">
      <c r="A400" s="6" t="s">
        <v>6418</v>
      </c>
      <c r="B400" s="11">
        <v>200000</v>
      </c>
    </row>
    <row r="401" spans="1:2" x14ac:dyDescent="0.25">
      <c r="A401" s="6" t="s">
        <v>5799</v>
      </c>
      <c r="B401" s="11">
        <v>200000</v>
      </c>
    </row>
    <row r="402" spans="1:2" x14ac:dyDescent="0.25">
      <c r="A402" s="6" t="s">
        <v>6255</v>
      </c>
      <c r="B402" s="11">
        <v>200000</v>
      </c>
    </row>
    <row r="403" spans="1:2" x14ac:dyDescent="0.25">
      <c r="A403" s="6" t="s">
        <v>5720</v>
      </c>
      <c r="B403" s="11">
        <v>200000</v>
      </c>
    </row>
    <row r="404" spans="1:2" x14ac:dyDescent="0.25">
      <c r="A404" s="6" t="s">
        <v>5823</v>
      </c>
      <c r="B404" s="11">
        <v>200000</v>
      </c>
    </row>
    <row r="405" spans="1:2" x14ac:dyDescent="0.25">
      <c r="A405" s="6" t="s">
        <v>6200</v>
      </c>
      <c r="B405" s="11">
        <v>200000</v>
      </c>
    </row>
    <row r="406" spans="1:2" x14ac:dyDescent="0.25">
      <c r="A406" s="6" t="s">
        <v>6043</v>
      </c>
      <c r="B406" s="11">
        <v>200000</v>
      </c>
    </row>
    <row r="407" spans="1:2" x14ac:dyDescent="0.25">
      <c r="A407" s="6" t="s">
        <v>5800</v>
      </c>
      <c r="B407" s="11">
        <v>200000</v>
      </c>
    </row>
    <row r="408" spans="1:2" x14ac:dyDescent="0.25">
      <c r="A408" s="6" t="s">
        <v>6044</v>
      </c>
      <c r="B408" s="11">
        <v>200000</v>
      </c>
    </row>
    <row r="409" spans="1:2" x14ac:dyDescent="0.25">
      <c r="A409" s="6" t="s">
        <v>6045</v>
      </c>
      <c r="B409" s="11">
        <v>200000</v>
      </c>
    </row>
    <row r="410" spans="1:2" x14ac:dyDescent="0.25">
      <c r="A410" s="6" t="s">
        <v>5707</v>
      </c>
      <c r="B410" s="11">
        <v>200000</v>
      </c>
    </row>
    <row r="411" spans="1:2" x14ac:dyDescent="0.25">
      <c r="A411" s="6" t="s">
        <v>6201</v>
      </c>
      <c r="B411" s="11">
        <v>200000</v>
      </c>
    </row>
    <row r="412" spans="1:2" x14ac:dyDescent="0.25">
      <c r="A412" s="6" t="s">
        <v>6417</v>
      </c>
      <c r="B412" s="11">
        <v>200000</v>
      </c>
    </row>
    <row r="413" spans="1:2" x14ac:dyDescent="0.25">
      <c r="A413" s="6" t="s">
        <v>6428</v>
      </c>
      <c r="B413" s="11">
        <v>199860</v>
      </c>
    </row>
    <row r="414" spans="1:2" x14ac:dyDescent="0.25">
      <c r="A414" s="6" t="s">
        <v>6131</v>
      </c>
      <c r="B414" s="11">
        <v>198320</v>
      </c>
    </row>
    <row r="415" spans="1:2" x14ac:dyDescent="0.25">
      <c r="A415" s="6" t="s">
        <v>6113</v>
      </c>
      <c r="B415" s="11">
        <v>192000</v>
      </c>
    </row>
    <row r="416" spans="1:2" x14ac:dyDescent="0.25">
      <c r="A416" s="6" t="s">
        <v>6194</v>
      </c>
      <c r="B416" s="11">
        <v>191400</v>
      </c>
    </row>
    <row r="417" spans="1:2" x14ac:dyDescent="0.25">
      <c r="A417" s="6" t="s">
        <v>5801</v>
      </c>
      <c r="B417" s="11">
        <v>190756</v>
      </c>
    </row>
    <row r="418" spans="1:2" x14ac:dyDescent="0.25">
      <c r="A418" s="6" t="s">
        <v>5966</v>
      </c>
      <c r="B418" s="11">
        <v>188745</v>
      </c>
    </row>
    <row r="419" spans="1:2" x14ac:dyDescent="0.25">
      <c r="A419" s="6" t="s">
        <v>5951</v>
      </c>
      <c r="B419" s="11">
        <v>186282</v>
      </c>
    </row>
    <row r="420" spans="1:2" x14ac:dyDescent="0.25">
      <c r="A420" s="6" t="s">
        <v>6529</v>
      </c>
      <c r="B420" s="11">
        <v>183487</v>
      </c>
    </row>
    <row r="421" spans="1:2" x14ac:dyDescent="0.25">
      <c r="A421" s="6" t="s">
        <v>5772</v>
      </c>
      <c r="B421" s="11">
        <v>182069</v>
      </c>
    </row>
    <row r="422" spans="1:2" x14ac:dyDescent="0.25">
      <c r="A422" s="6" t="s">
        <v>6176</v>
      </c>
      <c r="B422" s="11">
        <v>180000</v>
      </c>
    </row>
    <row r="423" spans="1:2" x14ac:dyDescent="0.25">
      <c r="A423" s="6" t="s">
        <v>5988</v>
      </c>
      <c r="B423" s="11">
        <v>180000</v>
      </c>
    </row>
    <row r="424" spans="1:2" x14ac:dyDescent="0.25">
      <c r="A424" s="6" t="s">
        <v>6301</v>
      </c>
      <c r="B424" s="11">
        <v>180000</v>
      </c>
    </row>
    <row r="425" spans="1:2" x14ac:dyDescent="0.25">
      <c r="A425" s="6" t="s">
        <v>5833</v>
      </c>
      <c r="B425" s="11">
        <v>180000</v>
      </c>
    </row>
    <row r="426" spans="1:2" x14ac:dyDescent="0.25">
      <c r="A426" s="6" t="s">
        <v>6139</v>
      </c>
      <c r="B426" s="11">
        <v>180000</v>
      </c>
    </row>
    <row r="427" spans="1:2" x14ac:dyDescent="0.25">
      <c r="A427" s="6" t="s">
        <v>5830</v>
      </c>
      <c r="B427" s="11">
        <v>178200</v>
      </c>
    </row>
    <row r="428" spans="1:2" x14ac:dyDescent="0.25">
      <c r="A428" s="6" t="s">
        <v>6232</v>
      </c>
      <c r="B428" s="11">
        <v>174500</v>
      </c>
    </row>
    <row r="429" spans="1:2" x14ac:dyDescent="0.25">
      <c r="A429" s="6" t="s">
        <v>6008</v>
      </c>
      <c r="B429" s="11">
        <v>174000</v>
      </c>
    </row>
    <row r="430" spans="1:2" x14ac:dyDescent="0.25">
      <c r="A430" s="6" t="s">
        <v>5998</v>
      </c>
      <c r="B430" s="11">
        <v>167000</v>
      </c>
    </row>
    <row r="431" spans="1:2" x14ac:dyDescent="0.25">
      <c r="A431" s="6" t="s">
        <v>6285</v>
      </c>
      <c r="B431" s="11">
        <v>165166.66999999998</v>
      </c>
    </row>
    <row r="432" spans="1:2" x14ac:dyDescent="0.25">
      <c r="A432" s="6" t="s">
        <v>6295</v>
      </c>
      <c r="B432" s="11">
        <v>165000</v>
      </c>
    </row>
    <row r="433" spans="1:2" x14ac:dyDescent="0.25">
      <c r="A433" s="6" t="s">
        <v>5990</v>
      </c>
      <c r="B433" s="11">
        <v>164498</v>
      </c>
    </row>
    <row r="434" spans="1:2" x14ac:dyDescent="0.25">
      <c r="A434" s="6" t="s">
        <v>6046</v>
      </c>
      <c r="B434" s="11">
        <v>162489</v>
      </c>
    </row>
    <row r="435" spans="1:2" x14ac:dyDescent="0.25">
      <c r="A435" s="6" t="s">
        <v>5845</v>
      </c>
      <c r="B435" s="11">
        <v>160044</v>
      </c>
    </row>
    <row r="436" spans="1:2" x14ac:dyDescent="0.25">
      <c r="A436" s="6" t="s">
        <v>6480</v>
      </c>
      <c r="B436" s="11">
        <v>160000</v>
      </c>
    </row>
    <row r="437" spans="1:2" x14ac:dyDescent="0.25">
      <c r="A437" s="6" t="s">
        <v>6481</v>
      </c>
      <c r="B437" s="11">
        <v>160000</v>
      </c>
    </row>
    <row r="438" spans="1:2" x14ac:dyDescent="0.25">
      <c r="A438" s="6" t="s">
        <v>5748</v>
      </c>
      <c r="B438" s="11">
        <v>158374</v>
      </c>
    </row>
    <row r="439" spans="1:2" x14ac:dyDescent="0.25">
      <c r="A439" s="6" t="s">
        <v>6327</v>
      </c>
      <c r="B439" s="11">
        <v>157200</v>
      </c>
    </row>
    <row r="440" spans="1:2" x14ac:dyDescent="0.25">
      <c r="A440" s="6" t="s">
        <v>5806</v>
      </c>
      <c r="B440" s="11">
        <v>156942</v>
      </c>
    </row>
    <row r="441" spans="1:2" x14ac:dyDescent="0.25">
      <c r="A441" s="6" t="s">
        <v>6047</v>
      </c>
      <c r="B441" s="11">
        <v>156180</v>
      </c>
    </row>
    <row r="442" spans="1:2" x14ac:dyDescent="0.25">
      <c r="A442" s="6" t="s">
        <v>6048</v>
      </c>
      <c r="B442" s="11">
        <v>152544</v>
      </c>
    </row>
    <row r="443" spans="1:2" x14ac:dyDescent="0.25">
      <c r="A443" s="6" t="s">
        <v>6424</v>
      </c>
      <c r="B443" s="11">
        <v>150000</v>
      </c>
    </row>
    <row r="444" spans="1:2" x14ac:dyDescent="0.25">
      <c r="A444" s="6" t="s">
        <v>5700</v>
      </c>
      <c r="B444" s="11">
        <v>150000</v>
      </c>
    </row>
    <row r="445" spans="1:2" x14ac:dyDescent="0.25">
      <c r="A445" s="6" t="s">
        <v>6341</v>
      </c>
      <c r="B445" s="11">
        <v>150000</v>
      </c>
    </row>
    <row r="446" spans="1:2" x14ac:dyDescent="0.25">
      <c r="A446" s="6" t="s">
        <v>6049</v>
      </c>
      <c r="B446" s="11">
        <v>147400</v>
      </c>
    </row>
    <row r="447" spans="1:2" x14ac:dyDescent="0.25">
      <c r="A447" s="6" t="s">
        <v>6247</v>
      </c>
      <c r="B447" s="11">
        <v>147200</v>
      </c>
    </row>
    <row r="448" spans="1:2" x14ac:dyDescent="0.25">
      <c r="A448" s="6" t="s">
        <v>6177</v>
      </c>
      <c r="B448" s="11">
        <v>146703</v>
      </c>
    </row>
    <row r="449" spans="1:2" x14ac:dyDescent="0.25">
      <c r="A449" s="6" t="s">
        <v>5827</v>
      </c>
      <c r="B449" s="11">
        <v>140000</v>
      </c>
    </row>
    <row r="450" spans="1:2" x14ac:dyDescent="0.25">
      <c r="A450" s="6" t="s">
        <v>6286</v>
      </c>
      <c r="B450" s="11">
        <v>139512</v>
      </c>
    </row>
    <row r="451" spans="1:2" x14ac:dyDescent="0.25">
      <c r="A451" s="6" t="s">
        <v>6316</v>
      </c>
      <c r="B451" s="11">
        <v>139240</v>
      </c>
    </row>
    <row r="452" spans="1:2" x14ac:dyDescent="0.25">
      <c r="A452" s="6" t="s">
        <v>6249</v>
      </c>
      <c r="B452" s="11">
        <v>138000</v>
      </c>
    </row>
    <row r="453" spans="1:2" x14ac:dyDescent="0.25">
      <c r="A453" s="6" t="s">
        <v>6446</v>
      </c>
      <c r="B453" s="11">
        <v>136114</v>
      </c>
    </row>
    <row r="454" spans="1:2" x14ac:dyDescent="0.25">
      <c r="A454" s="6" t="s">
        <v>6456</v>
      </c>
      <c r="B454" s="11">
        <v>136000</v>
      </c>
    </row>
    <row r="455" spans="1:2" x14ac:dyDescent="0.25">
      <c r="A455" s="6" t="s">
        <v>6530</v>
      </c>
      <c r="B455" s="11">
        <v>127487</v>
      </c>
    </row>
    <row r="456" spans="1:2" x14ac:dyDescent="0.25">
      <c r="A456" s="6" t="s">
        <v>6443</v>
      </c>
      <c r="B456" s="11">
        <v>127119</v>
      </c>
    </row>
    <row r="457" spans="1:2" x14ac:dyDescent="0.25">
      <c r="A457" s="6" t="s">
        <v>5753</v>
      </c>
      <c r="B457" s="11">
        <v>126811</v>
      </c>
    </row>
    <row r="458" spans="1:2" x14ac:dyDescent="0.25">
      <c r="A458" s="6" t="s">
        <v>6257</v>
      </c>
      <c r="B458" s="11">
        <v>125424</v>
      </c>
    </row>
    <row r="459" spans="1:2" x14ac:dyDescent="0.25">
      <c r="A459" s="6" t="s">
        <v>5721</v>
      </c>
      <c r="B459" s="11">
        <v>124763</v>
      </c>
    </row>
    <row r="460" spans="1:2" x14ac:dyDescent="0.25">
      <c r="A460" s="6" t="s">
        <v>6346</v>
      </c>
      <c r="B460" s="11">
        <v>122035</v>
      </c>
    </row>
    <row r="461" spans="1:2" x14ac:dyDescent="0.25">
      <c r="A461" s="6" t="s">
        <v>6440</v>
      </c>
      <c r="B461" s="11">
        <v>120104</v>
      </c>
    </row>
    <row r="462" spans="1:2" x14ac:dyDescent="0.25">
      <c r="A462" s="6" t="s">
        <v>6290</v>
      </c>
      <c r="B462" s="11">
        <v>120000</v>
      </c>
    </row>
    <row r="463" spans="1:2" x14ac:dyDescent="0.25">
      <c r="A463" s="6" t="s">
        <v>6425</v>
      </c>
      <c r="B463" s="11">
        <v>120000</v>
      </c>
    </row>
    <row r="464" spans="1:2" x14ac:dyDescent="0.25">
      <c r="A464" s="6" t="s">
        <v>5846</v>
      </c>
      <c r="B464" s="11">
        <v>120000</v>
      </c>
    </row>
    <row r="465" spans="1:2" x14ac:dyDescent="0.25">
      <c r="A465" s="6" t="s">
        <v>6289</v>
      </c>
      <c r="B465" s="11">
        <v>120000</v>
      </c>
    </row>
    <row r="466" spans="1:2" x14ac:dyDescent="0.25">
      <c r="A466" s="6" t="s">
        <v>5752</v>
      </c>
      <c r="B466" s="11">
        <v>120000</v>
      </c>
    </row>
    <row r="467" spans="1:2" x14ac:dyDescent="0.25">
      <c r="A467" s="6" t="s">
        <v>6145</v>
      </c>
      <c r="B467" s="11">
        <v>120000</v>
      </c>
    </row>
    <row r="468" spans="1:2" x14ac:dyDescent="0.25">
      <c r="A468" s="6" t="s">
        <v>6315</v>
      </c>
      <c r="B468" s="11">
        <v>120000</v>
      </c>
    </row>
    <row r="469" spans="1:2" x14ac:dyDescent="0.25">
      <c r="A469" s="6" t="s">
        <v>5805</v>
      </c>
      <c r="B469" s="11">
        <v>118400</v>
      </c>
    </row>
    <row r="470" spans="1:2" x14ac:dyDescent="0.25">
      <c r="A470" s="6" t="s">
        <v>6342</v>
      </c>
      <c r="B470" s="11">
        <v>117000</v>
      </c>
    </row>
    <row r="471" spans="1:2" x14ac:dyDescent="0.25">
      <c r="A471" s="6" t="s">
        <v>6427</v>
      </c>
      <c r="B471" s="11">
        <v>110000</v>
      </c>
    </row>
    <row r="472" spans="1:2" x14ac:dyDescent="0.25">
      <c r="A472" s="6" t="s">
        <v>6306</v>
      </c>
      <c r="B472" s="11">
        <v>110000</v>
      </c>
    </row>
    <row r="473" spans="1:2" x14ac:dyDescent="0.25">
      <c r="A473" s="6" t="s">
        <v>5957</v>
      </c>
      <c r="B473" s="11">
        <v>108000</v>
      </c>
    </row>
    <row r="474" spans="1:2" x14ac:dyDescent="0.25">
      <c r="A474" s="6" t="s">
        <v>5961</v>
      </c>
      <c r="B474" s="11">
        <v>107385</v>
      </c>
    </row>
    <row r="475" spans="1:2" x14ac:dyDescent="0.25">
      <c r="A475" s="6" t="s">
        <v>6436</v>
      </c>
      <c r="B475" s="11">
        <v>107072</v>
      </c>
    </row>
    <row r="476" spans="1:2" x14ac:dyDescent="0.25">
      <c r="A476" s="6" t="s">
        <v>5967</v>
      </c>
      <c r="B476" s="11">
        <v>104232</v>
      </c>
    </row>
    <row r="477" spans="1:2" x14ac:dyDescent="0.25">
      <c r="A477" s="6" t="s">
        <v>6050</v>
      </c>
      <c r="B477" s="11">
        <v>103000</v>
      </c>
    </row>
    <row r="478" spans="1:2" x14ac:dyDescent="0.25">
      <c r="A478" s="6" t="s">
        <v>6334</v>
      </c>
      <c r="B478" s="11">
        <v>100500</v>
      </c>
    </row>
    <row r="479" spans="1:2" x14ac:dyDescent="0.25">
      <c r="A479" s="6" t="s">
        <v>6140</v>
      </c>
      <c r="B479" s="11">
        <v>100000</v>
      </c>
    </row>
    <row r="480" spans="1:2" x14ac:dyDescent="0.25">
      <c r="A480" s="6" t="s">
        <v>5963</v>
      </c>
      <c r="B480" s="11">
        <v>100000</v>
      </c>
    </row>
    <row r="481" spans="1:2" x14ac:dyDescent="0.25">
      <c r="A481" s="6" t="s">
        <v>6059</v>
      </c>
      <c r="B481" s="11">
        <v>100000</v>
      </c>
    </row>
    <row r="482" spans="1:2" x14ac:dyDescent="0.25">
      <c r="A482" s="6" t="s">
        <v>6097</v>
      </c>
      <c r="B482" s="11">
        <v>100000</v>
      </c>
    </row>
    <row r="483" spans="1:2" x14ac:dyDescent="0.25">
      <c r="A483" s="6" t="s">
        <v>6149</v>
      </c>
      <c r="B483" s="11">
        <v>100000</v>
      </c>
    </row>
    <row r="484" spans="1:2" x14ac:dyDescent="0.25">
      <c r="A484" s="6" t="s">
        <v>6098</v>
      </c>
      <c r="B484" s="11">
        <v>100000</v>
      </c>
    </row>
    <row r="485" spans="1:2" x14ac:dyDescent="0.25">
      <c r="A485" s="6" t="s">
        <v>5962</v>
      </c>
      <c r="B485" s="11">
        <v>100000</v>
      </c>
    </row>
    <row r="486" spans="1:2" x14ac:dyDescent="0.25">
      <c r="A486" s="6" t="s">
        <v>6241</v>
      </c>
      <c r="B486" s="11">
        <v>100000</v>
      </c>
    </row>
    <row r="487" spans="1:2" x14ac:dyDescent="0.25">
      <c r="A487" s="6" t="s">
        <v>5976</v>
      </c>
      <c r="B487" s="11">
        <v>100000</v>
      </c>
    </row>
    <row r="488" spans="1:2" x14ac:dyDescent="0.25">
      <c r="A488" s="6" t="s">
        <v>6051</v>
      </c>
      <c r="B488" s="11">
        <v>100000</v>
      </c>
    </row>
    <row r="489" spans="1:2" x14ac:dyDescent="0.25">
      <c r="A489" s="6" t="s">
        <v>5832</v>
      </c>
      <c r="B489" s="11">
        <v>99000</v>
      </c>
    </row>
    <row r="490" spans="1:2" x14ac:dyDescent="0.25">
      <c r="A490" s="6" t="s">
        <v>6429</v>
      </c>
      <c r="B490" s="11">
        <v>96893</v>
      </c>
    </row>
    <row r="491" spans="1:2" x14ac:dyDescent="0.25">
      <c r="A491" s="6" t="s">
        <v>6117</v>
      </c>
      <c r="B491" s="11">
        <v>96000</v>
      </c>
    </row>
    <row r="492" spans="1:2" x14ac:dyDescent="0.25">
      <c r="A492" s="6" t="s">
        <v>6260</v>
      </c>
      <c r="B492" s="11">
        <v>96000</v>
      </c>
    </row>
    <row r="493" spans="1:2" x14ac:dyDescent="0.25">
      <c r="A493" s="6" t="s">
        <v>6287</v>
      </c>
      <c r="B493" s="11">
        <v>96000</v>
      </c>
    </row>
    <row r="494" spans="1:2" x14ac:dyDescent="0.25">
      <c r="A494" s="6" t="s">
        <v>6118</v>
      </c>
      <c r="B494" s="11">
        <v>96000</v>
      </c>
    </row>
    <row r="495" spans="1:2" x14ac:dyDescent="0.25">
      <c r="A495" s="6" t="s">
        <v>6280</v>
      </c>
      <c r="B495" s="11">
        <v>90800</v>
      </c>
    </row>
    <row r="496" spans="1:2" x14ac:dyDescent="0.25">
      <c r="A496" s="6" t="s">
        <v>6431</v>
      </c>
      <c r="B496" s="11">
        <v>90000</v>
      </c>
    </row>
    <row r="497" spans="1:2" x14ac:dyDescent="0.25">
      <c r="A497" s="6" t="s">
        <v>6430</v>
      </c>
      <c r="B497" s="11">
        <v>90000</v>
      </c>
    </row>
    <row r="498" spans="1:2" x14ac:dyDescent="0.25">
      <c r="A498" s="6" t="s">
        <v>6015</v>
      </c>
      <c r="B498" s="11">
        <v>90000</v>
      </c>
    </row>
    <row r="499" spans="1:2" x14ac:dyDescent="0.25">
      <c r="A499" s="6" t="s">
        <v>6308</v>
      </c>
      <c r="B499" s="11">
        <v>89400</v>
      </c>
    </row>
    <row r="500" spans="1:2" x14ac:dyDescent="0.25">
      <c r="A500" s="6" t="s">
        <v>6531</v>
      </c>
      <c r="B500" s="11">
        <v>88116</v>
      </c>
    </row>
    <row r="501" spans="1:2" x14ac:dyDescent="0.25">
      <c r="A501" s="6" t="s">
        <v>6532</v>
      </c>
      <c r="B501" s="11">
        <v>84661</v>
      </c>
    </row>
    <row r="502" spans="1:2" x14ac:dyDescent="0.25">
      <c r="A502" s="6" t="s">
        <v>6236</v>
      </c>
      <c r="B502" s="11">
        <v>84000</v>
      </c>
    </row>
    <row r="503" spans="1:2" x14ac:dyDescent="0.25">
      <c r="A503" s="6" t="s">
        <v>5847</v>
      </c>
      <c r="B503" s="11">
        <v>82740</v>
      </c>
    </row>
    <row r="504" spans="1:2" x14ac:dyDescent="0.25">
      <c r="A504" s="6" t="s">
        <v>6566</v>
      </c>
      <c r="B504" s="11">
        <v>80000</v>
      </c>
    </row>
    <row r="505" spans="1:2" x14ac:dyDescent="0.25">
      <c r="A505" s="6" t="s">
        <v>6077</v>
      </c>
      <c r="B505" s="11">
        <v>80000</v>
      </c>
    </row>
    <row r="506" spans="1:2" x14ac:dyDescent="0.25">
      <c r="A506" s="6" t="s">
        <v>6432</v>
      </c>
      <c r="B506" s="11">
        <v>80000</v>
      </c>
    </row>
    <row r="507" spans="1:2" x14ac:dyDescent="0.25">
      <c r="A507" s="6" t="s">
        <v>6448</v>
      </c>
      <c r="B507" s="11">
        <v>78475</v>
      </c>
    </row>
    <row r="508" spans="1:2" x14ac:dyDescent="0.25">
      <c r="A508" s="6" t="s">
        <v>6235</v>
      </c>
      <c r="B508" s="11">
        <v>76000</v>
      </c>
    </row>
    <row r="509" spans="1:2" x14ac:dyDescent="0.25">
      <c r="A509" s="6" t="s">
        <v>6554</v>
      </c>
      <c r="B509" s="11">
        <v>75000</v>
      </c>
    </row>
    <row r="510" spans="1:2" x14ac:dyDescent="0.25">
      <c r="A510" s="6" t="s">
        <v>5968</v>
      </c>
      <c r="B510" s="11">
        <v>74952</v>
      </c>
    </row>
    <row r="511" spans="1:2" x14ac:dyDescent="0.25">
      <c r="A511" s="6" t="s">
        <v>6054</v>
      </c>
      <c r="B511" s="11">
        <v>73416</v>
      </c>
    </row>
    <row r="512" spans="1:2" x14ac:dyDescent="0.25">
      <c r="A512" s="6" t="s">
        <v>6328</v>
      </c>
      <c r="B512" s="11">
        <v>72000</v>
      </c>
    </row>
    <row r="513" spans="1:2" x14ac:dyDescent="0.25">
      <c r="A513" s="6" t="s">
        <v>6259</v>
      </c>
      <c r="B513" s="11">
        <v>72000</v>
      </c>
    </row>
    <row r="514" spans="1:2" x14ac:dyDescent="0.25">
      <c r="A514" s="6" t="s">
        <v>6442</v>
      </c>
      <c r="B514" s="11">
        <v>72000</v>
      </c>
    </row>
    <row r="515" spans="1:2" x14ac:dyDescent="0.25">
      <c r="A515" s="6" t="s">
        <v>5808</v>
      </c>
      <c r="B515" s="11">
        <v>70000</v>
      </c>
    </row>
    <row r="516" spans="1:2" x14ac:dyDescent="0.25">
      <c r="A516" s="6" t="s">
        <v>6466</v>
      </c>
      <c r="B516" s="11">
        <v>67797</v>
      </c>
    </row>
    <row r="517" spans="1:2" x14ac:dyDescent="0.25">
      <c r="A517" s="6" t="s">
        <v>6155</v>
      </c>
      <c r="B517" s="11">
        <v>64640</v>
      </c>
    </row>
    <row r="518" spans="1:2" x14ac:dyDescent="0.25">
      <c r="A518" s="6" t="s">
        <v>6433</v>
      </c>
      <c r="B518" s="11">
        <v>64341</v>
      </c>
    </row>
    <row r="519" spans="1:2" x14ac:dyDescent="0.25">
      <c r="A519" s="6" t="s">
        <v>6434</v>
      </c>
      <c r="B519" s="11">
        <v>64000</v>
      </c>
    </row>
    <row r="520" spans="1:2" x14ac:dyDescent="0.25">
      <c r="A520" s="6" t="s">
        <v>6055</v>
      </c>
      <c r="B520" s="11">
        <v>63572</v>
      </c>
    </row>
    <row r="521" spans="1:2" x14ac:dyDescent="0.25">
      <c r="A521" s="6" t="s">
        <v>5722</v>
      </c>
      <c r="B521" s="11">
        <v>63356</v>
      </c>
    </row>
    <row r="522" spans="1:2" x14ac:dyDescent="0.25">
      <c r="A522" s="6" t="s">
        <v>6013</v>
      </c>
      <c r="B522" s="11">
        <v>62996</v>
      </c>
    </row>
    <row r="523" spans="1:2" x14ac:dyDescent="0.25">
      <c r="A523" s="6" t="s">
        <v>6453</v>
      </c>
      <c r="B523" s="11">
        <v>61971</v>
      </c>
    </row>
    <row r="524" spans="1:2" x14ac:dyDescent="0.25">
      <c r="A524" s="6" t="s">
        <v>6034</v>
      </c>
      <c r="B524" s="11">
        <v>61030</v>
      </c>
    </row>
    <row r="525" spans="1:2" x14ac:dyDescent="0.25">
      <c r="A525" s="6" t="s">
        <v>6329</v>
      </c>
      <c r="B525" s="11">
        <v>60000</v>
      </c>
    </row>
    <row r="526" spans="1:2" x14ac:dyDescent="0.25">
      <c r="A526" s="6" t="s">
        <v>6265</v>
      </c>
      <c r="B526" s="11">
        <v>60000</v>
      </c>
    </row>
    <row r="527" spans="1:2" x14ac:dyDescent="0.25">
      <c r="A527" s="6" t="s">
        <v>6270</v>
      </c>
      <c r="B527" s="11">
        <v>60000</v>
      </c>
    </row>
    <row r="528" spans="1:2" x14ac:dyDescent="0.25">
      <c r="A528" s="6" t="s">
        <v>6300</v>
      </c>
      <c r="B528" s="11">
        <v>60000</v>
      </c>
    </row>
    <row r="529" spans="1:2" x14ac:dyDescent="0.25">
      <c r="A529" s="6" t="s">
        <v>5809</v>
      </c>
      <c r="B529" s="11">
        <v>60000</v>
      </c>
    </row>
    <row r="530" spans="1:2" x14ac:dyDescent="0.25">
      <c r="A530" s="6" t="s">
        <v>6437</v>
      </c>
      <c r="B530" s="11">
        <v>60000</v>
      </c>
    </row>
    <row r="531" spans="1:2" x14ac:dyDescent="0.25">
      <c r="A531" s="6" t="s">
        <v>5848</v>
      </c>
      <c r="B531" s="11">
        <v>60000</v>
      </c>
    </row>
    <row r="532" spans="1:2" x14ac:dyDescent="0.25">
      <c r="A532" s="6" t="s">
        <v>6056</v>
      </c>
      <c r="B532" s="11">
        <v>60000</v>
      </c>
    </row>
    <row r="533" spans="1:2" x14ac:dyDescent="0.25">
      <c r="A533" s="6" t="s">
        <v>6477</v>
      </c>
      <c r="B533" s="11">
        <v>60000</v>
      </c>
    </row>
    <row r="534" spans="1:2" x14ac:dyDescent="0.25">
      <c r="A534" s="6" t="s">
        <v>5959</v>
      </c>
      <c r="B534" s="11">
        <v>60000</v>
      </c>
    </row>
    <row r="535" spans="1:2" x14ac:dyDescent="0.25">
      <c r="A535" s="6" t="s">
        <v>6016</v>
      </c>
      <c r="B535" s="11">
        <v>60000</v>
      </c>
    </row>
    <row r="536" spans="1:2" x14ac:dyDescent="0.25">
      <c r="A536" s="6" t="s">
        <v>5824</v>
      </c>
      <c r="B536" s="11">
        <v>60000</v>
      </c>
    </row>
    <row r="537" spans="1:2" x14ac:dyDescent="0.25">
      <c r="A537" s="6" t="s">
        <v>6311</v>
      </c>
      <c r="B537" s="11">
        <v>60000</v>
      </c>
    </row>
    <row r="538" spans="1:2" x14ac:dyDescent="0.25">
      <c r="A538" s="6" t="s">
        <v>5810</v>
      </c>
      <c r="B538" s="11">
        <v>59892</v>
      </c>
    </row>
    <row r="539" spans="1:2" x14ac:dyDescent="0.25">
      <c r="A539" s="6" t="s">
        <v>6057</v>
      </c>
      <c r="B539" s="11">
        <v>59625</v>
      </c>
    </row>
    <row r="540" spans="1:2" x14ac:dyDescent="0.25">
      <c r="A540" s="6" t="s">
        <v>6447</v>
      </c>
      <c r="B540" s="11">
        <v>59400</v>
      </c>
    </row>
    <row r="541" spans="1:2" x14ac:dyDescent="0.25">
      <c r="A541" s="6" t="s">
        <v>6478</v>
      </c>
      <c r="B541" s="11">
        <v>58619</v>
      </c>
    </row>
    <row r="542" spans="1:2" x14ac:dyDescent="0.25">
      <c r="A542" s="6" t="s">
        <v>6178</v>
      </c>
      <c r="B542" s="11">
        <v>57092</v>
      </c>
    </row>
    <row r="543" spans="1:2" x14ac:dyDescent="0.25">
      <c r="A543" s="6" t="s">
        <v>6058</v>
      </c>
      <c r="B543" s="11">
        <v>57000</v>
      </c>
    </row>
    <row r="544" spans="1:2" x14ac:dyDescent="0.25">
      <c r="A544" s="6" t="s">
        <v>6439</v>
      </c>
      <c r="B544" s="11">
        <v>54000</v>
      </c>
    </row>
    <row r="545" spans="1:2" x14ac:dyDescent="0.25">
      <c r="A545" s="6" t="s">
        <v>6358</v>
      </c>
      <c r="B545" s="11">
        <v>54000</v>
      </c>
    </row>
    <row r="546" spans="1:2" x14ac:dyDescent="0.25">
      <c r="A546" s="6" t="s">
        <v>6438</v>
      </c>
      <c r="B546" s="11">
        <v>54000</v>
      </c>
    </row>
    <row r="547" spans="1:2" x14ac:dyDescent="0.25">
      <c r="A547" s="6" t="s">
        <v>6019</v>
      </c>
      <c r="B547" s="11">
        <v>52462</v>
      </c>
    </row>
    <row r="548" spans="1:2" x14ac:dyDescent="0.25">
      <c r="A548" s="6" t="s">
        <v>6441</v>
      </c>
      <c r="B548" s="11">
        <v>52000</v>
      </c>
    </row>
    <row r="549" spans="1:2" x14ac:dyDescent="0.25">
      <c r="A549" s="6" t="s">
        <v>6275</v>
      </c>
      <c r="B549" s="11">
        <v>51565</v>
      </c>
    </row>
    <row r="550" spans="1:2" x14ac:dyDescent="0.25">
      <c r="A550" s="6" t="s">
        <v>6533</v>
      </c>
      <c r="B550" s="11">
        <v>50905</v>
      </c>
    </row>
    <row r="551" spans="1:2" x14ac:dyDescent="0.25">
      <c r="A551" s="6" t="s">
        <v>6085</v>
      </c>
      <c r="B551" s="11">
        <v>50700</v>
      </c>
    </row>
    <row r="552" spans="1:2" x14ac:dyDescent="0.25">
      <c r="A552" s="6" t="s">
        <v>6024</v>
      </c>
      <c r="B552" s="11">
        <v>50457</v>
      </c>
    </row>
    <row r="553" spans="1:2" x14ac:dyDescent="0.25">
      <c r="A553" s="6" t="s">
        <v>6293</v>
      </c>
      <c r="B553" s="11">
        <v>50000</v>
      </c>
    </row>
    <row r="554" spans="1:2" x14ac:dyDescent="0.25">
      <c r="A554" s="6" t="s">
        <v>6256</v>
      </c>
      <c r="B554" s="11">
        <v>50000</v>
      </c>
    </row>
    <row r="555" spans="1:2" x14ac:dyDescent="0.25">
      <c r="A555" s="6" t="s">
        <v>6305</v>
      </c>
      <c r="B555" s="11">
        <v>50000</v>
      </c>
    </row>
    <row r="556" spans="1:2" x14ac:dyDescent="0.25">
      <c r="A556" s="6" t="s">
        <v>5811</v>
      </c>
      <c r="B556" s="11">
        <v>50000</v>
      </c>
    </row>
    <row r="557" spans="1:2" x14ac:dyDescent="0.25">
      <c r="A557" s="6" t="s">
        <v>6123</v>
      </c>
      <c r="B557" s="11">
        <v>48000</v>
      </c>
    </row>
    <row r="558" spans="1:2" x14ac:dyDescent="0.25">
      <c r="A558" s="6" t="s">
        <v>6126</v>
      </c>
      <c r="B558" s="11">
        <v>48000</v>
      </c>
    </row>
    <row r="559" spans="1:2" x14ac:dyDescent="0.25">
      <c r="A559" s="6" t="s">
        <v>6124</v>
      </c>
      <c r="B559" s="11">
        <v>48000</v>
      </c>
    </row>
    <row r="560" spans="1:2" x14ac:dyDescent="0.25">
      <c r="A560" s="6" t="s">
        <v>6116</v>
      </c>
      <c r="B560" s="11">
        <v>48000</v>
      </c>
    </row>
    <row r="561" spans="1:2" x14ac:dyDescent="0.25">
      <c r="A561" s="6" t="s">
        <v>6125</v>
      </c>
      <c r="B561" s="11">
        <v>48000</v>
      </c>
    </row>
    <row r="562" spans="1:2" x14ac:dyDescent="0.25">
      <c r="A562" s="6" t="s">
        <v>6127</v>
      </c>
      <c r="B562" s="11">
        <v>48000</v>
      </c>
    </row>
    <row r="563" spans="1:2" x14ac:dyDescent="0.25">
      <c r="A563" s="6" t="s">
        <v>6119</v>
      </c>
      <c r="B563" s="11">
        <v>48000</v>
      </c>
    </row>
    <row r="564" spans="1:2" x14ac:dyDescent="0.25">
      <c r="A564" s="6" t="s">
        <v>6122</v>
      </c>
      <c r="B564" s="11">
        <v>48000</v>
      </c>
    </row>
    <row r="565" spans="1:2" x14ac:dyDescent="0.25">
      <c r="A565" s="6" t="s">
        <v>6121</v>
      </c>
      <c r="B565" s="11">
        <v>48000</v>
      </c>
    </row>
    <row r="566" spans="1:2" x14ac:dyDescent="0.25">
      <c r="A566" s="6" t="s">
        <v>6263</v>
      </c>
      <c r="B566" s="11">
        <v>45500</v>
      </c>
    </row>
    <row r="567" spans="1:2" x14ac:dyDescent="0.25">
      <c r="A567" s="6" t="s">
        <v>6269</v>
      </c>
      <c r="B567" s="11">
        <v>45000</v>
      </c>
    </row>
    <row r="568" spans="1:2" x14ac:dyDescent="0.25">
      <c r="A568" s="6" t="s">
        <v>5969</v>
      </c>
      <c r="B568" s="11">
        <v>45000</v>
      </c>
    </row>
    <row r="569" spans="1:2" x14ac:dyDescent="0.25">
      <c r="A569" s="6" t="s">
        <v>6461</v>
      </c>
      <c r="B569" s="11">
        <v>44634</v>
      </c>
    </row>
    <row r="570" spans="1:2" x14ac:dyDescent="0.25">
      <c r="A570" s="6" t="s">
        <v>5964</v>
      </c>
      <c r="B570" s="11">
        <v>44000</v>
      </c>
    </row>
    <row r="571" spans="1:2" x14ac:dyDescent="0.25">
      <c r="A571" s="6" t="s">
        <v>5849</v>
      </c>
      <c r="B571" s="11">
        <v>43920</v>
      </c>
    </row>
    <row r="572" spans="1:2" x14ac:dyDescent="0.25">
      <c r="A572" s="6" t="s">
        <v>6487</v>
      </c>
      <c r="B572" s="11">
        <v>43200</v>
      </c>
    </row>
    <row r="573" spans="1:2" x14ac:dyDescent="0.25">
      <c r="A573" s="6" t="s">
        <v>5850</v>
      </c>
      <c r="B573" s="11">
        <v>42900</v>
      </c>
    </row>
    <row r="574" spans="1:2" x14ac:dyDescent="0.25">
      <c r="A574" s="6" t="s">
        <v>6267</v>
      </c>
      <c r="B574" s="11">
        <v>42000</v>
      </c>
    </row>
    <row r="575" spans="1:2" x14ac:dyDescent="0.25">
      <c r="A575" s="6" t="s">
        <v>6010</v>
      </c>
      <c r="B575" s="11">
        <v>42000</v>
      </c>
    </row>
    <row r="576" spans="1:2" x14ac:dyDescent="0.25">
      <c r="A576" s="6" t="s">
        <v>5995</v>
      </c>
      <c r="B576" s="11">
        <v>42000</v>
      </c>
    </row>
    <row r="577" spans="1:2" x14ac:dyDescent="0.25">
      <c r="A577" s="6" t="s">
        <v>6444</v>
      </c>
      <c r="B577" s="11">
        <v>42000</v>
      </c>
    </row>
    <row r="578" spans="1:2" x14ac:dyDescent="0.25">
      <c r="A578" s="6" t="s">
        <v>6262</v>
      </c>
      <c r="B578" s="11">
        <v>42000</v>
      </c>
    </row>
    <row r="579" spans="1:2" x14ac:dyDescent="0.25">
      <c r="A579" s="6" t="s">
        <v>6445</v>
      </c>
      <c r="B579" s="11">
        <v>41280</v>
      </c>
    </row>
    <row r="580" spans="1:2" x14ac:dyDescent="0.25">
      <c r="A580" s="6" t="s">
        <v>5851</v>
      </c>
      <c r="B580" s="11">
        <v>40272</v>
      </c>
    </row>
    <row r="581" spans="1:2" x14ac:dyDescent="0.25">
      <c r="A581" s="6" t="s">
        <v>6179</v>
      </c>
      <c r="B581" s="11">
        <v>40040</v>
      </c>
    </row>
    <row r="582" spans="1:2" x14ac:dyDescent="0.25">
      <c r="A582" s="6" t="s">
        <v>5825</v>
      </c>
      <c r="B582" s="11">
        <v>40000</v>
      </c>
    </row>
    <row r="583" spans="1:2" x14ac:dyDescent="0.25">
      <c r="A583" s="6" t="s">
        <v>6017</v>
      </c>
      <c r="B583" s="11">
        <v>40000</v>
      </c>
    </row>
    <row r="584" spans="1:2" x14ac:dyDescent="0.25">
      <c r="A584" s="6" t="s">
        <v>5970</v>
      </c>
      <c r="B584" s="11">
        <v>39521</v>
      </c>
    </row>
    <row r="585" spans="1:2" x14ac:dyDescent="0.25">
      <c r="A585" s="6" t="s">
        <v>6107</v>
      </c>
      <c r="B585" s="11">
        <v>39150</v>
      </c>
    </row>
    <row r="586" spans="1:2" x14ac:dyDescent="0.25">
      <c r="A586" s="6" t="s">
        <v>6258</v>
      </c>
      <c r="B586" s="11">
        <v>38136</v>
      </c>
    </row>
    <row r="587" spans="1:2" x14ac:dyDescent="0.25">
      <c r="A587" s="6" t="s">
        <v>6482</v>
      </c>
      <c r="B587" s="11">
        <v>38136</v>
      </c>
    </row>
    <row r="588" spans="1:2" x14ac:dyDescent="0.25">
      <c r="A588" s="6" t="s">
        <v>5771</v>
      </c>
      <c r="B588" s="11">
        <v>38000</v>
      </c>
    </row>
    <row r="589" spans="1:2" x14ac:dyDescent="0.25">
      <c r="A589" s="6" t="s">
        <v>6246</v>
      </c>
      <c r="B589" s="11">
        <v>38000</v>
      </c>
    </row>
    <row r="590" spans="1:2" x14ac:dyDescent="0.25">
      <c r="A590" s="6" t="s">
        <v>5852</v>
      </c>
      <c r="B590" s="11">
        <v>37884</v>
      </c>
    </row>
    <row r="591" spans="1:2" x14ac:dyDescent="0.25">
      <c r="A591" s="6" t="s">
        <v>5997</v>
      </c>
      <c r="B591" s="11">
        <v>37500</v>
      </c>
    </row>
    <row r="592" spans="1:2" x14ac:dyDescent="0.25">
      <c r="A592" s="6" t="s">
        <v>5883</v>
      </c>
      <c r="B592" s="11">
        <v>36940</v>
      </c>
    </row>
    <row r="593" spans="1:2" x14ac:dyDescent="0.25">
      <c r="A593" s="6" t="s">
        <v>6076</v>
      </c>
      <c r="B593" s="11">
        <v>36600</v>
      </c>
    </row>
    <row r="594" spans="1:2" x14ac:dyDescent="0.25">
      <c r="A594" s="6" t="s">
        <v>6075</v>
      </c>
      <c r="B594" s="11">
        <v>36600</v>
      </c>
    </row>
    <row r="595" spans="1:2" x14ac:dyDescent="0.25">
      <c r="A595" s="6" t="s">
        <v>5996</v>
      </c>
      <c r="B595" s="11">
        <v>36469</v>
      </c>
    </row>
    <row r="596" spans="1:2" x14ac:dyDescent="0.25">
      <c r="A596" s="6" t="s">
        <v>6180</v>
      </c>
      <c r="B596" s="11">
        <v>36000</v>
      </c>
    </row>
    <row r="597" spans="1:2" x14ac:dyDescent="0.25">
      <c r="A597" s="6" t="s">
        <v>6283</v>
      </c>
      <c r="B597" s="11">
        <v>36000</v>
      </c>
    </row>
    <row r="598" spans="1:2" x14ac:dyDescent="0.25">
      <c r="A598" s="6" t="s">
        <v>6120</v>
      </c>
      <c r="B598" s="11">
        <v>36000</v>
      </c>
    </row>
    <row r="599" spans="1:2" x14ac:dyDescent="0.25">
      <c r="A599" s="6" t="s">
        <v>5723</v>
      </c>
      <c r="B599" s="11">
        <v>36000</v>
      </c>
    </row>
    <row r="600" spans="1:2" x14ac:dyDescent="0.25">
      <c r="A600" s="6" t="s">
        <v>6234</v>
      </c>
      <c r="B600" s="11">
        <v>36000</v>
      </c>
    </row>
    <row r="601" spans="1:2" x14ac:dyDescent="0.25">
      <c r="A601" s="6" t="s">
        <v>6343</v>
      </c>
      <c r="B601" s="11">
        <v>35400</v>
      </c>
    </row>
    <row r="602" spans="1:2" x14ac:dyDescent="0.25">
      <c r="A602" s="6" t="s">
        <v>6061</v>
      </c>
      <c r="B602" s="11">
        <v>35372</v>
      </c>
    </row>
    <row r="603" spans="1:2" x14ac:dyDescent="0.25">
      <c r="A603" s="6" t="s">
        <v>6302</v>
      </c>
      <c r="B603" s="11">
        <v>35000</v>
      </c>
    </row>
    <row r="604" spans="1:2" x14ac:dyDescent="0.25">
      <c r="A604" s="6" t="s">
        <v>6095</v>
      </c>
      <c r="B604" s="11">
        <v>35000</v>
      </c>
    </row>
    <row r="605" spans="1:2" x14ac:dyDescent="0.25">
      <c r="A605" s="6" t="s">
        <v>6284</v>
      </c>
      <c r="B605" s="11">
        <v>35000</v>
      </c>
    </row>
    <row r="606" spans="1:2" x14ac:dyDescent="0.25">
      <c r="A606" s="6" t="s">
        <v>6141</v>
      </c>
      <c r="B606" s="11">
        <v>35000</v>
      </c>
    </row>
    <row r="607" spans="1:2" x14ac:dyDescent="0.25">
      <c r="A607" s="6" t="s">
        <v>6344</v>
      </c>
      <c r="B607" s="11">
        <v>35000</v>
      </c>
    </row>
    <row r="608" spans="1:2" x14ac:dyDescent="0.25">
      <c r="A608" s="6" t="s">
        <v>6304</v>
      </c>
      <c r="B608" s="11">
        <v>34500</v>
      </c>
    </row>
    <row r="609" spans="1:2" x14ac:dyDescent="0.25">
      <c r="A609" s="6" t="s">
        <v>5812</v>
      </c>
      <c r="B609" s="11">
        <v>34000</v>
      </c>
    </row>
    <row r="610" spans="1:2" x14ac:dyDescent="0.25">
      <c r="A610" s="6" t="s">
        <v>6063</v>
      </c>
      <c r="B610" s="11">
        <v>33564</v>
      </c>
    </row>
    <row r="611" spans="1:2" x14ac:dyDescent="0.25">
      <c r="A611" s="6" t="s">
        <v>6282</v>
      </c>
      <c r="B611" s="11">
        <v>33006</v>
      </c>
    </row>
    <row r="612" spans="1:2" x14ac:dyDescent="0.25">
      <c r="A612" s="6" t="s">
        <v>5855</v>
      </c>
      <c r="B612" s="11">
        <v>33000</v>
      </c>
    </row>
    <row r="613" spans="1:2" x14ac:dyDescent="0.25">
      <c r="A613" s="6" t="s">
        <v>5854</v>
      </c>
      <c r="B613" s="11">
        <v>33000</v>
      </c>
    </row>
    <row r="614" spans="1:2" x14ac:dyDescent="0.25">
      <c r="A614" s="6" t="s">
        <v>6142</v>
      </c>
      <c r="B614" s="11">
        <v>33000</v>
      </c>
    </row>
    <row r="615" spans="1:2" x14ac:dyDescent="0.25">
      <c r="A615" s="6" t="s">
        <v>5853</v>
      </c>
      <c r="B615" s="11">
        <v>33000</v>
      </c>
    </row>
    <row r="616" spans="1:2" x14ac:dyDescent="0.25">
      <c r="A616" s="6" t="s">
        <v>6468</v>
      </c>
      <c r="B616" s="11">
        <v>32407</v>
      </c>
    </row>
    <row r="617" spans="1:2" x14ac:dyDescent="0.25">
      <c r="A617" s="6" t="s">
        <v>6062</v>
      </c>
      <c r="B617" s="11">
        <v>32400</v>
      </c>
    </row>
    <row r="618" spans="1:2" x14ac:dyDescent="0.25">
      <c r="A618" s="6" t="s">
        <v>6303</v>
      </c>
      <c r="B618" s="11">
        <v>32000</v>
      </c>
    </row>
    <row r="619" spans="1:2" x14ac:dyDescent="0.25">
      <c r="A619" s="6" t="s">
        <v>6449</v>
      </c>
      <c r="B619" s="11">
        <v>31187</v>
      </c>
    </row>
    <row r="620" spans="1:2" x14ac:dyDescent="0.25">
      <c r="A620" s="6" t="s">
        <v>6146</v>
      </c>
      <c r="B620" s="11">
        <v>31000</v>
      </c>
    </row>
    <row r="621" spans="1:2" x14ac:dyDescent="0.25">
      <c r="A621" s="6" t="s">
        <v>6450</v>
      </c>
      <c r="B621" s="11">
        <v>30509</v>
      </c>
    </row>
    <row r="622" spans="1:2" x14ac:dyDescent="0.25">
      <c r="A622" s="6" t="s">
        <v>6457</v>
      </c>
      <c r="B622" s="11">
        <v>30509</v>
      </c>
    </row>
    <row r="623" spans="1:2" x14ac:dyDescent="0.25">
      <c r="A623" s="6" t="s">
        <v>5724</v>
      </c>
      <c r="B623" s="11">
        <v>30508</v>
      </c>
    </row>
    <row r="624" spans="1:2" x14ac:dyDescent="0.25">
      <c r="A624" s="6" t="s">
        <v>5856</v>
      </c>
      <c r="B624" s="11">
        <v>30360</v>
      </c>
    </row>
    <row r="625" spans="1:2" x14ac:dyDescent="0.25">
      <c r="A625" s="6" t="s">
        <v>5857</v>
      </c>
      <c r="B625" s="11">
        <v>30360</v>
      </c>
    </row>
    <row r="626" spans="1:2" x14ac:dyDescent="0.25">
      <c r="A626" s="6" t="s">
        <v>5978</v>
      </c>
      <c r="B626" s="11">
        <v>30008</v>
      </c>
    </row>
    <row r="627" spans="1:2" x14ac:dyDescent="0.25">
      <c r="A627" s="6" t="s">
        <v>5742</v>
      </c>
      <c r="B627" s="11">
        <v>30000</v>
      </c>
    </row>
    <row r="628" spans="1:2" x14ac:dyDescent="0.25">
      <c r="A628" s="6" t="s">
        <v>6030</v>
      </c>
      <c r="B628" s="11">
        <v>30000</v>
      </c>
    </row>
    <row r="629" spans="1:2" x14ac:dyDescent="0.25">
      <c r="A629" s="6" t="s">
        <v>5725</v>
      </c>
      <c r="B629" s="11">
        <v>30000</v>
      </c>
    </row>
    <row r="630" spans="1:2" x14ac:dyDescent="0.25">
      <c r="A630" s="6" t="s">
        <v>6452</v>
      </c>
      <c r="B630" s="11">
        <v>30000</v>
      </c>
    </row>
    <row r="631" spans="1:2" x14ac:dyDescent="0.25">
      <c r="A631" s="6" t="s">
        <v>6451</v>
      </c>
      <c r="B631" s="11">
        <v>30000</v>
      </c>
    </row>
    <row r="632" spans="1:2" x14ac:dyDescent="0.25">
      <c r="A632" s="6" t="s">
        <v>6288</v>
      </c>
      <c r="B632" s="11">
        <v>30000</v>
      </c>
    </row>
    <row r="633" spans="1:2" x14ac:dyDescent="0.25">
      <c r="A633" s="6" t="s">
        <v>5972</v>
      </c>
      <c r="B633" s="11">
        <v>30000</v>
      </c>
    </row>
    <row r="634" spans="1:2" x14ac:dyDescent="0.25">
      <c r="A634" s="6" t="s">
        <v>6094</v>
      </c>
      <c r="B634" s="11">
        <v>30000</v>
      </c>
    </row>
    <row r="635" spans="1:2" x14ac:dyDescent="0.25">
      <c r="A635" s="6" t="s">
        <v>6001</v>
      </c>
      <c r="B635" s="11">
        <v>30000</v>
      </c>
    </row>
    <row r="636" spans="1:2" x14ac:dyDescent="0.25">
      <c r="A636" s="6" t="s">
        <v>6093</v>
      </c>
      <c r="B636" s="11">
        <v>30000</v>
      </c>
    </row>
    <row r="637" spans="1:2" x14ac:dyDescent="0.25">
      <c r="A637" s="6" t="s">
        <v>5813</v>
      </c>
      <c r="B637" s="11">
        <v>30000</v>
      </c>
    </row>
    <row r="638" spans="1:2" x14ac:dyDescent="0.25">
      <c r="A638" s="6" t="s">
        <v>5739</v>
      </c>
      <c r="B638" s="11">
        <v>30000</v>
      </c>
    </row>
    <row r="639" spans="1:2" x14ac:dyDescent="0.25">
      <c r="A639" s="6" t="s">
        <v>5741</v>
      </c>
      <c r="B639" s="11">
        <v>30000</v>
      </c>
    </row>
    <row r="640" spans="1:2" x14ac:dyDescent="0.25">
      <c r="A640" s="6" t="s">
        <v>5740</v>
      </c>
      <c r="B640" s="11">
        <v>30000</v>
      </c>
    </row>
    <row r="641" spans="1:2" x14ac:dyDescent="0.25">
      <c r="A641" s="6" t="s">
        <v>6002</v>
      </c>
      <c r="B641" s="11">
        <v>29900</v>
      </c>
    </row>
    <row r="642" spans="1:2" x14ac:dyDescent="0.25">
      <c r="A642" s="6" t="s">
        <v>6080</v>
      </c>
      <c r="B642" s="11">
        <v>29600</v>
      </c>
    </row>
    <row r="643" spans="1:2" x14ac:dyDescent="0.25">
      <c r="A643" s="6" t="s">
        <v>6079</v>
      </c>
      <c r="B643" s="11">
        <v>29600</v>
      </c>
    </row>
    <row r="644" spans="1:2" x14ac:dyDescent="0.25">
      <c r="A644" s="6" t="s">
        <v>6078</v>
      </c>
      <c r="B644" s="11">
        <v>29600</v>
      </c>
    </row>
    <row r="645" spans="1:2" x14ac:dyDescent="0.25">
      <c r="A645" s="6" t="s">
        <v>6033</v>
      </c>
      <c r="B645" s="11">
        <v>29479</v>
      </c>
    </row>
    <row r="646" spans="1:2" x14ac:dyDescent="0.25">
      <c r="A646" s="6" t="s">
        <v>6471</v>
      </c>
      <c r="B646" s="11">
        <v>29461</v>
      </c>
    </row>
    <row r="647" spans="1:2" x14ac:dyDescent="0.25">
      <c r="A647" s="6" t="s">
        <v>6310</v>
      </c>
      <c r="B647" s="11">
        <v>29400</v>
      </c>
    </row>
    <row r="648" spans="1:2" x14ac:dyDescent="0.25">
      <c r="A648" s="6" t="s">
        <v>6486</v>
      </c>
      <c r="B648" s="11">
        <v>28500</v>
      </c>
    </row>
    <row r="649" spans="1:2" x14ac:dyDescent="0.25">
      <c r="A649" s="6" t="s">
        <v>5858</v>
      </c>
      <c r="B649" s="11">
        <v>28440</v>
      </c>
    </row>
    <row r="650" spans="1:2" x14ac:dyDescent="0.25">
      <c r="A650" s="6" t="s">
        <v>5814</v>
      </c>
      <c r="B650" s="11">
        <v>28102</v>
      </c>
    </row>
    <row r="651" spans="1:2" x14ac:dyDescent="0.25">
      <c r="A651" s="6" t="s">
        <v>5815</v>
      </c>
      <c r="B651" s="11">
        <v>27796</v>
      </c>
    </row>
    <row r="652" spans="1:2" x14ac:dyDescent="0.25">
      <c r="A652" s="6" t="s">
        <v>5867</v>
      </c>
      <c r="B652" s="11">
        <v>27214</v>
      </c>
    </row>
    <row r="653" spans="1:2" x14ac:dyDescent="0.25">
      <c r="A653" s="6" t="s">
        <v>6128</v>
      </c>
      <c r="B653" s="11">
        <v>27071</v>
      </c>
    </row>
    <row r="654" spans="1:2" x14ac:dyDescent="0.25">
      <c r="A654" s="6" t="s">
        <v>6003</v>
      </c>
      <c r="B654" s="11">
        <v>27000</v>
      </c>
    </row>
    <row r="655" spans="1:2" x14ac:dyDescent="0.25">
      <c r="A655" s="6" t="s">
        <v>5865</v>
      </c>
      <c r="B655" s="11">
        <v>27000</v>
      </c>
    </row>
    <row r="656" spans="1:2" x14ac:dyDescent="0.25">
      <c r="A656" s="6" t="s">
        <v>5863</v>
      </c>
      <c r="B656" s="11">
        <v>27000</v>
      </c>
    </row>
    <row r="657" spans="1:2" x14ac:dyDescent="0.25">
      <c r="A657" s="6" t="s">
        <v>5860</v>
      </c>
      <c r="B657" s="11">
        <v>27000</v>
      </c>
    </row>
    <row r="658" spans="1:2" x14ac:dyDescent="0.25">
      <c r="A658" s="6" t="s">
        <v>5862</v>
      </c>
      <c r="B658" s="11">
        <v>27000</v>
      </c>
    </row>
    <row r="659" spans="1:2" x14ac:dyDescent="0.25">
      <c r="A659" s="6" t="s">
        <v>5859</v>
      </c>
      <c r="B659" s="11">
        <v>27000</v>
      </c>
    </row>
    <row r="660" spans="1:2" x14ac:dyDescent="0.25">
      <c r="A660" s="6" t="s">
        <v>5864</v>
      </c>
      <c r="B660" s="11">
        <v>27000</v>
      </c>
    </row>
    <row r="661" spans="1:2" x14ac:dyDescent="0.25">
      <c r="A661" s="6" t="s">
        <v>5861</v>
      </c>
      <c r="B661" s="11">
        <v>27000</v>
      </c>
    </row>
    <row r="662" spans="1:2" x14ac:dyDescent="0.25">
      <c r="A662" s="6" t="s">
        <v>5866</v>
      </c>
      <c r="B662" s="11">
        <v>26856</v>
      </c>
    </row>
    <row r="663" spans="1:2" x14ac:dyDescent="0.25">
      <c r="A663" s="6" t="s">
        <v>6483</v>
      </c>
      <c r="B663" s="11">
        <v>26848</v>
      </c>
    </row>
    <row r="664" spans="1:2" x14ac:dyDescent="0.25">
      <c r="A664" s="6" t="s">
        <v>5816</v>
      </c>
      <c r="B664" s="11">
        <v>26716</v>
      </c>
    </row>
    <row r="665" spans="1:2" x14ac:dyDescent="0.25">
      <c r="A665" s="6" t="s">
        <v>5871</v>
      </c>
      <c r="B665" s="11">
        <v>26346</v>
      </c>
    </row>
    <row r="666" spans="1:2" x14ac:dyDescent="0.25">
      <c r="A666" s="6" t="s">
        <v>6534</v>
      </c>
      <c r="B666" s="11">
        <v>26124</v>
      </c>
    </row>
    <row r="667" spans="1:2" x14ac:dyDescent="0.25">
      <c r="A667" s="6" t="s">
        <v>5899</v>
      </c>
      <c r="B667" s="11">
        <v>26089</v>
      </c>
    </row>
    <row r="668" spans="1:2" x14ac:dyDescent="0.25">
      <c r="A668" s="6" t="s">
        <v>5758</v>
      </c>
      <c r="B668" s="11">
        <v>26000</v>
      </c>
    </row>
    <row r="669" spans="1:2" x14ac:dyDescent="0.25">
      <c r="A669" s="6" t="s">
        <v>5773</v>
      </c>
      <c r="B669" s="11">
        <v>26000</v>
      </c>
    </row>
    <row r="670" spans="1:2" x14ac:dyDescent="0.25">
      <c r="A670" s="6" t="s">
        <v>5868</v>
      </c>
      <c r="B670" s="11">
        <v>25524</v>
      </c>
    </row>
    <row r="671" spans="1:2" x14ac:dyDescent="0.25">
      <c r="A671" s="6" t="s">
        <v>5890</v>
      </c>
      <c r="B671" s="11">
        <v>25026</v>
      </c>
    </row>
    <row r="672" spans="1:2" x14ac:dyDescent="0.25">
      <c r="A672" s="6" t="s">
        <v>5892</v>
      </c>
      <c r="B672" s="11">
        <v>25026</v>
      </c>
    </row>
    <row r="673" spans="1:2" x14ac:dyDescent="0.25">
      <c r="A673" s="6" t="s">
        <v>5891</v>
      </c>
      <c r="B673" s="11">
        <v>25026</v>
      </c>
    </row>
    <row r="674" spans="1:2" x14ac:dyDescent="0.25">
      <c r="A674" s="6" t="s">
        <v>5895</v>
      </c>
      <c r="B674" s="11">
        <v>25026</v>
      </c>
    </row>
    <row r="675" spans="1:2" x14ac:dyDescent="0.25">
      <c r="A675" s="6" t="s">
        <v>5893</v>
      </c>
      <c r="B675" s="11">
        <v>25026</v>
      </c>
    </row>
    <row r="676" spans="1:2" x14ac:dyDescent="0.25">
      <c r="A676" s="6" t="s">
        <v>5894</v>
      </c>
      <c r="B676" s="11">
        <v>25026</v>
      </c>
    </row>
    <row r="677" spans="1:2" x14ac:dyDescent="0.25">
      <c r="A677" s="6" t="s">
        <v>5889</v>
      </c>
      <c r="B677" s="11">
        <v>25026</v>
      </c>
    </row>
    <row r="678" spans="1:2" x14ac:dyDescent="0.25">
      <c r="A678" s="6" t="s">
        <v>5826</v>
      </c>
      <c r="B678" s="11">
        <v>25000</v>
      </c>
    </row>
    <row r="679" spans="1:2" x14ac:dyDescent="0.25">
      <c r="A679" s="6" t="s">
        <v>6082</v>
      </c>
      <c r="B679" s="11">
        <v>25000</v>
      </c>
    </row>
    <row r="680" spans="1:2" x14ac:dyDescent="0.25">
      <c r="A680" s="6" t="s">
        <v>6081</v>
      </c>
      <c r="B680" s="11">
        <v>25000</v>
      </c>
    </row>
    <row r="681" spans="1:2" x14ac:dyDescent="0.25">
      <c r="A681" s="6" t="s">
        <v>6018</v>
      </c>
      <c r="B681" s="11">
        <v>24700</v>
      </c>
    </row>
    <row r="682" spans="1:2" x14ac:dyDescent="0.25">
      <c r="A682" s="6" t="s">
        <v>6459</v>
      </c>
      <c r="B682" s="11">
        <v>24578</v>
      </c>
    </row>
    <row r="683" spans="1:2" x14ac:dyDescent="0.25">
      <c r="A683" s="6" t="s">
        <v>5979</v>
      </c>
      <c r="B683" s="11">
        <v>24432</v>
      </c>
    </row>
    <row r="684" spans="1:2" x14ac:dyDescent="0.25">
      <c r="A684" s="6" t="s">
        <v>5869</v>
      </c>
      <c r="B684" s="11">
        <v>24312</v>
      </c>
    </row>
    <row r="685" spans="1:2" x14ac:dyDescent="0.25">
      <c r="A685" s="6" t="s">
        <v>6488</v>
      </c>
      <c r="B685" s="11">
        <v>24000</v>
      </c>
    </row>
    <row r="686" spans="1:2" x14ac:dyDescent="0.25">
      <c r="A686" s="6" t="s">
        <v>5901</v>
      </c>
      <c r="B686" s="11">
        <v>23853</v>
      </c>
    </row>
    <row r="687" spans="1:2" x14ac:dyDescent="0.25">
      <c r="A687" s="6" t="s">
        <v>5900</v>
      </c>
      <c r="B687" s="11">
        <v>23853</v>
      </c>
    </row>
    <row r="688" spans="1:2" x14ac:dyDescent="0.25">
      <c r="A688" s="6" t="s">
        <v>5870</v>
      </c>
      <c r="B688" s="11">
        <v>23628</v>
      </c>
    </row>
    <row r="689" spans="1:2" x14ac:dyDescent="0.25">
      <c r="A689" s="6" t="s">
        <v>5973</v>
      </c>
      <c r="B689" s="11">
        <v>23265</v>
      </c>
    </row>
    <row r="690" spans="1:2" x14ac:dyDescent="0.25">
      <c r="A690" s="6" t="s">
        <v>6274</v>
      </c>
      <c r="B690" s="11">
        <v>22500</v>
      </c>
    </row>
    <row r="691" spans="1:2" x14ac:dyDescent="0.25">
      <c r="A691" s="6" t="s">
        <v>5874</v>
      </c>
      <c r="B691" s="11">
        <v>22253</v>
      </c>
    </row>
    <row r="692" spans="1:2" x14ac:dyDescent="0.25">
      <c r="A692" s="6" t="s">
        <v>6467</v>
      </c>
      <c r="B692" s="11">
        <v>22245</v>
      </c>
    </row>
    <row r="693" spans="1:2" x14ac:dyDescent="0.25">
      <c r="A693" s="6" t="s">
        <v>6250</v>
      </c>
      <c r="B693" s="11">
        <v>21775</v>
      </c>
    </row>
    <row r="694" spans="1:2" x14ac:dyDescent="0.25">
      <c r="A694" s="6" t="s">
        <v>6454</v>
      </c>
      <c r="B694" s="11">
        <v>21600</v>
      </c>
    </row>
    <row r="695" spans="1:2" x14ac:dyDescent="0.25">
      <c r="A695" s="6" t="s">
        <v>6489</v>
      </c>
      <c r="B695" s="11">
        <v>21600</v>
      </c>
    </row>
    <row r="696" spans="1:2" x14ac:dyDescent="0.25">
      <c r="A696" s="6" t="s">
        <v>5872</v>
      </c>
      <c r="B696" s="11">
        <v>21078</v>
      </c>
    </row>
    <row r="697" spans="1:2" x14ac:dyDescent="0.25">
      <c r="A697" s="6" t="s">
        <v>6148</v>
      </c>
      <c r="B697" s="11">
        <v>21000</v>
      </c>
    </row>
    <row r="698" spans="1:2" x14ac:dyDescent="0.25">
      <c r="A698" s="6" t="s">
        <v>6066</v>
      </c>
      <c r="B698" s="11">
        <v>20752</v>
      </c>
    </row>
    <row r="699" spans="1:2" x14ac:dyDescent="0.25">
      <c r="A699" s="6" t="s">
        <v>5817</v>
      </c>
      <c r="B699" s="11">
        <v>20500</v>
      </c>
    </row>
    <row r="700" spans="1:2" x14ac:dyDescent="0.25">
      <c r="A700" s="6" t="s">
        <v>5907</v>
      </c>
      <c r="B700" s="11">
        <v>20476</v>
      </c>
    </row>
    <row r="701" spans="1:2" x14ac:dyDescent="0.25">
      <c r="A701" s="6" t="s">
        <v>5873</v>
      </c>
      <c r="B701" s="11">
        <v>20400</v>
      </c>
    </row>
    <row r="702" spans="1:2" x14ac:dyDescent="0.25">
      <c r="A702" s="6" t="s">
        <v>5875</v>
      </c>
      <c r="B702" s="11">
        <v>20364</v>
      </c>
    </row>
    <row r="703" spans="1:2" x14ac:dyDescent="0.25">
      <c r="A703" s="6" t="s">
        <v>5878</v>
      </c>
      <c r="B703" s="11">
        <v>20136</v>
      </c>
    </row>
    <row r="704" spans="1:2" x14ac:dyDescent="0.25">
      <c r="A704" s="6" t="s">
        <v>5876</v>
      </c>
      <c r="B704" s="11">
        <v>20136</v>
      </c>
    </row>
    <row r="705" spans="1:2" x14ac:dyDescent="0.25">
      <c r="A705" s="6" t="s">
        <v>5877</v>
      </c>
      <c r="B705" s="11">
        <v>20136</v>
      </c>
    </row>
    <row r="706" spans="1:2" x14ac:dyDescent="0.25">
      <c r="A706" s="6" t="s">
        <v>5879</v>
      </c>
      <c r="B706" s="11">
        <v>20136</v>
      </c>
    </row>
    <row r="707" spans="1:2" x14ac:dyDescent="0.25">
      <c r="A707" s="6" t="s">
        <v>5881</v>
      </c>
      <c r="B707" s="11">
        <v>20136</v>
      </c>
    </row>
    <row r="708" spans="1:2" x14ac:dyDescent="0.25">
      <c r="A708" s="6" t="s">
        <v>5880</v>
      </c>
      <c r="B708" s="11">
        <v>20136</v>
      </c>
    </row>
    <row r="709" spans="1:2" x14ac:dyDescent="0.25">
      <c r="A709" s="6" t="s">
        <v>6485</v>
      </c>
      <c r="B709" s="11">
        <v>20000</v>
      </c>
    </row>
    <row r="710" spans="1:2" x14ac:dyDescent="0.25">
      <c r="A710" s="6" t="s">
        <v>6065</v>
      </c>
      <c r="B710" s="11">
        <v>20000</v>
      </c>
    </row>
    <row r="711" spans="1:2" x14ac:dyDescent="0.25">
      <c r="A711" s="6" t="s">
        <v>6292</v>
      </c>
      <c r="B711" s="11">
        <v>20000</v>
      </c>
    </row>
    <row r="712" spans="1:2" x14ac:dyDescent="0.25">
      <c r="A712" s="6" t="s">
        <v>6261</v>
      </c>
      <c r="B712" s="11">
        <v>20000</v>
      </c>
    </row>
    <row r="713" spans="1:2" x14ac:dyDescent="0.25">
      <c r="A713" s="6" t="s">
        <v>5822</v>
      </c>
      <c r="B713" s="11">
        <v>20000</v>
      </c>
    </row>
    <row r="714" spans="1:2" x14ac:dyDescent="0.25">
      <c r="A714" s="6" t="s">
        <v>6294</v>
      </c>
      <c r="B714" s="11">
        <v>20000</v>
      </c>
    </row>
    <row r="715" spans="1:2" x14ac:dyDescent="0.25">
      <c r="A715" s="6" t="s">
        <v>6004</v>
      </c>
      <c r="B715" s="11">
        <v>20000</v>
      </c>
    </row>
    <row r="716" spans="1:2" x14ac:dyDescent="0.25">
      <c r="A716" s="6" t="s">
        <v>5911</v>
      </c>
      <c r="B716" s="11">
        <v>19878</v>
      </c>
    </row>
    <row r="717" spans="1:2" x14ac:dyDescent="0.25">
      <c r="A717" s="6" t="s">
        <v>5915</v>
      </c>
      <c r="B717" s="11">
        <v>19878</v>
      </c>
    </row>
    <row r="718" spans="1:2" x14ac:dyDescent="0.25">
      <c r="A718" s="6" t="s">
        <v>5912</v>
      </c>
      <c r="B718" s="11">
        <v>19878</v>
      </c>
    </row>
    <row r="719" spans="1:2" x14ac:dyDescent="0.25">
      <c r="A719" s="6" t="s">
        <v>5913</v>
      </c>
      <c r="B719" s="11">
        <v>19878</v>
      </c>
    </row>
    <row r="720" spans="1:2" x14ac:dyDescent="0.25">
      <c r="A720" s="6" t="s">
        <v>5914</v>
      </c>
      <c r="B720" s="11">
        <v>19878</v>
      </c>
    </row>
    <row r="721" spans="1:2" x14ac:dyDescent="0.25">
      <c r="A721" s="6" t="s">
        <v>6484</v>
      </c>
      <c r="B721" s="11">
        <v>19830</v>
      </c>
    </row>
    <row r="722" spans="1:2" x14ac:dyDescent="0.25">
      <c r="A722" s="6" t="s">
        <v>5882</v>
      </c>
      <c r="B722" s="11">
        <v>19800</v>
      </c>
    </row>
    <row r="723" spans="1:2" x14ac:dyDescent="0.25">
      <c r="A723" s="6" t="s">
        <v>5908</v>
      </c>
      <c r="B723" s="11">
        <v>19721</v>
      </c>
    </row>
    <row r="724" spans="1:2" x14ac:dyDescent="0.25">
      <c r="A724" s="6" t="s">
        <v>5886</v>
      </c>
      <c r="B724" s="11">
        <v>19512</v>
      </c>
    </row>
    <row r="725" spans="1:2" x14ac:dyDescent="0.25">
      <c r="A725" s="6" t="s">
        <v>5885</v>
      </c>
      <c r="B725" s="11">
        <v>19512</v>
      </c>
    </row>
    <row r="726" spans="1:2" x14ac:dyDescent="0.25">
      <c r="A726" s="6" t="s">
        <v>5888</v>
      </c>
      <c r="B726" s="11">
        <v>19512</v>
      </c>
    </row>
    <row r="727" spans="1:2" x14ac:dyDescent="0.25">
      <c r="A727" s="6" t="s">
        <v>5887</v>
      </c>
      <c r="B727" s="11">
        <v>19512</v>
      </c>
    </row>
    <row r="728" spans="1:2" x14ac:dyDescent="0.25">
      <c r="A728" s="6" t="s">
        <v>5884</v>
      </c>
      <c r="B728" s="11">
        <v>19512</v>
      </c>
    </row>
    <row r="729" spans="1:2" x14ac:dyDescent="0.25">
      <c r="A729" s="6" t="s">
        <v>6463</v>
      </c>
      <c r="B729" s="11">
        <v>19379</v>
      </c>
    </row>
    <row r="730" spans="1:2" x14ac:dyDescent="0.25">
      <c r="A730" s="6" t="s">
        <v>6455</v>
      </c>
      <c r="B730" s="11">
        <v>19250</v>
      </c>
    </row>
    <row r="731" spans="1:2" x14ac:dyDescent="0.25">
      <c r="A731" s="6" t="s">
        <v>5923</v>
      </c>
      <c r="B731" s="11">
        <v>19093</v>
      </c>
    </row>
    <row r="732" spans="1:2" x14ac:dyDescent="0.25">
      <c r="A732" s="6" t="s">
        <v>5896</v>
      </c>
      <c r="B732" s="11">
        <v>19088</v>
      </c>
    </row>
    <row r="733" spans="1:2" x14ac:dyDescent="0.25">
      <c r="A733" s="6" t="s">
        <v>5897</v>
      </c>
      <c r="B733" s="11">
        <v>19020</v>
      </c>
    </row>
    <row r="734" spans="1:2" x14ac:dyDescent="0.25">
      <c r="A734" s="6" t="s">
        <v>5898</v>
      </c>
      <c r="B734" s="11">
        <v>19020</v>
      </c>
    </row>
    <row r="735" spans="1:2" x14ac:dyDescent="0.25">
      <c r="A735" s="6" t="s">
        <v>5910</v>
      </c>
      <c r="B735" s="11">
        <v>18816</v>
      </c>
    </row>
    <row r="736" spans="1:2" x14ac:dyDescent="0.25">
      <c r="A736" s="6" t="s">
        <v>6465</v>
      </c>
      <c r="B736" s="11">
        <v>18762</v>
      </c>
    </row>
    <row r="737" spans="1:2" x14ac:dyDescent="0.25">
      <c r="A737" s="6" t="s">
        <v>5909</v>
      </c>
      <c r="B737" s="11">
        <v>18704</v>
      </c>
    </row>
    <row r="738" spans="1:2" x14ac:dyDescent="0.25">
      <c r="A738" s="6" t="s">
        <v>5916</v>
      </c>
      <c r="B738" s="11">
        <v>18688</v>
      </c>
    </row>
    <row r="739" spans="1:2" x14ac:dyDescent="0.25">
      <c r="A739" s="6" t="s">
        <v>5734</v>
      </c>
      <c r="B739" s="11">
        <v>18621</v>
      </c>
    </row>
    <row r="740" spans="1:2" x14ac:dyDescent="0.25">
      <c r="A740" s="6" t="s">
        <v>5904</v>
      </c>
      <c r="B740" s="11">
        <v>18340</v>
      </c>
    </row>
    <row r="741" spans="1:2" x14ac:dyDescent="0.25">
      <c r="A741" s="6" t="s">
        <v>5922</v>
      </c>
      <c r="B741" s="11">
        <v>18288</v>
      </c>
    </row>
    <row r="742" spans="1:2" x14ac:dyDescent="0.25">
      <c r="A742" s="6" t="s">
        <v>5921</v>
      </c>
      <c r="B742" s="11">
        <v>18288</v>
      </c>
    </row>
    <row r="743" spans="1:2" x14ac:dyDescent="0.25">
      <c r="A743" s="6" t="s">
        <v>5925</v>
      </c>
      <c r="B743" s="11">
        <v>18170</v>
      </c>
    </row>
    <row r="744" spans="1:2" x14ac:dyDescent="0.25">
      <c r="A744" s="6" t="s">
        <v>5926</v>
      </c>
      <c r="B744" s="11">
        <v>18152</v>
      </c>
    </row>
    <row r="745" spans="1:2" x14ac:dyDescent="0.25">
      <c r="A745" s="6" t="s">
        <v>5927</v>
      </c>
      <c r="B745" s="11">
        <v>18143</v>
      </c>
    </row>
    <row r="746" spans="1:2" x14ac:dyDescent="0.25">
      <c r="A746" s="6" t="s">
        <v>5928</v>
      </c>
      <c r="B746" s="11">
        <v>18138</v>
      </c>
    </row>
    <row r="747" spans="1:2" x14ac:dyDescent="0.25">
      <c r="A747" s="6" t="s">
        <v>5929</v>
      </c>
      <c r="B747" s="11">
        <v>18138</v>
      </c>
    </row>
    <row r="748" spans="1:2" x14ac:dyDescent="0.25">
      <c r="A748" s="6" t="s">
        <v>6129</v>
      </c>
      <c r="B748" s="11">
        <v>18000</v>
      </c>
    </row>
    <row r="749" spans="1:2" x14ac:dyDescent="0.25">
      <c r="A749" s="6" t="s">
        <v>6298</v>
      </c>
      <c r="B749" s="11">
        <v>18000</v>
      </c>
    </row>
    <row r="750" spans="1:2" x14ac:dyDescent="0.25">
      <c r="A750" s="6" t="s">
        <v>5932</v>
      </c>
      <c r="B750" s="11">
        <v>17619</v>
      </c>
    </row>
    <row r="751" spans="1:2" x14ac:dyDescent="0.25">
      <c r="A751" s="6" t="s">
        <v>6092</v>
      </c>
      <c r="B751" s="11">
        <v>17613</v>
      </c>
    </row>
    <row r="752" spans="1:2" x14ac:dyDescent="0.25">
      <c r="A752" s="6" t="s">
        <v>5902</v>
      </c>
      <c r="B752" s="11">
        <v>17376</v>
      </c>
    </row>
    <row r="753" spans="1:2" x14ac:dyDescent="0.25">
      <c r="A753" s="6" t="s">
        <v>5903</v>
      </c>
      <c r="B753" s="11">
        <v>17220</v>
      </c>
    </row>
    <row r="754" spans="1:2" x14ac:dyDescent="0.25">
      <c r="A754" s="6" t="s">
        <v>6535</v>
      </c>
      <c r="B754" s="11">
        <v>17096</v>
      </c>
    </row>
    <row r="755" spans="1:2" x14ac:dyDescent="0.25">
      <c r="A755" s="6" t="s">
        <v>6144</v>
      </c>
      <c r="B755" s="11">
        <v>17000</v>
      </c>
    </row>
    <row r="756" spans="1:2" x14ac:dyDescent="0.25">
      <c r="A756" s="6" t="s">
        <v>5905</v>
      </c>
      <c r="B756" s="11">
        <v>16932</v>
      </c>
    </row>
    <row r="757" spans="1:2" x14ac:dyDescent="0.25">
      <c r="A757" s="6" t="s">
        <v>6069</v>
      </c>
      <c r="B757" s="11">
        <v>16272</v>
      </c>
    </row>
    <row r="758" spans="1:2" x14ac:dyDescent="0.25">
      <c r="A758" s="6" t="s">
        <v>5906</v>
      </c>
      <c r="B758" s="11">
        <v>16236</v>
      </c>
    </row>
    <row r="759" spans="1:2" x14ac:dyDescent="0.25">
      <c r="A759" s="6" t="s">
        <v>5930</v>
      </c>
      <c r="B759" s="11">
        <v>15101</v>
      </c>
    </row>
    <row r="760" spans="1:2" x14ac:dyDescent="0.25">
      <c r="A760" s="6" t="s">
        <v>5931</v>
      </c>
      <c r="B760" s="11">
        <v>15101</v>
      </c>
    </row>
    <row r="761" spans="1:2" x14ac:dyDescent="0.25">
      <c r="A761" s="6" t="s">
        <v>6067</v>
      </c>
      <c r="B761" s="11">
        <v>15000</v>
      </c>
    </row>
    <row r="762" spans="1:2" x14ac:dyDescent="0.25">
      <c r="A762" s="6" t="s">
        <v>6458</v>
      </c>
      <c r="B762" s="11">
        <v>14914</v>
      </c>
    </row>
    <row r="763" spans="1:2" x14ac:dyDescent="0.25">
      <c r="A763" s="6" t="s">
        <v>6181</v>
      </c>
      <c r="B763" s="11">
        <v>14909</v>
      </c>
    </row>
    <row r="764" spans="1:2" x14ac:dyDescent="0.25">
      <c r="A764" s="6" t="s">
        <v>5924</v>
      </c>
      <c r="B764" s="11">
        <v>14649</v>
      </c>
    </row>
    <row r="765" spans="1:2" x14ac:dyDescent="0.25">
      <c r="A765" s="6" t="s">
        <v>5759</v>
      </c>
      <c r="B765" s="11">
        <v>14400</v>
      </c>
    </row>
    <row r="766" spans="1:2" x14ac:dyDescent="0.25">
      <c r="A766" s="6" t="s">
        <v>6153</v>
      </c>
      <c r="B766" s="11">
        <v>14343</v>
      </c>
    </row>
    <row r="767" spans="1:2" x14ac:dyDescent="0.25">
      <c r="A767" s="6" t="s">
        <v>6083</v>
      </c>
      <c r="B767" s="11">
        <v>14220</v>
      </c>
    </row>
    <row r="768" spans="1:2" x14ac:dyDescent="0.25">
      <c r="A768" s="6" t="s">
        <v>5934</v>
      </c>
      <c r="B768" s="11">
        <v>14035</v>
      </c>
    </row>
    <row r="769" spans="1:2" x14ac:dyDescent="0.25">
      <c r="A769" s="6" t="s">
        <v>6299</v>
      </c>
      <c r="B769" s="11">
        <v>13980</v>
      </c>
    </row>
    <row r="770" spans="1:2" x14ac:dyDescent="0.25">
      <c r="A770" s="6" t="s">
        <v>5935</v>
      </c>
      <c r="B770" s="11">
        <v>13793</v>
      </c>
    </row>
    <row r="771" spans="1:2" x14ac:dyDescent="0.25">
      <c r="A771" s="6" t="s">
        <v>6297</v>
      </c>
      <c r="B771" s="11">
        <v>13758</v>
      </c>
    </row>
    <row r="772" spans="1:2" x14ac:dyDescent="0.25">
      <c r="A772" s="6" t="s">
        <v>6536</v>
      </c>
      <c r="B772" s="11">
        <v>13707</v>
      </c>
    </row>
    <row r="773" spans="1:2" x14ac:dyDescent="0.25">
      <c r="A773" s="6" t="s">
        <v>6068</v>
      </c>
      <c r="B773" s="11">
        <v>13560</v>
      </c>
    </row>
    <row r="774" spans="1:2" x14ac:dyDescent="0.25">
      <c r="A774" s="6" t="s">
        <v>6070</v>
      </c>
      <c r="B774" s="11">
        <v>13348</v>
      </c>
    </row>
    <row r="775" spans="1:2" x14ac:dyDescent="0.25">
      <c r="A775" s="6" t="s">
        <v>6281</v>
      </c>
      <c r="B775" s="11">
        <v>13006</v>
      </c>
    </row>
    <row r="776" spans="1:2" x14ac:dyDescent="0.25">
      <c r="A776" s="6" t="s">
        <v>6460</v>
      </c>
      <c r="B776" s="11">
        <v>12935</v>
      </c>
    </row>
    <row r="777" spans="1:2" x14ac:dyDescent="0.25">
      <c r="A777" s="6" t="s">
        <v>6074</v>
      </c>
      <c r="B777" s="11">
        <v>12640</v>
      </c>
    </row>
    <row r="778" spans="1:2" x14ac:dyDescent="0.25">
      <c r="A778" s="6" t="s">
        <v>5755</v>
      </c>
      <c r="B778" s="11">
        <v>12522</v>
      </c>
    </row>
    <row r="779" spans="1:2" x14ac:dyDescent="0.25">
      <c r="A779" s="6" t="s">
        <v>5818</v>
      </c>
      <c r="B779" s="11">
        <v>12500</v>
      </c>
    </row>
    <row r="780" spans="1:2" x14ac:dyDescent="0.25">
      <c r="A780" s="6" t="s">
        <v>5760</v>
      </c>
      <c r="B780" s="11">
        <v>12203</v>
      </c>
    </row>
    <row r="781" spans="1:2" x14ac:dyDescent="0.25">
      <c r="A781" s="6" t="s">
        <v>6565</v>
      </c>
      <c r="B781" s="11">
        <v>12000</v>
      </c>
    </row>
    <row r="782" spans="1:2" x14ac:dyDescent="0.25">
      <c r="A782" s="6" t="s">
        <v>6111</v>
      </c>
      <c r="B782" s="11">
        <v>12000</v>
      </c>
    </row>
    <row r="783" spans="1:2" x14ac:dyDescent="0.25">
      <c r="A783" s="6" t="s">
        <v>6462</v>
      </c>
      <c r="B783" s="11">
        <v>11688</v>
      </c>
    </row>
    <row r="784" spans="1:2" x14ac:dyDescent="0.25">
      <c r="A784" s="6" t="s">
        <v>6314</v>
      </c>
      <c r="B784" s="11">
        <v>11620</v>
      </c>
    </row>
    <row r="785" spans="1:2" x14ac:dyDescent="0.25">
      <c r="A785" s="6" t="s">
        <v>5917</v>
      </c>
      <c r="B785" s="11">
        <v>11472</v>
      </c>
    </row>
    <row r="786" spans="1:2" x14ac:dyDescent="0.25">
      <c r="A786" s="6" t="s">
        <v>5918</v>
      </c>
      <c r="B786" s="11">
        <v>11268</v>
      </c>
    </row>
    <row r="787" spans="1:2" x14ac:dyDescent="0.25">
      <c r="A787" s="6" t="s">
        <v>5729</v>
      </c>
      <c r="B787" s="11">
        <v>11263</v>
      </c>
    </row>
    <row r="788" spans="1:2" x14ac:dyDescent="0.25">
      <c r="A788" s="6" t="s">
        <v>5920</v>
      </c>
      <c r="B788" s="11">
        <v>11196</v>
      </c>
    </row>
    <row r="789" spans="1:2" x14ac:dyDescent="0.25">
      <c r="A789" s="6" t="s">
        <v>5919</v>
      </c>
      <c r="B789" s="11">
        <v>11196</v>
      </c>
    </row>
    <row r="790" spans="1:2" x14ac:dyDescent="0.25">
      <c r="A790" s="6" t="s">
        <v>6182</v>
      </c>
      <c r="B790" s="11">
        <v>11000</v>
      </c>
    </row>
    <row r="791" spans="1:2" x14ac:dyDescent="0.25">
      <c r="A791" s="6" t="s">
        <v>6215</v>
      </c>
      <c r="B791" s="11">
        <v>11000</v>
      </c>
    </row>
    <row r="792" spans="1:2" x14ac:dyDescent="0.25">
      <c r="A792" s="6" t="s">
        <v>5958</v>
      </c>
      <c r="B792" s="11">
        <v>10000</v>
      </c>
    </row>
    <row r="793" spans="1:2" x14ac:dyDescent="0.25">
      <c r="A793" s="6" t="s">
        <v>6027</v>
      </c>
      <c r="B793" s="11">
        <v>10000</v>
      </c>
    </row>
    <row r="794" spans="1:2" x14ac:dyDescent="0.25">
      <c r="A794" s="6" t="s">
        <v>5952</v>
      </c>
      <c r="B794" s="11">
        <v>10000</v>
      </c>
    </row>
    <row r="795" spans="1:2" x14ac:dyDescent="0.25">
      <c r="A795" s="6" t="s">
        <v>6464</v>
      </c>
      <c r="B795" s="11">
        <v>9937</v>
      </c>
    </row>
    <row r="796" spans="1:2" x14ac:dyDescent="0.25">
      <c r="A796" s="6" t="s">
        <v>6133</v>
      </c>
      <c r="B796" s="11">
        <v>9600</v>
      </c>
    </row>
    <row r="797" spans="1:2" x14ac:dyDescent="0.25">
      <c r="A797" s="6" t="s">
        <v>6279</v>
      </c>
      <c r="B797" s="11">
        <v>9000</v>
      </c>
    </row>
    <row r="798" spans="1:2" x14ac:dyDescent="0.25">
      <c r="A798" s="6" t="s">
        <v>6317</v>
      </c>
      <c r="B798" s="11">
        <v>9000</v>
      </c>
    </row>
    <row r="799" spans="1:2" x14ac:dyDescent="0.25">
      <c r="A799" s="6" t="s">
        <v>6136</v>
      </c>
      <c r="B799" s="11">
        <v>9000</v>
      </c>
    </row>
    <row r="800" spans="1:2" x14ac:dyDescent="0.25">
      <c r="A800" s="6" t="s">
        <v>5933</v>
      </c>
      <c r="B800" s="11">
        <v>8952</v>
      </c>
    </row>
    <row r="801" spans="1:2" x14ac:dyDescent="0.25">
      <c r="A801" s="6" t="s">
        <v>6101</v>
      </c>
      <c r="B801" s="11">
        <v>8910</v>
      </c>
    </row>
    <row r="802" spans="1:2" x14ac:dyDescent="0.25">
      <c r="A802" s="6" t="s">
        <v>5971</v>
      </c>
      <c r="B802" s="11">
        <v>8600</v>
      </c>
    </row>
    <row r="803" spans="1:2" x14ac:dyDescent="0.25">
      <c r="A803" s="6" t="s">
        <v>6490</v>
      </c>
      <c r="B803" s="11">
        <v>8000</v>
      </c>
    </row>
    <row r="804" spans="1:2" x14ac:dyDescent="0.25">
      <c r="A804" s="6" t="s">
        <v>5726</v>
      </c>
      <c r="B804" s="11">
        <v>7628</v>
      </c>
    </row>
    <row r="805" spans="1:2" x14ac:dyDescent="0.25">
      <c r="A805" s="6" t="s">
        <v>6491</v>
      </c>
      <c r="B805" s="11">
        <v>7500</v>
      </c>
    </row>
    <row r="806" spans="1:2" x14ac:dyDescent="0.25">
      <c r="A806" s="6" t="s">
        <v>6537</v>
      </c>
      <c r="B806" s="11">
        <v>7220</v>
      </c>
    </row>
    <row r="807" spans="1:2" x14ac:dyDescent="0.25">
      <c r="A807" s="6" t="s">
        <v>6023</v>
      </c>
      <c r="B807" s="11">
        <v>7200</v>
      </c>
    </row>
    <row r="808" spans="1:2" x14ac:dyDescent="0.25">
      <c r="A808" s="6" t="s">
        <v>6278</v>
      </c>
      <c r="B808" s="11">
        <v>7000</v>
      </c>
    </row>
    <row r="809" spans="1:2" x14ac:dyDescent="0.25">
      <c r="A809" s="6" t="s">
        <v>6277</v>
      </c>
      <c r="B809" s="11">
        <v>6840</v>
      </c>
    </row>
    <row r="810" spans="1:2" x14ac:dyDescent="0.25">
      <c r="A810" s="6" t="s">
        <v>5946</v>
      </c>
      <c r="B810" s="11">
        <v>6350</v>
      </c>
    </row>
    <row r="811" spans="1:2" x14ac:dyDescent="0.25">
      <c r="A811" s="6" t="s">
        <v>6469</v>
      </c>
      <c r="B811" s="11">
        <v>6111</v>
      </c>
    </row>
    <row r="812" spans="1:2" x14ac:dyDescent="0.25">
      <c r="A812" s="6" t="s">
        <v>6071</v>
      </c>
      <c r="B812" s="11">
        <v>6108</v>
      </c>
    </row>
    <row r="813" spans="1:2" x14ac:dyDescent="0.25">
      <c r="A813" s="6" t="s">
        <v>6313</v>
      </c>
      <c r="B813" s="11">
        <v>5991</v>
      </c>
    </row>
    <row r="814" spans="1:2" x14ac:dyDescent="0.25">
      <c r="A814" s="6" t="s">
        <v>6183</v>
      </c>
      <c r="B814" s="11">
        <v>5970</v>
      </c>
    </row>
    <row r="815" spans="1:2" x14ac:dyDescent="0.25">
      <c r="A815" s="6" t="s">
        <v>5727</v>
      </c>
      <c r="B815" s="11">
        <v>5835</v>
      </c>
    </row>
    <row r="816" spans="1:2" x14ac:dyDescent="0.25">
      <c r="A816" s="6" t="s">
        <v>5943</v>
      </c>
      <c r="B816" s="11">
        <v>5475</v>
      </c>
    </row>
    <row r="817" spans="1:2" x14ac:dyDescent="0.25">
      <c r="A817" s="6" t="s">
        <v>5945</v>
      </c>
      <c r="B817" s="11">
        <v>5475</v>
      </c>
    </row>
    <row r="818" spans="1:2" x14ac:dyDescent="0.25">
      <c r="A818" s="6" t="s">
        <v>5944</v>
      </c>
      <c r="B818" s="11">
        <v>5475</v>
      </c>
    </row>
    <row r="819" spans="1:2" x14ac:dyDescent="0.25">
      <c r="A819" s="6" t="s">
        <v>5936</v>
      </c>
      <c r="B819" s="11">
        <v>5412</v>
      </c>
    </row>
    <row r="820" spans="1:2" x14ac:dyDescent="0.25">
      <c r="A820" s="6" t="s">
        <v>5939</v>
      </c>
      <c r="B820" s="11">
        <v>5040</v>
      </c>
    </row>
    <row r="821" spans="1:2" x14ac:dyDescent="0.25">
      <c r="A821" s="6" t="s">
        <v>5942</v>
      </c>
      <c r="B821" s="11">
        <v>5040</v>
      </c>
    </row>
    <row r="822" spans="1:2" x14ac:dyDescent="0.25">
      <c r="A822" s="6" t="s">
        <v>5940</v>
      </c>
      <c r="B822" s="11">
        <v>5040</v>
      </c>
    </row>
    <row r="823" spans="1:2" x14ac:dyDescent="0.25">
      <c r="A823" s="6" t="s">
        <v>5941</v>
      </c>
      <c r="B823" s="11">
        <v>5040</v>
      </c>
    </row>
    <row r="824" spans="1:2" x14ac:dyDescent="0.25">
      <c r="A824" s="6" t="s">
        <v>5938</v>
      </c>
      <c r="B824" s="11">
        <v>5040</v>
      </c>
    </row>
    <row r="825" spans="1:2" x14ac:dyDescent="0.25">
      <c r="A825" s="6" t="s">
        <v>5937</v>
      </c>
      <c r="B825" s="11">
        <v>5040</v>
      </c>
    </row>
    <row r="826" spans="1:2" x14ac:dyDescent="0.25">
      <c r="A826" s="6" t="s">
        <v>6072</v>
      </c>
      <c r="B826" s="11">
        <v>5000</v>
      </c>
    </row>
    <row r="827" spans="1:2" x14ac:dyDescent="0.25">
      <c r="A827" s="6" t="s">
        <v>6492</v>
      </c>
      <c r="B827" s="11">
        <v>5000</v>
      </c>
    </row>
    <row r="828" spans="1:2" x14ac:dyDescent="0.25">
      <c r="A828" s="6" t="s">
        <v>6073</v>
      </c>
      <c r="B828" s="11">
        <v>4850</v>
      </c>
    </row>
    <row r="829" spans="1:2" x14ac:dyDescent="0.25">
      <c r="A829" s="6" t="s">
        <v>5948</v>
      </c>
      <c r="B829" s="11">
        <v>4812</v>
      </c>
    </row>
    <row r="830" spans="1:2" x14ac:dyDescent="0.25">
      <c r="A830" s="6" t="s">
        <v>5947</v>
      </c>
      <c r="B830" s="11">
        <v>4812</v>
      </c>
    </row>
    <row r="831" spans="1:2" x14ac:dyDescent="0.25">
      <c r="A831" s="6" t="s">
        <v>5949</v>
      </c>
      <c r="B831" s="11">
        <v>4812</v>
      </c>
    </row>
    <row r="832" spans="1:2" x14ac:dyDescent="0.25">
      <c r="A832" s="6" t="s">
        <v>6086</v>
      </c>
      <c r="B832" s="11">
        <v>4800</v>
      </c>
    </row>
    <row r="833" spans="1:2" x14ac:dyDescent="0.25">
      <c r="A833" s="6" t="s">
        <v>6108</v>
      </c>
      <c r="B833" s="11">
        <v>4800</v>
      </c>
    </row>
    <row r="834" spans="1:2" x14ac:dyDescent="0.25">
      <c r="A834" s="6" t="s">
        <v>6264</v>
      </c>
      <c r="B834" s="11">
        <v>4754</v>
      </c>
    </row>
    <row r="835" spans="1:2" x14ac:dyDescent="0.25">
      <c r="A835" s="6" t="s">
        <v>6005</v>
      </c>
      <c r="B835" s="11">
        <v>4620</v>
      </c>
    </row>
    <row r="836" spans="1:2" x14ac:dyDescent="0.25">
      <c r="A836" s="6" t="s">
        <v>6470</v>
      </c>
      <c r="B836" s="11">
        <v>4238</v>
      </c>
    </row>
    <row r="837" spans="1:2" x14ac:dyDescent="0.25">
      <c r="A837" s="6" t="s">
        <v>5975</v>
      </c>
      <c r="B837" s="11">
        <v>4039</v>
      </c>
    </row>
    <row r="838" spans="1:2" x14ac:dyDescent="0.25">
      <c r="A838" s="6" t="s">
        <v>6006</v>
      </c>
      <c r="B838" s="11">
        <v>3926</v>
      </c>
    </row>
    <row r="839" spans="1:2" x14ac:dyDescent="0.25">
      <c r="A839" s="6" t="s">
        <v>6273</v>
      </c>
      <c r="B839" s="11">
        <v>3781</v>
      </c>
    </row>
    <row r="840" spans="1:2" x14ac:dyDescent="0.25">
      <c r="A840" s="6" t="s">
        <v>6143</v>
      </c>
      <c r="B840" s="11">
        <v>3500</v>
      </c>
    </row>
    <row r="841" spans="1:2" x14ac:dyDescent="0.25">
      <c r="A841" s="6" t="s">
        <v>6474</v>
      </c>
      <c r="B841" s="11">
        <v>3488</v>
      </c>
    </row>
    <row r="842" spans="1:2" x14ac:dyDescent="0.25">
      <c r="A842" s="6" t="s">
        <v>6084</v>
      </c>
      <c r="B842" s="11">
        <v>3240</v>
      </c>
    </row>
    <row r="843" spans="1:2" x14ac:dyDescent="0.25">
      <c r="A843" s="6" t="s">
        <v>5747</v>
      </c>
      <c r="B843" s="11">
        <v>3000</v>
      </c>
    </row>
    <row r="844" spans="1:2" x14ac:dyDescent="0.25">
      <c r="A844" s="6" t="s">
        <v>6472</v>
      </c>
      <c r="B844" s="11">
        <v>3000</v>
      </c>
    </row>
    <row r="845" spans="1:2" x14ac:dyDescent="0.25">
      <c r="A845" s="6" t="s">
        <v>5980</v>
      </c>
      <c r="B845" s="11">
        <v>3000</v>
      </c>
    </row>
    <row r="846" spans="1:2" x14ac:dyDescent="0.25">
      <c r="A846" s="6" t="s">
        <v>5819</v>
      </c>
      <c r="B846" s="11">
        <v>2285</v>
      </c>
    </row>
    <row r="847" spans="1:2" x14ac:dyDescent="0.25">
      <c r="A847" s="6" t="s">
        <v>6538</v>
      </c>
      <c r="B847" s="11">
        <v>1590</v>
      </c>
    </row>
    <row r="848" spans="1:2" x14ac:dyDescent="0.25">
      <c r="A848" s="6" t="s">
        <v>6151</v>
      </c>
      <c r="B848" s="11">
        <v>1560</v>
      </c>
    </row>
    <row r="849" spans="1:2" x14ac:dyDescent="0.25">
      <c r="A849" s="6" t="s">
        <v>5820</v>
      </c>
      <c r="B849" s="11">
        <v>1222</v>
      </c>
    </row>
    <row r="850" spans="1:2" x14ac:dyDescent="0.25">
      <c r="A850" s="6" t="s">
        <v>6087</v>
      </c>
      <c r="B850" s="11">
        <v>1200</v>
      </c>
    </row>
    <row r="851" spans="1:2" x14ac:dyDescent="0.25">
      <c r="A851" s="6" t="s">
        <v>6268</v>
      </c>
      <c r="B851" s="11">
        <v>1200</v>
      </c>
    </row>
    <row r="852" spans="1:2" x14ac:dyDescent="0.25">
      <c r="A852" s="6" t="s">
        <v>6473</v>
      </c>
      <c r="B852" s="11">
        <v>848</v>
      </c>
    </row>
    <row r="853" spans="1:2" x14ac:dyDescent="0.25">
      <c r="A853" s="6" t="s">
        <v>5750</v>
      </c>
      <c r="B853" s="11">
        <v>727</v>
      </c>
    </row>
    <row r="854" spans="1:2" x14ac:dyDescent="0.25">
      <c r="A854" s="6" t="s">
        <v>2902</v>
      </c>
      <c r="B854" s="11">
        <v>600</v>
      </c>
    </row>
    <row r="855" spans="1:2" x14ac:dyDescent="0.25">
      <c r="A855" s="6" t="s">
        <v>6276</v>
      </c>
      <c r="B855" s="11">
        <v>600</v>
      </c>
    </row>
    <row r="856" spans="1:2" x14ac:dyDescent="0.25">
      <c r="A856" s="6" t="s">
        <v>5766</v>
      </c>
      <c r="B856" s="11">
        <v>306</v>
      </c>
    </row>
    <row r="857" spans="1:2" x14ac:dyDescent="0.25">
      <c r="A857" s="6" t="s">
        <v>6007</v>
      </c>
      <c r="B857" s="11">
        <v>0</v>
      </c>
    </row>
    <row r="858" spans="1:2" x14ac:dyDescent="0.25">
      <c r="A858" s="6" t="s">
        <v>6544</v>
      </c>
      <c r="B858" s="11">
        <v>0</v>
      </c>
    </row>
    <row r="859" spans="1:2" x14ac:dyDescent="0.25">
      <c r="A859" s="6" t="s">
        <v>6542</v>
      </c>
      <c r="B859" s="11">
        <v>0</v>
      </c>
    </row>
    <row r="860" spans="1:2" x14ac:dyDescent="0.25">
      <c r="A860" s="6" t="s">
        <v>6545</v>
      </c>
      <c r="B860" s="11">
        <v>0</v>
      </c>
    </row>
    <row r="861" spans="1:2" x14ac:dyDescent="0.25">
      <c r="A861" s="6" t="s">
        <v>6550</v>
      </c>
      <c r="B861" s="11">
        <v>0</v>
      </c>
    </row>
    <row r="862" spans="1:2" x14ac:dyDescent="0.25">
      <c r="A862" s="6" t="s">
        <v>6546</v>
      </c>
      <c r="B862" s="11">
        <v>0</v>
      </c>
    </row>
    <row r="863" spans="1:2" x14ac:dyDescent="0.25">
      <c r="A863" s="6" t="s">
        <v>6539</v>
      </c>
      <c r="B863" s="11">
        <v>0</v>
      </c>
    </row>
    <row r="864" spans="1:2" x14ac:dyDescent="0.25">
      <c r="A864" s="6" t="s">
        <v>6547</v>
      </c>
      <c r="B864" s="11">
        <v>0</v>
      </c>
    </row>
    <row r="865" spans="1:2" x14ac:dyDescent="0.25">
      <c r="A865" s="6" t="s">
        <v>6543</v>
      </c>
      <c r="B865" s="11">
        <v>0</v>
      </c>
    </row>
    <row r="866" spans="1:2" x14ac:dyDescent="0.25">
      <c r="A866" s="6" t="s">
        <v>6548</v>
      </c>
      <c r="B866" s="11">
        <v>0</v>
      </c>
    </row>
    <row r="867" spans="1:2" x14ac:dyDescent="0.25">
      <c r="A867" s="6" t="s">
        <v>6549</v>
      </c>
      <c r="B867" s="11">
        <v>0</v>
      </c>
    </row>
    <row r="868" spans="1:2" x14ac:dyDescent="0.25">
      <c r="A868" s="6" t="s">
        <v>6540</v>
      </c>
      <c r="B868" s="11">
        <v>0</v>
      </c>
    </row>
    <row r="869" spans="1:2" x14ac:dyDescent="0.25">
      <c r="A869" s="6" t="s">
        <v>6541</v>
      </c>
      <c r="B869" s="11">
        <v>0</v>
      </c>
    </row>
    <row r="870" spans="1:2" x14ac:dyDescent="0.25">
      <c r="A870" s="6" t="s">
        <v>5660</v>
      </c>
      <c r="B870" s="11">
        <v>2763050414.7238331</v>
      </c>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7030A0"/>
  </sheetPr>
  <dimension ref="B1:F871"/>
  <sheetViews>
    <sheetView showGridLines="0" topLeftCell="B1" workbookViewId="0">
      <selection activeCell="H9" sqref="H9"/>
    </sheetView>
  </sheetViews>
  <sheetFormatPr baseColWidth="10" defaultColWidth="11.5703125" defaultRowHeight="15" x14ac:dyDescent="0.25"/>
  <cols>
    <col min="2" max="2" width="255.7109375" customWidth="1"/>
    <col min="3" max="6" width="21.85546875" customWidth="1"/>
  </cols>
  <sheetData>
    <row r="1" spans="2:6" x14ac:dyDescent="0.25">
      <c r="B1" s="13"/>
      <c r="C1" s="15" t="s">
        <v>533</v>
      </c>
      <c r="D1" s="15" t="s">
        <v>532</v>
      </c>
      <c r="E1" s="15" t="s">
        <v>531</v>
      </c>
      <c r="F1" s="15" t="s">
        <v>530</v>
      </c>
    </row>
    <row r="2" spans="2:6" x14ac:dyDescent="0.25">
      <c r="B2" s="12" t="s">
        <v>5666</v>
      </c>
      <c r="C2" s="14">
        <f>+GETPIVOTDATA("Suma de Monto Anual1",$B$4)</f>
        <v>1973230649.3366663</v>
      </c>
      <c r="D2" s="14">
        <f>+GETPIVOTDATA("Suma de Monto Anual2",$B$4)</f>
        <v>359967966.95916671</v>
      </c>
      <c r="E2" s="14">
        <f>+GETPIVOTDATA("Suma de Monto Anual3",$B$4)</f>
        <v>266296975.27000001</v>
      </c>
      <c r="F2" s="14">
        <f>+GETPIVOTDATA("Suma de Monto Anual4",$B$4)</f>
        <v>163554823.15799999</v>
      </c>
    </row>
    <row r="4" spans="2:6" x14ac:dyDescent="0.25">
      <c r="B4" s="7" t="s">
        <v>5659</v>
      </c>
      <c r="C4" t="s">
        <v>5651</v>
      </c>
      <c r="D4" t="s">
        <v>5652</v>
      </c>
      <c r="E4" t="s">
        <v>5653</v>
      </c>
      <c r="F4" t="s">
        <v>5654</v>
      </c>
    </row>
    <row r="5" spans="2:6" x14ac:dyDescent="0.25">
      <c r="B5" s="6" t="s">
        <v>5695</v>
      </c>
      <c r="C5">
        <v>2341396</v>
      </c>
      <c r="D5">
        <v>0</v>
      </c>
      <c r="E5">
        <v>0</v>
      </c>
      <c r="F5">
        <v>0</v>
      </c>
    </row>
    <row r="6" spans="2:6" x14ac:dyDescent="0.25">
      <c r="B6" s="6" t="s">
        <v>5696</v>
      </c>
      <c r="C6">
        <v>1787312</v>
      </c>
      <c r="D6">
        <v>0</v>
      </c>
      <c r="E6">
        <v>0</v>
      </c>
      <c r="F6">
        <v>0</v>
      </c>
    </row>
    <row r="7" spans="2:6" x14ac:dyDescent="0.25">
      <c r="B7" s="6" t="s">
        <v>5697</v>
      </c>
      <c r="C7">
        <v>1606800</v>
      </c>
      <c r="D7">
        <v>0</v>
      </c>
      <c r="E7">
        <v>0</v>
      </c>
      <c r="F7">
        <v>0</v>
      </c>
    </row>
    <row r="8" spans="2:6" x14ac:dyDescent="0.25">
      <c r="B8" s="6" t="s">
        <v>5698</v>
      </c>
      <c r="C8">
        <v>1586760</v>
      </c>
      <c r="D8">
        <v>0</v>
      </c>
      <c r="E8">
        <v>0</v>
      </c>
      <c r="F8">
        <v>0</v>
      </c>
    </row>
    <row r="9" spans="2:6" x14ac:dyDescent="0.25">
      <c r="B9" s="6" t="s">
        <v>5699</v>
      </c>
      <c r="C9">
        <v>1385264</v>
      </c>
      <c r="D9">
        <v>0</v>
      </c>
      <c r="E9">
        <v>0</v>
      </c>
      <c r="F9">
        <v>0</v>
      </c>
    </row>
    <row r="10" spans="2:6" x14ac:dyDescent="0.25">
      <c r="B10" s="6" t="s">
        <v>5700</v>
      </c>
      <c r="C10">
        <v>150000</v>
      </c>
      <c r="D10">
        <v>0</v>
      </c>
      <c r="E10">
        <v>0</v>
      </c>
      <c r="F10">
        <v>0</v>
      </c>
    </row>
    <row r="11" spans="2:6" x14ac:dyDescent="0.25">
      <c r="B11" s="6" t="s">
        <v>5701</v>
      </c>
      <c r="C11">
        <v>1513967</v>
      </c>
      <c r="D11">
        <v>0</v>
      </c>
      <c r="E11">
        <v>0</v>
      </c>
      <c r="F11">
        <v>0</v>
      </c>
    </row>
    <row r="12" spans="2:6" x14ac:dyDescent="0.25">
      <c r="B12" s="6" t="s">
        <v>5702</v>
      </c>
      <c r="C12">
        <v>1662176</v>
      </c>
      <c r="D12">
        <v>0</v>
      </c>
      <c r="E12">
        <v>0</v>
      </c>
      <c r="F12">
        <v>0</v>
      </c>
    </row>
    <row r="13" spans="2:6" x14ac:dyDescent="0.25">
      <c r="B13" s="6" t="s">
        <v>5703</v>
      </c>
      <c r="C13">
        <v>1859056</v>
      </c>
      <c r="D13">
        <v>0</v>
      </c>
      <c r="E13">
        <v>0</v>
      </c>
      <c r="F13">
        <v>0</v>
      </c>
    </row>
    <row r="14" spans="2:6" x14ac:dyDescent="0.25">
      <c r="B14" s="6" t="s">
        <v>5704</v>
      </c>
      <c r="C14">
        <v>716520</v>
      </c>
      <c r="D14">
        <v>0</v>
      </c>
      <c r="E14">
        <v>0</v>
      </c>
      <c r="F14">
        <v>0</v>
      </c>
    </row>
    <row r="15" spans="2:6" x14ac:dyDescent="0.25">
      <c r="B15" s="6" t="s">
        <v>5705</v>
      </c>
      <c r="C15">
        <v>2460184</v>
      </c>
      <c r="D15">
        <v>0</v>
      </c>
      <c r="E15">
        <v>0</v>
      </c>
      <c r="F15">
        <v>0</v>
      </c>
    </row>
    <row r="16" spans="2:6" x14ac:dyDescent="0.25">
      <c r="B16" s="6" t="s">
        <v>5706</v>
      </c>
      <c r="C16">
        <v>2702075</v>
      </c>
      <c r="D16">
        <v>0</v>
      </c>
      <c r="E16">
        <v>0</v>
      </c>
      <c r="F16">
        <v>0</v>
      </c>
    </row>
    <row r="17" spans="2:6" x14ac:dyDescent="0.25">
      <c r="B17" s="6" t="s">
        <v>5707</v>
      </c>
      <c r="C17">
        <v>200000</v>
      </c>
      <c r="D17">
        <v>0</v>
      </c>
      <c r="E17">
        <v>0</v>
      </c>
      <c r="F17">
        <v>0</v>
      </c>
    </row>
    <row r="18" spans="2:6" x14ac:dyDescent="0.25">
      <c r="B18" s="6" t="s">
        <v>5708</v>
      </c>
      <c r="C18">
        <v>215000</v>
      </c>
      <c r="D18">
        <v>0</v>
      </c>
      <c r="E18">
        <v>0</v>
      </c>
      <c r="F18">
        <v>0</v>
      </c>
    </row>
    <row r="19" spans="2:6" x14ac:dyDescent="0.25">
      <c r="B19" s="6" t="s">
        <v>5710</v>
      </c>
      <c r="C19">
        <v>1126881</v>
      </c>
      <c r="D19">
        <v>50880</v>
      </c>
      <c r="E19">
        <v>50880</v>
      </c>
      <c r="F19">
        <v>50880</v>
      </c>
    </row>
    <row r="20" spans="2:6" x14ac:dyDescent="0.25">
      <c r="B20" s="6" t="s">
        <v>5712</v>
      </c>
      <c r="C20">
        <v>12237624</v>
      </c>
      <c r="D20">
        <v>24475260</v>
      </c>
      <c r="E20">
        <v>18356444</v>
      </c>
      <c r="F20">
        <v>0</v>
      </c>
    </row>
    <row r="21" spans="2:6" x14ac:dyDescent="0.25">
      <c r="B21" s="6" t="s">
        <v>5713</v>
      </c>
      <c r="C21">
        <v>6000000</v>
      </c>
      <c r="D21">
        <v>1150000</v>
      </c>
      <c r="E21">
        <v>0</v>
      </c>
      <c r="F21">
        <v>0</v>
      </c>
    </row>
    <row r="22" spans="2:6" x14ac:dyDescent="0.25">
      <c r="B22" s="6" t="s">
        <v>5714</v>
      </c>
      <c r="C22">
        <v>2118644</v>
      </c>
      <c r="D22">
        <v>2542373</v>
      </c>
      <c r="E22">
        <v>2542373</v>
      </c>
      <c r="F22">
        <v>423729</v>
      </c>
    </row>
    <row r="23" spans="2:6" x14ac:dyDescent="0.25">
      <c r="B23" s="6" t="s">
        <v>5715</v>
      </c>
      <c r="C23">
        <v>1883240</v>
      </c>
      <c r="D23">
        <v>2259888</v>
      </c>
      <c r="E23">
        <v>2259888</v>
      </c>
      <c r="F23">
        <v>376645</v>
      </c>
    </row>
    <row r="24" spans="2:6" x14ac:dyDescent="0.25">
      <c r="B24" s="6" t="s">
        <v>5716</v>
      </c>
      <c r="C24">
        <v>1883240</v>
      </c>
      <c r="D24">
        <v>2259888</v>
      </c>
      <c r="E24">
        <v>2259888</v>
      </c>
      <c r="F24">
        <v>376645</v>
      </c>
    </row>
    <row r="25" spans="2:6" x14ac:dyDescent="0.25">
      <c r="B25" s="6" t="s">
        <v>5717</v>
      </c>
      <c r="C25">
        <v>306026</v>
      </c>
      <c r="D25">
        <v>367232</v>
      </c>
      <c r="E25">
        <v>367232</v>
      </c>
      <c r="F25">
        <v>61205</v>
      </c>
    </row>
    <row r="26" spans="2:6" x14ac:dyDescent="0.25">
      <c r="B26" s="6" t="s">
        <v>5718</v>
      </c>
      <c r="C26">
        <v>306026</v>
      </c>
      <c r="D26">
        <v>367232</v>
      </c>
      <c r="E26">
        <v>367232</v>
      </c>
      <c r="F26">
        <v>61205</v>
      </c>
    </row>
    <row r="27" spans="2:6" x14ac:dyDescent="0.25">
      <c r="B27" s="6" t="s">
        <v>5719</v>
      </c>
      <c r="C27">
        <v>293029</v>
      </c>
      <c r="D27">
        <v>48838</v>
      </c>
      <c r="E27">
        <v>0</v>
      </c>
      <c r="F27">
        <v>0</v>
      </c>
    </row>
    <row r="28" spans="2:6" x14ac:dyDescent="0.25">
      <c r="B28" s="6" t="s">
        <v>5720</v>
      </c>
      <c r="C28">
        <v>200000</v>
      </c>
      <c r="D28">
        <v>0</v>
      </c>
      <c r="E28">
        <v>0</v>
      </c>
      <c r="F28">
        <v>0</v>
      </c>
    </row>
    <row r="29" spans="2:6" x14ac:dyDescent="0.25">
      <c r="B29" s="6" t="s">
        <v>5721</v>
      </c>
      <c r="C29">
        <v>124763</v>
      </c>
      <c r="D29">
        <v>0</v>
      </c>
      <c r="E29">
        <v>0</v>
      </c>
      <c r="F29">
        <v>0</v>
      </c>
    </row>
    <row r="30" spans="2:6" x14ac:dyDescent="0.25">
      <c r="B30" s="6" t="s">
        <v>5722</v>
      </c>
      <c r="C30">
        <v>63356</v>
      </c>
      <c r="D30">
        <v>0</v>
      </c>
      <c r="E30">
        <v>0</v>
      </c>
      <c r="F30">
        <v>0</v>
      </c>
    </row>
    <row r="31" spans="2:6" x14ac:dyDescent="0.25">
      <c r="B31" s="6" t="s">
        <v>5723</v>
      </c>
      <c r="C31">
        <v>36000</v>
      </c>
      <c r="D31">
        <v>0</v>
      </c>
      <c r="E31">
        <v>0</v>
      </c>
      <c r="F31">
        <v>0</v>
      </c>
    </row>
    <row r="32" spans="2:6" x14ac:dyDescent="0.25">
      <c r="B32" s="6" t="s">
        <v>5724</v>
      </c>
      <c r="C32">
        <v>30508</v>
      </c>
      <c r="D32">
        <v>0</v>
      </c>
      <c r="E32">
        <v>0</v>
      </c>
      <c r="F32">
        <v>0</v>
      </c>
    </row>
    <row r="33" spans="2:6" x14ac:dyDescent="0.25">
      <c r="B33" s="6" t="s">
        <v>5725</v>
      </c>
      <c r="C33">
        <v>30000</v>
      </c>
      <c r="D33">
        <v>0</v>
      </c>
      <c r="E33">
        <v>0</v>
      </c>
      <c r="F33">
        <v>0</v>
      </c>
    </row>
    <row r="34" spans="2:6" x14ac:dyDescent="0.25">
      <c r="B34" s="6" t="s">
        <v>5726</v>
      </c>
      <c r="C34">
        <v>7628</v>
      </c>
      <c r="D34">
        <v>0</v>
      </c>
      <c r="E34">
        <v>0</v>
      </c>
      <c r="F34">
        <v>0</v>
      </c>
    </row>
    <row r="35" spans="2:6" x14ac:dyDescent="0.25">
      <c r="B35" s="6" t="s">
        <v>5727</v>
      </c>
      <c r="C35">
        <v>5835</v>
      </c>
      <c r="D35">
        <v>0</v>
      </c>
      <c r="E35">
        <v>0</v>
      </c>
      <c r="F35">
        <v>0</v>
      </c>
    </row>
    <row r="36" spans="2:6" x14ac:dyDescent="0.25">
      <c r="B36" s="6" t="s">
        <v>5728</v>
      </c>
      <c r="C36">
        <v>15016063</v>
      </c>
      <c r="D36">
        <v>0</v>
      </c>
      <c r="E36">
        <v>0</v>
      </c>
      <c r="F36">
        <v>0</v>
      </c>
    </row>
    <row r="37" spans="2:6" x14ac:dyDescent="0.25">
      <c r="B37" s="6" t="s">
        <v>5729</v>
      </c>
      <c r="C37">
        <v>11263</v>
      </c>
      <c r="D37">
        <v>0</v>
      </c>
      <c r="E37">
        <v>0</v>
      </c>
      <c r="F37">
        <v>0</v>
      </c>
    </row>
    <row r="38" spans="2:6" x14ac:dyDescent="0.25">
      <c r="B38" s="6" t="s">
        <v>5730</v>
      </c>
      <c r="C38">
        <v>2240428</v>
      </c>
      <c r="D38">
        <v>0</v>
      </c>
      <c r="E38">
        <v>0</v>
      </c>
      <c r="F38">
        <v>0</v>
      </c>
    </row>
    <row r="39" spans="2:6" x14ac:dyDescent="0.25">
      <c r="B39" s="6" t="s">
        <v>5731</v>
      </c>
      <c r="C39">
        <v>6539385</v>
      </c>
      <c r="D39">
        <v>0</v>
      </c>
      <c r="E39">
        <v>0</v>
      </c>
      <c r="F39">
        <v>0</v>
      </c>
    </row>
    <row r="40" spans="2:6" x14ac:dyDescent="0.25">
      <c r="B40" s="6" t="s">
        <v>5732</v>
      </c>
      <c r="C40">
        <v>30914114</v>
      </c>
      <c r="D40">
        <v>0</v>
      </c>
      <c r="E40">
        <v>0</v>
      </c>
      <c r="F40">
        <v>0</v>
      </c>
    </row>
    <row r="41" spans="2:6" x14ac:dyDescent="0.25">
      <c r="B41" s="6" t="s">
        <v>5733</v>
      </c>
      <c r="C41">
        <v>1683327</v>
      </c>
      <c r="D41">
        <v>0</v>
      </c>
      <c r="E41">
        <v>0</v>
      </c>
      <c r="F41">
        <v>0</v>
      </c>
    </row>
    <row r="42" spans="2:6" x14ac:dyDescent="0.25">
      <c r="B42" s="6" t="s">
        <v>5734</v>
      </c>
      <c r="C42">
        <v>18621</v>
      </c>
      <c r="D42">
        <v>0</v>
      </c>
      <c r="E42">
        <v>0</v>
      </c>
      <c r="F42">
        <v>0</v>
      </c>
    </row>
    <row r="43" spans="2:6" x14ac:dyDescent="0.25">
      <c r="B43" s="6" t="s">
        <v>5735</v>
      </c>
      <c r="C43">
        <v>4901536</v>
      </c>
      <c r="D43">
        <v>0</v>
      </c>
      <c r="E43">
        <v>0</v>
      </c>
      <c r="F43">
        <v>0</v>
      </c>
    </row>
    <row r="44" spans="2:6" x14ac:dyDescent="0.25">
      <c r="B44" s="6" t="s">
        <v>5736</v>
      </c>
      <c r="C44">
        <v>1171628</v>
      </c>
      <c r="D44">
        <v>0</v>
      </c>
      <c r="E44">
        <v>0</v>
      </c>
      <c r="F44">
        <v>0</v>
      </c>
    </row>
    <row r="45" spans="2:6" x14ac:dyDescent="0.25">
      <c r="B45" s="6" t="s">
        <v>5737</v>
      </c>
      <c r="C45">
        <v>741962</v>
      </c>
      <c r="D45">
        <v>0</v>
      </c>
      <c r="E45">
        <v>0</v>
      </c>
      <c r="F45">
        <v>0</v>
      </c>
    </row>
    <row r="46" spans="2:6" x14ac:dyDescent="0.25">
      <c r="B46" s="6" t="s">
        <v>5738</v>
      </c>
      <c r="C46">
        <v>723000</v>
      </c>
      <c r="D46">
        <v>0</v>
      </c>
      <c r="E46">
        <v>0</v>
      </c>
      <c r="F46">
        <v>0</v>
      </c>
    </row>
    <row r="47" spans="2:6" x14ac:dyDescent="0.25">
      <c r="B47" s="6" t="s">
        <v>5739</v>
      </c>
      <c r="C47">
        <v>30000</v>
      </c>
      <c r="D47">
        <v>0</v>
      </c>
      <c r="E47">
        <v>0</v>
      </c>
      <c r="F47">
        <v>0</v>
      </c>
    </row>
    <row r="48" spans="2:6" x14ac:dyDescent="0.25">
      <c r="B48" s="6" t="s">
        <v>5740</v>
      </c>
      <c r="C48">
        <v>30000</v>
      </c>
      <c r="D48">
        <v>0</v>
      </c>
      <c r="E48">
        <v>0</v>
      </c>
      <c r="F48">
        <v>0</v>
      </c>
    </row>
    <row r="49" spans="2:6" x14ac:dyDescent="0.25">
      <c r="B49" s="6" t="s">
        <v>5741</v>
      </c>
      <c r="C49">
        <v>30000</v>
      </c>
      <c r="D49">
        <v>0</v>
      </c>
      <c r="E49">
        <v>0</v>
      </c>
      <c r="F49">
        <v>0</v>
      </c>
    </row>
    <row r="50" spans="2:6" x14ac:dyDescent="0.25">
      <c r="B50" s="6" t="s">
        <v>5742</v>
      </c>
      <c r="C50">
        <v>30000</v>
      </c>
      <c r="D50">
        <v>0</v>
      </c>
      <c r="E50">
        <v>0</v>
      </c>
      <c r="F50">
        <v>0</v>
      </c>
    </row>
    <row r="51" spans="2:6" x14ac:dyDescent="0.25">
      <c r="B51" s="6" t="s">
        <v>5743</v>
      </c>
      <c r="C51">
        <v>4725037</v>
      </c>
      <c r="D51">
        <v>0</v>
      </c>
      <c r="E51">
        <v>0</v>
      </c>
      <c r="F51">
        <v>0</v>
      </c>
    </row>
    <row r="52" spans="2:6" x14ac:dyDescent="0.25">
      <c r="B52" s="6" t="s">
        <v>5744</v>
      </c>
      <c r="C52">
        <v>241738</v>
      </c>
      <c r="D52">
        <v>0</v>
      </c>
      <c r="E52">
        <v>0</v>
      </c>
      <c r="F52">
        <v>0</v>
      </c>
    </row>
    <row r="53" spans="2:6" x14ac:dyDescent="0.25">
      <c r="B53" s="6" t="s">
        <v>5745</v>
      </c>
      <c r="C53">
        <v>10029090</v>
      </c>
      <c r="D53">
        <v>8422000</v>
      </c>
      <c r="E53">
        <v>10106400</v>
      </c>
      <c r="F53">
        <v>8422000</v>
      </c>
    </row>
    <row r="54" spans="2:6" x14ac:dyDescent="0.25">
      <c r="B54" s="6" t="s">
        <v>5746</v>
      </c>
      <c r="C54">
        <v>800000</v>
      </c>
      <c r="D54">
        <v>0</v>
      </c>
      <c r="E54">
        <v>0</v>
      </c>
      <c r="F54">
        <v>0</v>
      </c>
    </row>
    <row r="55" spans="2:6" x14ac:dyDescent="0.25">
      <c r="B55" s="6" t="s">
        <v>5747</v>
      </c>
      <c r="C55">
        <v>3000</v>
      </c>
      <c r="D55">
        <v>0</v>
      </c>
      <c r="E55">
        <v>0</v>
      </c>
      <c r="F55">
        <v>0</v>
      </c>
    </row>
    <row r="56" spans="2:6" x14ac:dyDescent="0.25">
      <c r="B56" s="6" t="s">
        <v>5748</v>
      </c>
      <c r="C56">
        <v>158374</v>
      </c>
      <c r="D56">
        <v>0</v>
      </c>
      <c r="E56">
        <v>0</v>
      </c>
      <c r="F56">
        <v>0</v>
      </c>
    </row>
    <row r="57" spans="2:6" x14ac:dyDescent="0.25">
      <c r="B57" s="6" t="s">
        <v>5749</v>
      </c>
      <c r="C57">
        <v>2379759</v>
      </c>
      <c r="D57">
        <v>0</v>
      </c>
      <c r="E57">
        <v>0</v>
      </c>
      <c r="F57">
        <v>0</v>
      </c>
    </row>
    <row r="58" spans="2:6" x14ac:dyDescent="0.25">
      <c r="B58" s="6" t="s">
        <v>5750</v>
      </c>
      <c r="C58">
        <v>727</v>
      </c>
      <c r="D58">
        <v>0</v>
      </c>
      <c r="E58">
        <v>0</v>
      </c>
      <c r="F58">
        <v>0</v>
      </c>
    </row>
    <row r="59" spans="2:6" x14ac:dyDescent="0.25">
      <c r="B59" s="6" t="s">
        <v>5751</v>
      </c>
      <c r="C59">
        <v>285931</v>
      </c>
      <c r="D59">
        <v>0</v>
      </c>
      <c r="E59">
        <v>0</v>
      </c>
      <c r="F59">
        <v>0</v>
      </c>
    </row>
    <row r="60" spans="2:6" x14ac:dyDescent="0.25">
      <c r="B60" s="6" t="s">
        <v>5752</v>
      </c>
      <c r="C60">
        <v>120000</v>
      </c>
      <c r="D60">
        <v>0</v>
      </c>
      <c r="E60">
        <v>0</v>
      </c>
      <c r="F60">
        <v>0</v>
      </c>
    </row>
    <row r="61" spans="2:6" x14ac:dyDescent="0.25">
      <c r="B61" s="6" t="s">
        <v>5753</v>
      </c>
      <c r="C61">
        <v>126811</v>
      </c>
      <c r="D61">
        <v>0</v>
      </c>
      <c r="E61">
        <v>0</v>
      </c>
      <c r="F61">
        <v>0</v>
      </c>
    </row>
    <row r="62" spans="2:6" x14ac:dyDescent="0.25">
      <c r="B62" s="6" t="s">
        <v>5754</v>
      </c>
      <c r="C62">
        <v>306725</v>
      </c>
      <c r="D62">
        <v>0</v>
      </c>
      <c r="E62">
        <v>0</v>
      </c>
      <c r="F62">
        <v>0</v>
      </c>
    </row>
    <row r="63" spans="2:6" x14ac:dyDescent="0.25">
      <c r="B63" s="6" t="s">
        <v>5755</v>
      </c>
      <c r="C63">
        <v>12522</v>
      </c>
      <c r="D63">
        <v>0</v>
      </c>
      <c r="E63">
        <v>0</v>
      </c>
      <c r="F63">
        <v>0</v>
      </c>
    </row>
    <row r="64" spans="2:6" x14ac:dyDescent="0.25">
      <c r="B64" s="6" t="s">
        <v>5756</v>
      </c>
      <c r="C64">
        <v>246580.33333333334</v>
      </c>
      <c r="D64">
        <v>0</v>
      </c>
      <c r="E64">
        <v>0</v>
      </c>
      <c r="F64">
        <v>0</v>
      </c>
    </row>
    <row r="65" spans="2:6" x14ac:dyDescent="0.25">
      <c r="B65" s="6" t="s">
        <v>5757</v>
      </c>
      <c r="C65">
        <v>401713</v>
      </c>
      <c r="D65">
        <v>0</v>
      </c>
      <c r="E65">
        <v>0</v>
      </c>
      <c r="F65">
        <v>0</v>
      </c>
    </row>
    <row r="66" spans="2:6" x14ac:dyDescent="0.25">
      <c r="B66" s="6" t="s">
        <v>5758</v>
      </c>
      <c r="C66">
        <v>26000</v>
      </c>
      <c r="D66">
        <v>0</v>
      </c>
      <c r="E66">
        <v>0</v>
      </c>
      <c r="F66">
        <v>0</v>
      </c>
    </row>
    <row r="67" spans="2:6" x14ac:dyDescent="0.25">
      <c r="B67" s="6" t="s">
        <v>5759</v>
      </c>
      <c r="C67">
        <v>14400</v>
      </c>
      <c r="D67">
        <v>0</v>
      </c>
      <c r="E67">
        <v>0</v>
      </c>
      <c r="F67">
        <v>0</v>
      </c>
    </row>
    <row r="68" spans="2:6" x14ac:dyDescent="0.25">
      <c r="B68" s="6" t="s">
        <v>5760</v>
      </c>
      <c r="C68">
        <v>12203</v>
      </c>
      <c r="D68">
        <v>0</v>
      </c>
      <c r="E68">
        <v>0</v>
      </c>
      <c r="F68">
        <v>0</v>
      </c>
    </row>
    <row r="69" spans="2:6" x14ac:dyDescent="0.25">
      <c r="B69" s="6" t="s">
        <v>5762</v>
      </c>
      <c r="C69">
        <v>253340</v>
      </c>
      <c r="D69">
        <v>325424</v>
      </c>
      <c r="E69">
        <v>223274</v>
      </c>
      <c r="F69">
        <v>0</v>
      </c>
    </row>
    <row r="70" spans="2:6" x14ac:dyDescent="0.25">
      <c r="B70" s="6" t="s">
        <v>5763</v>
      </c>
      <c r="C70">
        <v>262373</v>
      </c>
      <c r="D70">
        <v>104428</v>
      </c>
      <c r="E70">
        <v>0</v>
      </c>
      <c r="F70">
        <v>0</v>
      </c>
    </row>
    <row r="71" spans="2:6" x14ac:dyDescent="0.25">
      <c r="B71" s="6" t="s">
        <v>5764</v>
      </c>
      <c r="C71">
        <v>298373</v>
      </c>
      <c r="D71">
        <v>83710</v>
      </c>
      <c r="E71">
        <v>0</v>
      </c>
      <c r="F71">
        <v>0</v>
      </c>
    </row>
    <row r="72" spans="2:6" x14ac:dyDescent="0.25">
      <c r="B72" s="6" t="s">
        <v>5765</v>
      </c>
      <c r="C72">
        <v>200813</v>
      </c>
      <c r="D72">
        <v>261051</v>
      </c>
      <c r="E72">
        <v>261051</v>
      </c>
      <c r="F72">
        <v>80490</v>
      </c>
    </row>
    <row r="73" spans="2:6" x14ac:dyDescent="0.25">
      <c r="B73" s="6" t="s">
        <v>5766</v>
      </c>
      <c r="C73">
        <v>306</v>
      </c>
      <c r="D73">
        <v>0</v>
      </c>
      <c r="E73">
        <v>0</v>
      </c>
      <c r="F73">
        <v>0</v>
      </c>
    </row>
    <row r="74" spans="2:6" x14ac:dyDescent="0.25">
      <c r="B74" s="6" t="s">
        <v>5767</v>
      </c>
      <c r="C74">
        <v>323665</v>
      </c>
      <c r="D74">
        <v>256409</v>
      </c>
      <c r="E74">
        <v>128205</v>
      </c>
      <c r="F74">
        <v>0</v>
      </c>
    </row>
    <row r="75" spans="2:6" x14ac:dyDescent="0.25">
      <c r="B75" s="6" t="s">
        <v>5768</v>
      </c>
      <c r="C75">
        <v>400000</v>
      </c>
      <c r="D75">
        <v>0</v>
      </c>
      <c r="E75">
        <v>0</v>
      </c>
      <c r="F75">
        <v>0</v>
      </c>
    </row>
    <row r="76" spans="2:6" x14ac:dyDescent="0.25">
      <c r="B76" s="6" t="s">
        <v>5769</v>
      </c>
      <c r="C76">
        <v>220000</v>
      </c>
      <c r="D76">
        <v>0</v>
      </c>
      <c r="E76">
        <v>0</v>
      </c>
      <c r="F76">
        <v>0</v>
      </c>
    </row>
    <row r="77" spans="2:6" x14ac:dyDescent="0.25">
      <c r="B77" s="6" t="s">
        <v>5770</v>
      </c>
      <c r="C77">
        <v>200000</v>
      </c>
      <c r="D77">
        <v>600000</v>
      </c>
      <c r="E77">
        <v>600000</v>
      </c>
      <c r="F77">
        <v>400000</v>
      </c>
    </row>
    <row r="78" spans="2:6" x14ac:dyDescent="0.25">
      <c r="B78" s="6" t="s">
        <v>5771</v>
      </c>
      <c r="C78">
        <v>38000</v>
      </c>
      <c r="D78">
        <v>0</v>
      </c>
      <c r="E78">
        <v>0</v>
      </c>
      <c r="F78">
        <v>0</v>
      </c>
    </row>
    <row r="79" spans="2:6" x14ac:dyDescent="0.25">
      <c r="B79" s="6" t="s">
        <v>5772</v>
      </c>
      <c r="C79">
        <v>156060</v>
      </c>
      <c r="D79">
        <v>26009</v>
      </c>
      <c r="E79">
        <v>0</v>
      </c>
      <c r="F79">
        <v>0</v>
      </c>
    </row>
    <row r="80" spans="2:6" x14ac:dyDescent="0.25">
      <c r="B80" s="6" t="s">
        <v>5773</v>
      </c>
      <c r="C80">
        <v>26000</v>
      </c>
      <c r="D80">
        <v>0</v>
      </c>
      <c r="E80">
        <v>0</v>
      </c>
      <c r="F80">
        <v>0</v>
      </c>
    </row>
    <row r="81" spans="2:6" x14ac:dyDescent="0.25">
      <c r="B81" s="6" t="s">
        <v>5775</v>
      </c>
      <c r="C81">
        <v>480000</v>
      </c>
      <c r="D81">
        <v>501840</v>
      </c>
      <c r="E81">
        <v>524772</v>
      </c>
      <c r="F81">
        <v>548850</v>
      </c>
    </row>
    <row r="82" spans="2:6" x14ac:dyDescent="0.25">
      <c r="B82" s="6" t="s">
        <v>5776</v>
      </c>
      <c r="C82">
        <v>1246000</v>
      </c>
      <c r="D82">
        <v>1246080</v>
      </c>
      <c r="E82">
        <v>1308384</v>
      </c>
      <c r="F82">
        <v>1373803</v>
      </c>
    </row>
    <row r="83" spans="2:6" x14ac:dyDescent="0.25">
      <c r="B83" s="6" t="s">
        <v>5777</v>
      </c>
      <c r="C83">
        <v>336712</v>
      </c>
      <c r="D83">
        <v>332547</v>
      </c>
      <c r="E83">
        <v>349175</v>
      </c>
      <c r="F83">
        <v>366634</v>
      </c>
    </row>
    <row r="84" spans="2:6" x14ac:dyDescent="0.25">
      <c r="B84" s="6" t="s">
        <v>5779</v>
      </c>
      <c r="C84">
        <v>152500</v>
      </c>
      <c r="D84">
        <v>160125</v>
      </c>
      <c r="E84">
        <v>168131</v>
      </c>
      <c r="F84">
        <v>176537</v>
      </c>
    </row>
    <row r="85" spans="2:6" x14ac:dyDescent="0.25">
      <c r="B85" s="6" t="s">
        <v>5774</v>
      </c>
      <c r="C85">
        <v>4899892</v>
      </c>
      <c r="D85">
        <v>4725000</v>
      </c>
      <c r="E85">
        <v>4961250</v>
      </c>
      <c r="F85">
        <v>5209312</v>
      </c>
    </row>
    <row r="86" spans="2:6" x14ac:dyDescent="0.25">
      <c r="B86" s="6" t="s">
        <v>5780</v>
      </c>
      <c r="C86">
        <v>89600</v>
      </c>
      <c r="D86">
        <v>168000</v>
      </c>
      <c r="E86">
        <v>168000</v>
      </c>
      <c r="F86">
        <v>78400</v>
      </c>
    </row>
    <row r="87" spans="2:6" x14ac:dyDescent="0.25">
      <c r="B87" s="6" t="s">
        <v>5784</v>
      </c>
      <c r="C87">
        <v>5190960</v>
      </c>
      <c r="D87">
        <v>5024859</v>
      </c>
      <c r="E87">
        <v>1256215</v>
      </c>
      <c r="F87">
        <v>0</v>
      </c>
    </row>
    <row r="88" spans="2:6" x14ac:dyDescent="0.25">
      <c r="B88" s="6" t="s">
        <v>5785</v>
      </c>
      <c r="C88">
        <v>3759651</v>
      </c>
      <c r="D88">
        <v>0</v>
      </c>
      <c r="E88">
        <v>0</v>
      </c>
      <c r="F88">
        <v>0</v>
      </c>
    </row>
    <row r="89" spans="2:6" x14ac:dyDescent="0.25">
      <c r="B89" s="6" t="s">
        <v>5786</v>
      </c>
      <c r="C89">
        <v>3134940</v>
      </c>
      <c r="D89">
        <v>2873695</v>
      </c>
      <c r="E89">
        <v>0</v>
      </c>
      <c r="F89">
        <v>0</v>
      </c>
    </row>
    <row r="90" spans="2:6" x14ac:dyDescent="0.25">
      <c r="B90" s="6" t="s">
        <v>5787</v>
      </c>
      <c r="C90">
        <v>1467000</v>
      </c>
      <c r="D90">
        <v>1467000</v>
      </c>
      <c r="E90">
        <v>1467000</v>
      </c>
      <c r="F90">
        <v>0</v>
      </c>
    </row>
    <row r="91" spans="2:6" x14ac:dyDescent="0.25">
      <c r="B91" s="6" t="s">
        <v>5788</v>
      </c>
      <c r="C91">
        <v>1367592</v>
      </c>
      <c r="D91">
        <v>1367592</v>
      </c>
      <c r="E91">
        <v>341898</v>
      </c>
      <c r="F91">
        <v>0</v>
      </c>
    </row>
    <row r="92" spans="2:6" x14ac:dyDescent="0.25">
      <c r="B92" s="6" t="s">
        <v>5789</v>
      </c>
      <c r="C92">
        <v>1193624</v>
      </c>
      <c r="D92">
        <v>1193624</v>
      </c>
      <c r="E92">
        <v>795750</v>
      </c>
      <c r="F92">
        <v>0</v>
      </c>
    </row>
    <row r="93" spans="2:6" x14ac:dyDescent="0.25">
      <c r="B93" s="6" t="s">
        <v>5790</v>
      </c>
      <c r="C93">
        <v>619441</v>
      </c>
      <c r="D93">
        <v>619441</v>
      </c>
      <c r="E93">
        <v>154861</v>
      </c>
      <c r="F93">
        <v>0</v>
      </c>
    </row>
    <row r="94" spans="2:6" x14ac:dyDescent="0.25">
      <c r="B94" s="6" t="s">
        <v>5791</v>
      </c>
      <c r="C94">
        <v>556937</v>
      </c>
      <c r="D94">
        <v>99793</v>
      </c>
      <c r="E94">
        <v>0</v>
      </c>
      <c r="F94">
        <v>0</v>
      </c>
    </row>
    <row r="95" spans="2:6" x14ac:dyDescent="0.25">
      <c r="B95" s="6" t="s">
        <v>5792</v>
      </c>
      <c r="C95">
        <v>498650</v>
      </c>
      <c r="D95">
        <v>0</v>
      </c>
      <c r="E95">
        <v>0</v>
      </c>
      <c r="F95">
        <v>0</v>
      </c>
    </row>
    <row r="96" spans="2:6" x14ac:dyDescent="0.25">
      <c r="B96" s="6" t="s">
        <v>5793</v>
      </c>
      <c r="C96">
        <v>7200088</v>
      </c>
      <c r="D96">
        <v>7752672</v>
      </c>
      <c r="E96">
        <v>7752672</v>
      </c>
      <c r="F96">
        <v>969084</v>
      </c>
    </row>
    <row r="97" spans="2:6" x14ac:dyDescent="0.25">
      <c r="B97" s="6" t="s">
        <v>5794</v>
      </c>
      <c r="C97">
        <v>410952</v>
      </c>
      <c r="D97">
        <v>0</v>
      </c>
      <c r="E97">
        <v>0</v>
      </c>
      <c r="F97">
        <v>0</v>
      </c>
    </row>
    <row r="98" spans="2:6" x14ac:dyDescent="0.25">
      <c r="B98" s="6" t="s">
        <v>5795</v>
      </c>
      <c r="C98">
        <v>390597</v>
      </c>
      <c r="D98">
        <v>488243</v>
      </c>
      <c r="E98">
        <v>0</v>
      </c>
      <c r="F98">
        <v>0</v>
      </c>
    </row>
    <row r="99" spans="2:6" x14ac:dyDescent="0.25">
      <c r="B99" s="6" t="s">
        <v>5796</v>
      </c>
      <c r="C99">
        <v>334263</v>
      </c>
      <c r="D99">
        <v>365000</v>
      </c>
      <c r="E99">
        <v>106000</v>
      </c>
      <c r="F99">
        <v>0</v>
      </c>
    </row>
    <row r="100" spans="2:6" x14ac:dyDescent="0.25">
      <c r="B100" s="6" t="s">
        <v>5797</v>
      </c>
      <c r="C100">
        <v>235977</v>
      </c>
      <c r="D100">
        <v>235977</v>
      </c>
      <c r="E100">
        <v>13765.27</v>
      </c>
      <c r="F100">
        <v>0</v>
      </c>
    </row>
    <row r="101" spans="2:6" x14ac:dyDescent="0.25">
      <c r="B101" s="6" t="s">
        <v>5798</v>
      </c>
      <c r="C101">
        <v>213308</v>
      </c>
      <c r="D101">
        <v>213312</v>
      </c>
      <c r="E101">
        <v>53328</v>
      </c>
      <c r="F101">
        <v>0</v>
      </c>
    </row>
    <row r="102" spans="2:6" x14ac:dyDescent="0.25">
      <c r="B102" s="6" t="s">
        <v>5799</v>
      </c>
      <c r="C102">
        <v>200000</v>
      </c>
      <c r="D102">
        <v>0</v>
      </c>
      <c r="E102">
        <v>0</v>
      </c>
      <c r="F102">
        <v>0</v>
      </c>
    </row>
    <row r="103" spans="2:6" x14ac:dyDescent="0.25">
      <c r="B103" s="6" t="s">
        <v>5800</v>
      </c>
      <c r="C103">
        <v>200000</v>
      </c>
      <c r="D103">
        <v>0</v>
      </c>
      <c r="E103">
        <v>0</v>
      </c>
      <c r="F103">
        <v>0</v>
      </c>
    </row>
    <row r="104" spans="2:6" x14ac:dyDescent="0.25">
      <c r="B104" s="6" t="s">
        <v>5801</v>
      </c>
      <c r="C104">
        <v>190756</v>
      </c>
      <c r="D104">
        <v>0</v>
      </c>
      <c r="E104">
        <v>0</v>
      </c>
      <c r="F104">
        <v>0</v>
      </c>
    </row>
    <row r="105" spans="2:6" x14ac:dyDescent="0.25">
      <c r="B105" s="6" t="s">
        <v>5802</v>
      </c>
      <c r="C105">
        <v>170000</v>
      </c>
      <c r="D105">
        <v>155837</v>
      </c>
      <c r="E105">
        <v>0</v>
      </c>
      <c r="F105">
        <v>0</v>
      </c>
    </row>
    <row r="106" spans="2:6" x14ac:dyDescent="0.25">
      <c r="B106" s="6" t="s">
        <v>5803</v>
      </c>
      <c r="C106">
        <v>776842</v>
      </c>
      <c r="D106">
        <v>847944</v>
      </c>
      <c r="E106">
        <v>847944</v>
      </c>
      <c r="F106">
        <v>113059.20000000001</v>
      </c>
    </row>
    <row r="107" spans="2:6" x14ac:dyDescent="0.25">
      <c r="B107" s="6" t="s">
        <v>5804</v>
      </c>
      <c r="C107">
        <v>137640</v>
      </c>
      <c r="D107">
        <v>126170</v>
      </c>
      <c r="E107">
        <v>0</v>
      </c>
      <c r="F107">
        <v>0</v>
      </c>
    </row>
    <row r="108" spans="2:6" x14ac:dyDescent="0.25">
      <c r="B108" s="6" t="s">
        <v>5805</v>
      </c>
      <c r="C108">
        <v>118400</v>
      </c>
      <c r="D108">
        <v>0</v>
      </c>
      <c r="E108">
        <v>0</v>
      </c>
      <c r="F108">
        <v>0</v>
      </c>
    </row>
    <row r="109" spans="2:6" x14ac:dyDescent="0.25">
      <c r="B109" s="6" t="s">
        <v>5806</v>
      </c>
      <c r="C109">
        <v>89682</v>
      </c>
      <c r="D109">
        <v>67260</v>
      </c>
      <c r="E109">
        <v>0</v>
      </c>
      <c r="F109">
        <v>0</v>
      </c>
    </row>
    <row r="110" spans="2:6" x14ac:dyDescent="0.25">
      <c r="B110" s="6" t="s">
        <v>5807</v>
      </c>
      <c r="C110">
        <v>303315</v>
      </c>
      <c r="D110">
        <v>108000</v>
      </c>
      <c r="E110">
        <v>108000</v>
      </c>
      <c r="F110">
        <v>45000</v>
      </c>
    </row>
    <row r="111" spans="2:6" x14ac:dyDescent="0.25">
      <c r="B111" s="6" t="s">
        <v>5808</v>
      </c>
      <c r="C111">
        <v>70000</v>
      </c>
      <c r="D111">
        <v>0</v>
      </c>
      <c r="E111">
        <v>0</v>
      </c>
      <c r="F111">
        <v>0</v>
      </c>
    </row>
    <row r="112" spans="2:6" x14ac:dyDescent="0.25">
      <c r="B112" s="6" t="s">
        <v>5809</v>
      </c>
      <c r="C112">
        <v>60000</v>
      </c>
      <c r="D112">
        <v>0</v>
      </c>
      <c r="E112">
        <v>0</v>
      </c>
      <c r="F112">
        <v>0</v>
      </c>
    </row>
    <row r="113" spans="2:6" x14ac:dyDescent="0.25">
      <c r="B113" s="6" t="s">
        <v>5810</v>
      </c>
      <c r="C113">
        <v>59892</v>
      </c>
      <c r="D113">
        <v>0</v>
      </c>
      <c r="E113">
        <v>0</v>
      </c>
      <c r="F113">
        <v>0</v>
      </c>
    </row>
    <row r="114" spans="2:6" x14ac:dyDescent="0.25">
      <c r="B114" s="6" t="s">
        <v>5811</v>
      </c>
      <c r="C114">
        <v>50000</v>
      </c>
      <c r="D114">
        <v>0</v>
      </c>
      <c r="E114">
        <v>0</v>
      </c>
      <c r="F114">
        <v>0</v>
      </c>
    </row>
    <row r="115" spans="2:6" x14ac:dyDescent="0.25">
      <c r="B115" s="6" t="s">
        <v>5812</v>
      </c>
      <c r="C115">
        <v>34000</v>
      </c>
      <c r="D115">
        <v>0</v>
      </c>
      <c r="E115">
        <v>0</v>
      </c>
      <c r="F115">
        <v>0</v>
      </c>
    </row>
    <row r="116" spans="2:6" x14ac:dyDescent="0.25">
      <c r="B116" s="6" t="s">
        <v>5813</v>
      </c>
      <c r="C116">
        <v>30000</v>
      </c>
      <c r="D116">
        <v>0</v>
      </c>
      <c r="E116">
        <v>0</v>
      </c>
      <c r="F116">
        <v>0</v>
      </c>
    </row>
    <row r="117" spans="2:6" x14ac:dyDescent="0.25">
      <c r="B117" s="6" t="s">
        <v>5814</v>
      </c>
      <c r="C117">
        <v>28102</v>
      </c>
      <c r="D117">
        <v>0</v>
      </c>
      <c r="E117">
        <v>0</v>
      </c>
      <c r="F117">
        <v>0</v>
      </c>
    </row>
    <row r="118" spans="2:6" x14ac:dyDescent="0.25">
      <c r="B118" s="6" t="s">
        <v>5815</v>
      </c>
      <c r="C118">
        <v>27796</v>
      </c>
      <c r="D118">
        <v>0</v>
      </c>
      <c r="E118">
        <v>0</v>
      </c>
      <c r="F118">
        <v>0</v>
      </c>
    </row>
    <row r="119" spans="2:6" x14ac:dyDescent="0.25">
      <c r="B119" s="6" t="s">
        <v>5816</v>
      </c>
      <c r="C119">
        <v>26716</v>
      </c>
      <c r="D119">
        <v>0</v>
      </c>
      <c r="E119">
        <v>0</v>
      </c>
      <c r="F119">
        <v>0</v>
      </c>
    </row>
    <row r="120" spans="2:6" x14ac:dyDescent="0.25">
      <c r="B120" s="6" t="s">
        <v>5817</v>
      </c>
      <c r="C120">
        <v>20500</v>
      </c>
      <c r="D120">
        <v>0</v>
      </c>
      <c r="E120">
        <v>0</v>
      </c>
      <c r="F120">
        <v>0</v>
      </c>
    </row>
    <row r="121" spans="2:6" x14ac:dyDescent="0.25">
      <c r="B121" s="6" t="s">
        <v>5818</v>
      </c>
      <c r="C121">
        <v>12500</v>
      </c>
      <c r="D121">
        <v>0</v>
      </c>
      <c r="E121">
        <v>0</v>
      </c>
      <c r="F121">
        <v>0</v>
      </c>
    </row>
    <row r="122" spans="2:6" x14ac:dyDescent="0.25">
      <c r="B122" s="6" t="s">
        <v>5819</v>
      </c>
      <c r="C122">
        <v>2285</v>
      </c>
      <c r="D122">
        <v>0</v>
      </c>
      <c r="E122">
        <v>0</v>
      </c>
      <c r="F122">
        <v>0</v>
      </c>
    </row>
    <row r="123" spans="2:6" x14ac:dyDescent="0.25">
      <c r="B123" s="6" t="s">
        <v>5820</v>
      </c>
      <c r="C123">
        <v>1222</v>
      </c>
      <c r="D123">
        <v>0</v>
      </c>
      <c r="E123">
        <v>0</v>
      </c>
      <c r="F123">
        <v>0</v>
      </c>
    </row>
    <row r="124" spans="2:6" x14ac:dyDescent="0.25">
      <c r="B124" s="6" t="s">
        <v>5821</v>
      </c>
      <c r="C124">
        <v>4800405</v>
      </c>
      <c r="D124">
        <v>0</v>
      </c>
      <c r="E124">
        <v>0</v>
      </c>
      <c r="F124">
        <v>0</v>
      </c>
    </row>
    <row r="125" spans="2:6" x14ac:dyDescent="0.25">
      <c r="B125" s="6" t="s">
        <v>5823</v>
      </c>
      <c r="C125">
        <v>200000</v>
      </c>
      <c r="D125">
        <v>0</v>
      </c>
      <c r="E125">
        <v>0</v>
      </c>
      <c r="F125">
        <v>0</v>
      </c>
    </row>
    <row r="126" spans="2:6" x14ac:dyDescent="0.25">
      <c r="B126" s="6" t="s">
        <v>5828</v>
      </c>
      <c r="C126">
        <v>4853185</v>
      </c>
      <c r="D126">
        <v>4853184</v>
      </c>
      <c r="E126">
        <v>2426000</v>
      </c>
      <c r="F126">
        <v>0</v>
      </c>
    </row>
    <row r="127" spans="2:6" x14ac:dyDescent="0.25">
      <c r="B127" s="6" t="s">
        <v>5829</v>
      </c>
      <c r="C127">
        <v>3261257</v>
      </c>
      <c r="D127">
        <v>9783768</v>
      </c>
      <c r="E127">
        <v>815314</v>
      </c>
      <c r="F127">
        <v>0</v>
      </c>
    </row>
    <row r="128" spans="2:6" x14ac:dyDescent="0.25">
      <c r="B128" s="6" t="s">
        <v>5781</v>
      </c>
      <c r="C128">
        <v>261000</v>
      </c>
      <c r="D128">
        <v>89000</v>
      </c>
      <c r="E128">
        <v>0</v>
      </c>
      <c r="F128">
        <v>0</v>
      </c>
    </row>
    <row r="129" spans="2:6" x14ac:dyDescent="0.25">
      <c r="B129" s="6" t="s">
        <v>5782</v>
      </c>
      <c r="C129">
        <v>422919</v>
      </c>
      <c r="D129">
        <v>302081</v>
      </c>
      <c r="E129">
        <v>0</v>
      </c>
      <c r="F129">
        <v>0</v>
      </c>
    </row>
    <row r="130" spans="2:6" x14ac:dyDescent="0.25">
      <c r="B130" s="6" t="s">
        <v>5761</v>
      </c>
      <c r="C130">
        <v>7500000</v>
      </c>
      <c r="D130">
        <v>7500000</v>
      </c>
      <c r="E130">
        <v>15000000</v>
      </c>
      <c r="F130">
        <v>0</v>
      </c>
    </row>
    <row r="131" spans="2:6" x14ac:dyDescent="0.25">
      <c r="B131" s="6" t="s">
        <v>5783</v>
      </c>
      <c r="C131">
        <v>1000000</v>
      </c>
      <c r="D131">
        <v>1000000</v>
      </c>
      <c r="E131">
        <v>0</v>
      </c>
      <c r="F131">
        <v>0</v>
      </c>
    </row>
    <row r="132" spans="2:6" x14ac:dyDescent="0.25">
      <c r="B132" s="6" t="s">
        <v>5824</v>
      </c>
      <c r="C132">
        <v>60000</v>
      </c>
      <c r="D132">
        <v>0</v>
      </c>
      <c r="E132">
        <v>0</v>
      </c>
      <c r="F132">
        <v>0</v>
      </c>
    </row>
    <row r="133" spans="2:6" x14ac:dyDescent="0.25">
      <c r="B133" s="6" t="s">
        <v>5825</v>
      </c>
      <c r="C133">
        <v>40000</v>
      </c>
      <c r="D133">
        <v>0</v>
      </c>
      <c r="E133">
        <v>0</v>
      </c>
      <c r="F133">
        <v>0</v>
      </c>
    </row>
    <row r="134" spans="2:6" x14ac:dyDescent="0.25">
      <c r="B134" s="6" t="s">
        <v>5826</v>
      </c>
      <c r="C134">
        <v>25000</v>
      </c>
      <c r="D134">
        <v>0</v>
      </c>
      <c r="E134">
        <v>0</v>
      </c>
      <c r="F134">
        <v>0</v>
      </c>
    </row>
    <row r="135" spans="2:6" x14ac:dyDescent="0.25">
      <c r="B135" s="6" t="s">
        <v>5827</v>
      </c>
      <c r="C135">
        <v>140000</v>
      </c>
      <c r="D135">
        <v>0</v>
      </c>
      <c r="E135">
        <v>0</v>
      </c>
      <c r="F135">
        <v>0</v>
      </c>
    </row>
    <row r="136" spans="2:6" x14ac:dyDescent="0.25">
      <c r="B136" s="6" t="s">
        <v>5822</v>
      </c>
      <c r="C136">
        <v>20000</v>
      </c>
      <c r="D136">
        <v>0</v>
      </c>
      <c r="E136">
        <v>0</v>
      </c>
      <c r="F136">
        <v>0</v>
      </c>
    </row>
    <row r="137" spans="2:6" x14ac:dyDescent="0.25">
      <c r="B137" s="6" t="s">
        <v>5830</v>
      </c>
      <c r="C137">
        <v>178200</v>
      </c>
      <c r="D137">
        <v>0</v>
      </c>
      <c r="E137">
        <v>0</v>
      </c>
      <c r="F137">
        <v>0</v>
      </c>
    </row>
    <row r="138" spans="2:6" x14ac:dyDescent="0.25">
      <c r="B138" s="6" t="s">
        <v>5832</v>
      </c>
      <c r="C138">
        <v>99000</v>
      </c>
      <c r="D138">
        <v>0</v>
      </c>
      <c r="E138">
        <v>0</v>
      </c>
      <c r="F138">
        <v>0</v>
      </c>
    </row>
    <row r="139" spans="2:6" x14ac:dyDescent="0.25">
      <c r="B139" s="6" t="s">
        <v>5833</v>
      </c>
      <c r="C139">
        <v>180000</v>
      </c>
      <c r="D139">
        <v>0</v>
      </c>
      <c r="E139">
        <v>0</v>
      </c>
      <c r="F139">
        <v>0</v>
      </c>
    </row>
    <row r="140" spans="2:6" x14ac:dyDescent="0.25">
      <c r="B140" s="6" t="s">
        <v>5834</v>
      </c>
      <c r="C140">
        <v>643896</v>
      </c>
      <c r="D140">
        <v>0</v>
      </c>
      <c r="E140">
        <v>0</v>
      </c>
      <c r="F140">
        <v>0</v>
      </c>
    </row>
    <row r="141" spans="2:6" x14ac:dyDescent="0.25">
      <c r="B141" s="6" t="s">
        <v>5835</v>
      </c>
      <c r="C141">
        <v>2460000</v>
      </c>
      <c r="D141">
        <v>0</v>
      </c>
      <c r="E141">
        <v>0</v>
      </c>
      <c r="F141">
        <v>0</v>
      </c>
    </row>
    <row r="142" spans="2:6" x14ac:dyDescent="0.25">
      <c r="B142" s="6" t="s">
        <v>5836</v>
      </c>
      <c r="C142">
        <v>714384</v>
      </c>
      <c r="D142">
        <v>0</v>
      </c>
      <c r="E142">
        <v>0</v>
      </c>
      <c r="F142">
        <v>0</v>
      </c>
    </row>
    <row r="143" spans="2:6" x14ac:dyDescent="0.25">
      <c r="B143" s="6" t="s">
        <v>5837</v>
      </c>
      <c r="C143">
        <v>486264</v>
      </c>
      <c r="D143">
        <v>0</v>
      </c>
      <c r="E143">
        <v>0</v>
      </c>
      <c r="F143">
        <v>0</v>
      </c>
    </row>
    <row r="144" spans="2:6" x14ac:dyDescent="0.25">
      <c r="B144" s="6" t="s">
        <v>5838</v>
      </c>
      <c r="C144">
        <v>401208</v>
      </c>
      <c r="D144">
        <v>0</v>
      </c>
      <c r="E144">
        <v>0</v>
      </c>
      <c r="F144">
        <v>0</v>
      </c>
    </row>
    <row r="145" spans="2:6" x14ac:dyDescent="0.25">
      <c r="B145" s="6" t="s">
        <v>5839</v>
      </c>
      <c r="C145">
        <v>378336</v>
      </c>
      <c r="D145">
        <v>0</v>
      </c>
      <c r="E145">
        <v>0</v>
      </c>
      <c r="F145">
        <v>0</v>
      </c>
    </row>
    <row r="146" spans="2:6" x14ac:dyDescent="0.25">
      <c r="B146" s="6" t="s">
        <v>5840</v>
      </c>
      <c r="C146">
        <v>352224</v>
      </c>
      <c r="D146">
        <v>0</v>
      </c>
      <c r="E146">
        <v>0</v>
      </c>
      <c r="F146">
        <v>0</v>
      </c>
    </row>
    <row r="147" spans="2:6" x14ac:dyDescent="0.25">
      <c r="B147" s="6" t="s">
        <v>5841</v>
      </c>
      <c r="C147">
        <v>315264</v>
      </c>
      <c r="D147">
        <v>0</v>
      </c>
      <c r="E147">
        <v>0</v>
      </c>
      <c r="F147">
        <v>0</v>
      </c>
    </row>
    <row r="148" spans="2:6" x14ac:dyDescent="0.25">
      <c r="B148" s="6" t="s">
        <v>5842</v>
      </c>
      <c r="C148">
        <v>305256</v>
      </c>
      <c r="D148">
        <v>0</v>
      </c>
      <c r="E148">
        <v>0</v>
      </c>
      <c r="F148">
        <v>0</v>
      </c>
    </row>
    <row r="149" spans="2:6" x14ac:dyDescent="0.25">
      <c r="B149" s="6" t="s">
        <v>5843</v>
      </c>
      <c r="C149">
        <v>235620</v>
      </c>
      <c r="D149">
        <v>0</v>
      </c>
      <c r="E149">
        <v>0</v>
      </c>
      <c r="F149">
        <v>0</v>
      </c>
    </row>
    <row r="150" spans="2:6" x14ac:dyDescent="0.25">
      <c r="B150" s="6" t="s">
        <v>5844</v>
      </c>
      <c r="C150">
        <v>231240</v>
      </c>
      <c r="D150">
        <v>0</v>
      </c>
      <c r="E150">
        <v>0</v>
      </c>
      <c r="F150">
        <v>0</v>
      </c>
    </row>
    <row r="151" spans="2:6" x14ac:dyDescent="0.25">
      <c r="B151" s="6" t="s">
        <v>5845</v>
      </c>
      <c r="C151">
        <v>160044</v>
      </c>
      <c r="D151">
        <v>0</v>
      </c>
      <c r="E151">
        <v>0</v>
      </c>
      <c r="F151">
        <v>0</v>
      </c>
    </row>
    <row r="152" spans="2:6" x14ac:dyDescent="0.25">
      <c r="B152" s="6" t="s">
        <v>5846</v>
      </c>
      <c r="C152">
        <v>120000</v>
      </c>
      <c r="D152">
        <v>0</v>
      </c>
      <c r="E152">
        <v>0</v>
      </c>
      <c r="F152">
        <v>0</v>
      </c>
    </row>
    <row r="153" spans="2:6" x14ac:dyDescent="0.25">
      <c r="B153" s="6" t="s">
        <v>5847</v>
      </c>
      <c r="C153">
        <v>82740</v>
      </c>
      <c r="D153">
        <v>0</v>
      </c>
      <c r="E153">
        <v>0</v>
      </c>
      <c r="F153">
        <v>0</v>
      </c>
    </row>
    <row r="154" spans="2:6" x14ac:dyDescent="0.25">
      <c r="B154" s="6" t="s">
        <v>5848</v>
      </c>
      <c r="C154">
        <v>60000</v>
      </c>
      <c r="D154">
        <v>0</v>
      </c>
      <c r="E154">
        <v>0</v>
      </c>
      <c r="F154">
        <v>0</v>
      </c>
    </row>
    <row r="155" spans="2:6" x14ac:dyDescent="0.25">
      <c r="B155" s="6" t="s">
        <v>5849</v>
      </c>
      <c r="C155">
        <v>43920</v>
      </c>
      <c r="D155">
        <v>0</v>
      </c>
      <c r="E155">
        <v>0</v>
      </c>
      <c r="F155">
        <v>0</v>
      </c>
    </row>
    <row r="156" spans="2:6" x14ac:dyDescent="0.25">
      <c r="B156" s="6" t="s">
        <v>5850</v>
      </c>
      <c r="C156">
        <v>42900</v>
      </c>
      <c r="D156">
        <v>0</v>
      </c>
      <c r="E156">
        <v>0</v>
      </c>
      <c r="F156">
        <v>0</v>
      </c>
    </row>
    <row r="157" spans="2:6" x14ac:dyDescent="0.25">
      <c r="B157" s="6" t="s">
        <v>5851</v>
      </c>
      <c r="C157">
        <v>40272</v>
      </c>
      <c r="D157">
        <v>0</v>
      </c>
      <c r="E157">
        <v>0</v>
      </c>
      <c r="F157">
        <v>0</v>
      </c>
    </row>
    <row r="158" spans="2:6" x14ac:dyDescent="0.25">
      <c r="B158" s="6" t="s">
        <v>5852</v>
      </c>
      <c r="C158">
        <v>37884</v>
      </c>
      <c r="D158">
        <v>0</v>
      </c>
      <c r="E158">
        <v>0</v>
      </c>
      <c r="F158">
        <v>0</v>
      </c>
    </row>
    <row r="159" spans="2:6" x14ac:dyDescent="0.25">
      <c r="B159" s="6" t="s">
        <v>5853</v>
      </c>
      <c r="C159">
        <v>33000</v>
      </c>
      <c r="D159">
        <v>0</v>
      </c>
      <c r="E159">
        <v>0</v>
      </c>
      <c r="F159">
        <v>0</v>
      </c>
    </row>
    <row r="160" spans="2:6" x14ac:dyDescent="0.25">
      <c r="B160" s="6" t="s">
        <v>5854</v>
      </c>
      <c r="C160">
        <v>33000</v>
      </c>
      <c r="D160">
        <v>0</v>
      </c>
      <c r="E160">
        <v>0</v>
      </c>
      <c r="F160">
        <v>0</v>
      </c>
    </row>
    <row r="161" spans="2:6" x14ac:dyDescent="0.25">
      <c r="B161" s="6" t="s">
        <v>5855</v>
      </c>
      <c r="C161">
        <v>33000</v>
      </c>
      <c r="D161">
        <v>0</v>
      </c>
      <c r="E161">
        <v>0</v>
      </c>
      <c r="F161">
        <v>0</v>
      </c>
    </row>
    <row r="162" spans="2:6" x14ac:dyDescent="0.25">
      <c r="B162" s="6" t="s">
        <v>5856</v>
      </c>
      <c r="C162">
        <v>30360</v>
      </c>
      <c r="D162">
        <v>0</v>
      </c>
      <c r="E162">
        <v>0</v>
      </c>
      <c r="F162">
        <v>0</v>
      </c>
    </row>
    <row r="163" spans="2:6" x14ac:dyDescent="0.25">
      <c r="B163" s="6" t="s">
        <v>5857</v>
      </c>
      <c r="C163">
        <v>30360</v>
      </c>
      <c r="D163">
        <v>0</v>
      </c>
      <c r="E163">
        <v>0</v>
      </c>
      <c r="F163">
        <v>0</v>
      </c>
    </row>
    <row r="164" spans="2:6" x14ac:dyDescent="0.25">
      <c r="B164" s="6" t="s">
        <v>5858</v>
      </c>
      <c r="C164">
        <v>28440</v>
      </c>
      <c r="D164">
        <v>0</v>
      </c>
      <c r="E164">
        <v>0</v>
      </c>
      <c r="F164">
        <v>0</v>
      </c>
    </row>
    <row r="165" spans="2:6" x14ac:dyDescent="0.25">
      <c r="B165" s="6" t="s">
        <v>5859</v>
      </c>
      <c r="C165">
        <v>27000</v>
      </c>
      <c r="D165">
        <v>0</v>
      </c>
      <c r="E165">
        <v>0</v>
      </c>
      <c r="F165">
        <v>0</v>
      </c>
    </row>
    <row r="166" spans="2:6" x14ac:dyDescent="0.25">
      <c r="B166" s="6" t="s">
        <v>5860</v>
      </c>
      <c r="C166">
        <v>27000</v>
      </c>
      <c r="D166">
        <v>0</v>
      </c>
      <c r="E166">
        <v>0</v>
      </c>
      <c r="F166">
        <v>0</v>
      </c>
    </row>
    <row r="167" spans="2:6" x14ac:dyDescent="0.25">
      <c r="B167" s="6" t="s">
        <v>5861</v>
      </c>
      <c r="C167">
        <v>27000</v>
      </c>
      <c r="D167">
        <v>0</v>
      </c>
      <c r="E167">
        <v>0</v>
      </c>
      <c r="F167">
        <v>0</v>
      </c>
    </row>
    <row r="168" spans="2:6" x14ac:dyDescent="0.25">
      <c r="B168" s="6" t="s">
        <v>5862</v>
      </c>
      <c r="C168">
        <v>27000</v>
      </c>
      <c r="D168">
        <v>0</v>
      </c>
      <c r="E168">
        <v>0</v>
      </c>
      <c r="F168">
        <v>0</v>
      </c>
    </row>
    <row r="169" spans="2:6" x14ac:dyDescent="0.25">
      <c r="B169" s="6" t="s">
        <v>5863</v>
      </c>
      <c r="C169">
        <v>27000</v>
      </c>
      <c r="D169">
        <v>0</v>
      </c>
      <c r="E169">
        <v>0</v>
      </c>
      <c r="F169">
        <v>0</v>
      </c>
    </row>
    <row r="170" spans="2:6" x14ac:dyDescent="0.25">
      <c r="B170" s="6" t="s">
        <v>5864</v>
      </c>
      <c r="C170">
        <v>27000</v>
      </c>
      <c r="D170">
        <v>0</v>
      </c>
      <c r="E170">
        <v>0</v>
      </c>
      <c r="F170">
        <v>0</v>
      </c>
    </row>
    <row r="171" spans="2:6" x14ac:dyDescent="0.25">
      <c r="B171" s="6" t="s">
        <v>5865</v>
      </c>
      <c r="C171">
        <v>27000</v>
      </c>
      <c r="D171">
        <v>0</v>
      </c>
      <c r="E171">
        <v>0</v>
      </c>
      <c r="F171">
        <v>0</v>
      </c>
    </row>
    <row r="172" spans="2:6" x14ac:dyDescent="0.25">
      <c r="B172" s="6" t="s">
        <v>5866</v>
      </c>
      <c r="C172">
        <v>26856</v>
      </c>
      <c r="D172">
        <v>0</v>
      </c>
      <c r="E172">
        <v>0</v>
      </c>
      <c r="F172">
        <v>0</v>
      </c>
    </row>
    <row r="173" spans="2:6" x14ac:dyDescent="0.25">
      <c r="B173" s="6" t="s">
        <v>5867</v>
      </c>
      <c r="C173">
        <v>27214</v>
      </c>
      <c r="D173">
        <v>0</v>
      </c>
      <c r="E173">
        <v>0</v>
      </c>
      <c r="F173">
        <v>0</v>
      </c>
    </row>
    <row r="174" spans="2:6" x14ac:dyDescent="0.25">
      <c r="B174" s="6" t="s">
        <v>5868</v>
      </c>
      <c r="C174">
        <v>25524</v>
      </c>
      <c r="D174">
        <v>0</v>
      </c>
      <c r="E174">
        <v>0</v>
      </c>
      <c r="F174">
        <v>0</v>
      </c>
    </row>
    <row r="175" spans="2:6" x14ac:dyDescent="0.25">
      <c r="B175" s="6" t="s">
        <v>5869</v>
      </c>
      <c r="C175">
        <v>24312</v>
      </c>
      <c r="D175">
        <v>0</v>
      </c>
      <c r="E175">
        <v>0</v>
      </c>
      <c r="F175">
        <v>0</v>
      </c>
    </row>
    <row r="176" spans="2:6" x14ac:dyDescent="0.25">
      <c r="B176" s="6" t="s">
        <v>5870</v>
      </c>
      <c r="C176">
        <v>23628</v>
      </c>
      <c r="D176">
        <v>0</v>
      </c>
      <c r="E176">
        <v>0</v>
      </c>
      <c r="F176">
        <v>0</v>
      </c>
    </row>
    <row r="177" spans="2:6" x14ac:dyDescent="0.25">
      <c r="B177" s="6" t="s">
        <v>5871</v>
      </c>
      <c r="C177">
        <v>26346</v>
      </c>
      <c r="D177">
        <v>0</v>
      </c>
      <c r="E177">
        <v>0</v>
      </c>
      <c r="F177">
        <v>0</v>
      </c>
    </row>
    <row r="178" spans="2:6" x14ac:dyDescent="0.25">
      <c r="B178" s="6" t="s">
        <v>5872</v>
      </c>
      <c r="C178">
        <v>21078</v>
      </c>
      <c r="D178">
        <v>0</v>
      </c>
      <c r="E178">
        <v>0</v>
      </c>
      <c r="F178">
        <v>0</v>
      </c>
    </row>
    <row r="179" spans="2:6" x14ac:dyDescent="0.25">
      <c r="B179" s="6" t="s">
        <v>5873</v>
      </c>
      <c r="C179">
        <v>20400</v>
      </c>
      <c r="D179">
        <v>0</v>
      </c>
      <c r="E179">
        <v>0</v>
      </c>
      <c r="F179">
        <v>0</v>
      </c>
    </row>
    <row r="180" spans="2:6" x14ac:dyDescent="0.25">
      <c r="B180" s="6" t="s">
        <v>5874</v>
      </c>
      <c r="C180">
        <v>22253</v>
      </c>
      <c r="D180">
        <v>0</v>
      </c>
      <c r="E180">
        <v>0</v>
      </c>
      <c r="F180">
        <v>0</v>
      </c>
    </row>
    <row r="181" spans="2:6" x14ac:dyDescent="0.25">
      <c r="B181" s="6" t="s">
        <v>5875</v>
      </c>
      <c r="C181">
        <v>20364</v>
      </c>
      <c r="D181">
        <v>0</v>
      </c>
      <c r="E181">
        <v>0</v>
      </c>
      <c r="F181">
        <v>0</v>
      </c>
    </row>
    <row r="182" spans="2:6" x14ac:dyDescent="0.25">
      <c r="B182" s="6" t="s">
        <v>5876</v>
      </c>
      <c r="C182">
        <v>20136</v>
      </c>
      <c r="D182">
        <v>0</v>
      </c>
      <c r="E182">
        <v>0</v>
      </c>
      <c r="F182">
        <v>0</v>
      </c>
    </row>
    <row r="183" spans="2:6" x14ac:dyDescent="0.25">
      <c r="B183" s="6" t="s">
        <v>5877</v>
      </c>
      <c r="C183">
        <v>20136</v>
      </c>
      <c r="D183">
        <v>0</v>
      </c>
      <c r="E183">
        <v>0</v>
      </c>
      <c r="F183">
        <v>0</v>
      </c>
    </row>
    <row r="184" spans="2:6" x14ac:dyDescent="0.25">
      <c r="B184" s="6" t="s">
        <v>5878</v>
      </c>
      <c r="C184">
        <v>20136</v>
      </c>
      <c r="D184">
        <v>0</v>
      </c>
      <c r="E184">
        <v>0</v>
      </c>
      <c r="F184">
        <v>0</v>
      </c>
    </row>
    <row r="185" spans="2:6" x14ac:dyDescent="0.25">
      <c r="B185" s="6" t="s">
        <v>5879</v>
      </c>
      <c r="C185">
        <v>20136</v>
      </c>
      <c r="D185">
        <v>0</v>
      </c>
      <c r="E185">
        <v>0</v>
      </c>
      <c r="F185">
        <v>0</v>
      </c>
    </row>
    <row r="186" spans="2:6" x14ac:dyDescent="0.25">
      <c r="B186" s="6" t="s">
        <v>5880</v>
      </c>
      <c r="C186">
        <v>20136</v>
      </c>
      <c r="D186">
        <v>0</v>
      </c>
      <c r="E186">
        <v>0</v>
      </c>
      <c r="F186">
        <v>0</v>
      </c>
    </row>
    <row r="187" spans="2:6" x14ac:dyDescent="0.25">
      <c r="B187" s="6" t="s">
        <v>5881</v>
      </c>
      <c r="C187">
        <v>20136</v>
      </c>
      <c r="D187">
        <v>0</v>
      </c>
      <c r="E187">
        <v>0</v>
      </c>
      <c r="F187">
        <v>0</v>
      </c>
    </row>
    <row r="188" spans="2:6" x14ac:dyDescent="0.25">
      <c r="B188" s="6" t="s">
        <v>5882</v>
      </c>
      <c r="C188">
        <v>19800</v>
      </c>
      <c r="D188">
        <v>0</v>
      </c>
      <c r="E188">
        <v>0</v>
      </c>
      <c r="F188">
        <v>0</v>
      </c>
    </row>
    <row r="189" spans="2:6" x14ac:dyDescent="0.25">
      <c r="B189" s="6" t="s">
        <v>5883</v>
      </c>
      <c r="C189">
        <v>36940</v>
      </c>
      <c r="D189">
        <v>0</v>
      </c>
      <c r="E189">
        <v>0</v>
      </c>
      <c r="F189">
        <v>0</v>
      </c>
    </row>
    <row r="190" spans="2:6" x14ac:dyDescent="0.25">
      <c r="B190" s="6" t="s">
        <v>5884</v>
      </c>
      <c r="C190">
        <v>19512</v>
      </c>
      <c r="D190">
        <v>0</v>
      </c>
      <c r="E190">
        <v>0</v>
      </c>
      <c r="F190">
        <v>0</v>
      </c>
    </row>
    <row r="191" spans="2:6" x14ac:dyDescent="0.25">
      <c r="B191" s="6" t="s">
        <v>5885</v>
      </c>
      <c r="C191">
        <v>19512</v>
      </c>
      <c r="D191">
        <v>0</v>
      </c>
      <c r="E191">
        <v>0</v>
      </c>
      <c r="F191">
        <v>0</v>
      </c>
    </row>
    <row r="192" spans="2:6" x14ac:dyDescent="0.25">
      <c r="B192" s="6" t="s">
        <v>5886</v>
      </c>
      <c r="C192">
        <v>19512</v>
      </c>
      <c r="D192">
        <v>0</v>
      </c>
      <c r="E192">
        <v>0</v>
      </c>
      <c r="F192">
        <v>0</v>
      </c>
    </row>
    <row r="193" spans="2:6" x14ac:dyDescent="0.25">
      <c r="B193" s="6" t="s">
        <v>5887</v>
      </c>
      <c r="C193">
        <v>19512</v>
      </c>
      <c r="D193">
        <v>0</v>
      </c>
      <c r="E193">
        <v>0</v>
      </c>
      <c r="F193">
        <v>0</v>
      </c>
    </row>
    <row r="194" spans="2:6" x14ac:dyDescent="0.25">
      <c r="B194" s="6" t="s">
        <v>5888</v>
      </c>
      <c r="C194">
        <v>19512</v>
      </c>
      <c r="D194">
        <v>0</v>
      </c>
      <c r="E194">
        <v>0</v>
      </c>
      <c r="F194">
        <v>0</v>
      </c>
    </row>
    <row r="195" spans="2:6" x14ac:dyDescent="0.25">
      <c r="B195" s="6" t="s">
        <v>5889</v>
      </c>
      <c r="C195">
        <v>25026</v>
      </c>
      <c r="D195">
        <v>0</v>
      </c>
      <c r="E195">
        <v>0</v>
      </c>
      <c r="F195">
        <v>0</v>
      </c>
    </row>
    <row r="196" spans="2:6" x14ac:dyDescent="0.25">
      <c r="B196" s="6" t="s">
        <v>5890</v>
      </c>
      <c r="C196">
        <v>25026</v>
      </c>
      <c r="D196">
        <v>0</v>
      </c>
      <c r="E196">
        <v>0</v>
      </c>
      <c r="F196">
        <v>0</v>
      </c>
    </row>
    <row r="197" spans="2:6" x14ac:dyDescent="0.25">
      <c r="B197" s="6" t="s">
        <v>5891</v>
      </c>
      <c r="C197">
        <v>25026</v>
      </c>
      <c r="D197">
        <v>0</v>
      </c>
      <c r="E197">
        <v>0</v>
      </c>
      <c r="F197">
        <v>0</v>
      </c>
    </row>
    <row r="198" spans="2:6" x14ac:dyDescent="0.25">
      <c r="B198" s="6" t="s">
        <v>5892</v>
      </c>
      <c r="C198">
        <v>25026</v>
      </c>
      <c r="D198">
        <v>0</v>
      </c>
      <c r="E198">
        <v>0</v>
      </c>
      <c r="F198">
        <v>0</v>
      </c>
    </row>
    <row r="199" spans="2:6" x14ac:dyDescent="0.25">
      <c r="B199" s="6" t="s">
        <v>5893</v>
      </c>
      <c r="C199">
        <v>25026</v>
      </c>
      <c r="D199">
        <v>0</v>
      </c>
      <c r="E199">
        <v>0</v>
      </c>
      <c r="F199">
        <v>0</v>
      </c>
    </row>
    <row r="200" spans="2:6" x14ac:dyDescent="0.25">
      <c r="B200" s="6" t="s">
        <v>5894</v>
      </c>
      <c r="C200">
        <v>25026</v>
      </c>
      <c r="D200">
        <v>0</v>
      </c>
      <c r="E200">
        <v>0</v>
      </c>
      <c r="F200">
        <v>0</v>
      </c>
    </row>
    <row r="201" spans="2:6" x14ac:dyDescent="0.25">
      <c r="B201" s="6" t="s">
        <v>5895</v>
      </c>
      <c r="C201">
        <v>25026</v>
      </c>
      <c r="D201">
        <v>0</v>
      </c>
      <c r="E201">
        <v>0</v>
      </c>
      <c r="F201">
        <v>0</v>
      </c>
    </row>
    <row r="202" spans="2:6" x14ac:dyDescent="0.25">
      <c r="B202" s="6" t="s">
        <v>5896</v>
      </c>
      <c r="C202">
        <v>19088</v>
      </c>
      <c r="D202">
        <v>0</v>
      </c>
      <c r="E202">
        <v>0</v>
      </c>
      <c r="F202">
        <v>0</v>
      </c>
    </row>
    <row r="203" spans="2:6" x14ac:dyDescent="0.25">
      <c r="B203" s="6" t="s">
        <v>5897</v>
      </c>
      <c r="C203">
        <v>19020</v>
      </c>
      <c r="D203">
        <v>0</v>
      </c>
      <c r="E203">
        <v>0</v>
      </c>
      <c r="F203">
        <v>0</v>
      </c>
    </row>
    <row r="204" spans="2:6" x14ac:dyDescent="0.25">
      <c r="B204" s="6" t="s">
        <v>5898</v>
      </c>
      <c r="C204">
        <v>19020</v>
      </c>
      <c r="D204">
        <v>0</v>
      </c>
      <c r="E204">
        <v>0</v>
      </c>
      <c r="F204">
        <v>0</v>
      </c>
    </row>
    <row r="205" spans="2:6" x14ac:dyDescent="0.25">
      <c r="B205" s="6" t="s">
        <v>5899</v>
      </c>
      <c r="C205">
        <v>26089</v>
      </c>
      <c r="D205">
        <v>0</v>
      </c>
      <c r="E205">
        <v>0</v>
      </c>
      <c r="F205">
        <v>0</v>
      </c>
    </row>
    <row r="206" spans="2:6" x14ac:dyDescent="0.25">
      <c r="B206" s="6" t="s">
        <v>5900</v>
      </c>
      <c r="C206">
        <v>23853</v>
      </c>
      <c r="D206">
        <v>0</v>
      </c>
      <c r="E206">
        <v>0</v>
      </c>
      <c r="F206">
        <v>0</v>
      </c>
    </row>
    <row r="207" spans="2:6" x14ac:dyDescent="0.25">
      <c r="B207" s="6" t="s">
        <v>5901</v>
      </c>
      <c r="C207">
        <v>23853</v>
      </c>
      <c r="D207">
        <v>0</v>
      </c>
      <c r="E207">
        <v>0</v>
      </c>
      <c r="F207">
        <v>0</v>
      </c>
    </row>
    <row r="208" spans="2:6" x14ac:dyDescent="0.25">
      <c r="B208" s="6" t="s">
        <v>5902</v>
      </c>
      <c r="C208">
        <v>17376</v>
      </c>
      <c r="D208">
        <v>0</v>
      </c>
      <c r="E208">
        <v>0</v>
      </c>
      <c r="F208">
        <v>0</v>
      </c>
    </row>
    <row r="209" spans="2:6" x14ac:dyDescent="0.25">
      <c r="B209" s="6" t="s">
        <v>5903</v>
      </c>
      <c r="C209">
        <v>17220</v>
      </c>
      <c r="D209">
        <v>0</v>
      </c>
      <c r="E209">
        <v>0</v>
      </c>
      <c r="F209">
        <v>0</v>
      </c>
    </row>
    <row r="210" spans="2:6" x14ac:dyDescent="0.25">
      <c r="B210" s="6" t="s">
        <v>5904</v>
      </c>
      <c r="C210">
        <v>18340</v>
      </c>
      <c r="D210">
        <v>0</v>
      </c>
      <c r="E210">
        <v>0</v>
      </c>
      <c r="F210">
        <v>0</v>
      </c>
    </row>
    <row r="211" spans="2:6" x14ac:dyDescent="0.25">
      <c r="B211" s="6" t="s">
        <v>5905</v>
      </c>
      <c r="C211">
        <v>16932</v>
      </c>
      <c r="D211">
        <v>0</v>
      </c>
      <c r="E211">
        <v>0</v>
      </c>
      <c r="F211">
        <v>0</v>
      </c>
    </row>
    <row r="212" spans="2:6" x14ac:dyDescent="0.25">
      <c r="B212" s="6" t="s">
        <v>5906</v>
      </c>
      <c r="C212">
        <v>16236</v>
      </c>
      <c r="D212">
        <v>0</v>
      </c>
      <c r="E212">
        <v>0</v>
      </c>
      <c r="F212">
        <v>0</v>
      </c>
    </row>
    <row r="213" spans="2:6" x14ac:dyDescent="0.25">
      <c r="B213" s="6" t="s">
        <v>5907</v>
      </c>
      <c r="C213">
        <v>20476</v>
      </c>
      <c r="D213">
        <v>0</v>
      </c>
      <c r="E213">
        <v>0</v>
      </c>
      <c r="F213">
        <v>0</v>
      </c>
    </row>
    <row r="214" spans="2:6" x14ac:dyDescent="0.25">
      <c r="B214" s="6" t="s">
        <v>5908</v>
      </c>
      <c r="C214">
        <v>19721</v>
      </c>
      <c r="D214">
        <v>0</v>
      </c>
      <c r="E214">
        <v>0</v>
      </c>
      <c r="F214">
        <v>0</v>
      </c>
    </row>
    <row r="215" spans="2:6" x14ac:dyDescent="0.25">
      <c r="B215" s="6" t="s">
        <v>5909</v>
      </c>
      <c r="C215">
        <v>18704</v>
      </c>
      <c r="D215">
        <v>0</v>
      </c>
      <c r="E215">
        <v>0</v>
      </c>
      <c r="F215">
        <v>0</v>
      </c>
    </row>
    <row r="216" spans="2:6" x14ac:dyDescent="0.25">
      <c r="B216" s="6" t="s">
        <v>5910</v>
      </c>
      <c r="C216">
        <v>18816</v>
      </c>
      <c r="D216">
        <v>0</v>
      </c>
      <c r="E216">
        <v>0</v>
      </c>
      <c r="F216">
        <v>0</v>
      </c>
    </row>
    <row r="217" spans="2:6" x14ac:dyDescent="0.25">
      <c r="B217" s="6" t="s">
        <v>5911</v>
      </c>
      <c r="C217">
        <v>19878</v>
      </c>
      <c r="D217">
        <v>0</v>
      </c>
      <c r="E217">
        <v>0</v>
      </c>
      <c r="F217">
        <v>0</v>
      </c>
    </row>
    <row r="218" spans="2:6" x14ac:dyDescent="0.25">
      <c r="B218" s="6" t="s">
        <v>5912</v>
      </c>
      <c r="C218">
        <v>19878</v>
      </c>
      <c r="D218">
        <v>0</v>
      </c>
      <c r="E218">
        <v>0</v>
      </c>
      <c r="F218">
        <v>0</v>
      </c>
    </row>
    <row r="219" spans="2:6" x14ac:dyDescent="0.25">
      <c r="B219" s="6" t="s">
        <v>5913</v>
      </c>
      <c r="C219">
        <v>19878</v>
      </c>
      <c r="D219">
        <v>0</v>
      </c>
      <c r="E219">
        <v>0</v>
      </c>
      <c r="F219">
        <v>0</v>
      </c>
    </row>
    <row r="220" spans="2:6" x14ac:dyDescent="0.25">
      <c r="B220" s="6" t="s">
        <v>5914</v>
      </c>
      <c r="C220">
        <v>19878</v>
      </c>
      <c r="D220">
        <v>0</v>
      </c>
      <c r="E220">
        <v>0</v>
      </c>
      <c r="F220">
        <v>0</v>
      </c>
    </row>
    <row r="221" spans="2:6" x14ac:dyDescent="0.25">
      <c r="B221" s="6" t="s">
        <v>5915</v>
      </c>
      <c r="C221">
        <v>19878</v>
      </c>
      <c r="D221">
        <v>0</v>
      </c>
      <c r="E221">
        <v>0</v>
      </c>
      <c r="F221">
        <v>0</v>
      </c>
    </row>
    <row r="222" spans="2:6" x14ac:dyDescent="0.25">
      <c r="B222" s="6" t="s">
        <v>5916</v>
      </c>
      <c r="C222">
        <v>18688</v>
      </c>
      <c r="D222">
        <v>0</v>
      </c>
      <c r="E222">
        <v>0</v>
      </c>
      <c r="F222">
        <v>0</v>
      </c>
    </row>
    <row r="223" spans="2:6" x14ac:dyDescent="0.25">
      <c r="B223" s="6" t="s">
        <v>5917</v>
      </c>
      <c r="C223">
        <v>11472</v>
      </c>
      <c r="D223">
        <v>0</v>
      </c>
      <c r="E223">
        <v>0</v>
      </c>
      <c r="F223">
        <v>0</v>
      </c>
    </row>
    <row r="224" spans="2:6" x14ac:dyDescent="0.25">
      <c r="B224" s="6" t="s">
        <v>5918</v>
      </c>
      <c r="C224">
        <v>11268</v>
      </c>
      <c r="D224">
        <v>0</v>
      </c>
      <c r="E224">
        <v>0</v>
      </c>
      <c r="F224">
        <v>0</v>
      </c>
    </row>
    <row r="225" spans="2:6" x14ac:dyDescent="0.25">
      <c r="B225" s="6" t="s">
        <v>5919</v>
      </c>
      <c r="C225">
        <v>11196</v>
      </c>
      <c r="D225">
        <v>0</v>
      </c>
      <c r="E225">
        <v>0</v>
      </c>
      <c r="F225">
        <v>0</v>
      </c>
    </row>
    <row r="226" spans="2:6" x14ac:dyDescent="0.25">
      <c r="B226" s="6" t="s">
        <v>5920</v>
      </c>
      <c r="C226">
        <v>11196</v>
      </c>
      <c r="D226">
        <v>0</v>
      </c>
      <c r="E226">
        <v>0</v>
      </c>
      <c r="F226">
        <v>0</v>
      </c>
    </row>
    <row r="227" spans="2:6" x14ac:dyDescent="0.25">
      <c r="B227" s="6" t="s">
        <v>5921</v>
      </c>
      <c r="C227">
        <v>18288</v>
      </c>
      <c r="D227">
        <v>0</v>
      </c>
      <c r="E227">
        <v>0</v>
      </c>
      <c r="F227">
        <v>0</v>
      </c>
    </row>
    <row r="228" spans="2:6" x14ac:dyDescent="0.25">
      <c r="B228" s="6" t="s">
        <v>5922</v>
      </c>
      <c r="C228">
        <v>18288</v>
      </c>
      <c r="D228">
        <v>0</v>
      </c>
      <c r="E228">
        <v>0</v>
      </c>
      <c r="F228">
        <v>0</v>
      </c>
    </row>
    <row r="229" spans="2:6" x14ac:dyDescent="0.25">
      <c r="B229" s="6" t="s">
        <v>5923</v>
      </c>
      <c r="C229">
        <v>19093</v>
      </c>
      <c r="D229">
        <v>0</v>
      </c>
      <c r="E229">
        <v>0</v>
      </c>
      <c r="F229">
        <v>0</v>
      </c>
    </row>
    <row r="230" spans="2:6" x14ac:dyDescent="0.25">
      <c r="B230" s="6" t="s">
        <v>5924</v>
      </c>
      <c r="C230">
        <v>14649</v>
      </c>
      <c r="D230">
        <v>0</v>
      </c>
      <c r="E230">
        <v>0</v>
      </c>
      <c r="F230">
        <v>0</v>
      </c>
    </row>
    <row r="231" spans="2:6" x14ac:dyDescent="0.25">
      <c r="B231" s="6" t="s">
        <v>5925</v>
      </c>
      <c r="C231">
        <v>18170</v>
      </c>
      <c r="D231">
        <v>0</v>
      </c>
      <c r="E231">
        <v>0</v>
      </c>
      <c r="F231">
        <v>0</v>
      </c>
    </row>
    <row r="232" spans="2:6" x14ac:dyDescent="0.25">
      <c r="B232" s="6" t="s">
        <v>5926</v>
      </c>
      <c r="C232">
        <v>18152</v>
      </c>
      <c r="D232">
        <v>0</v>
      </c>
      <c r="E232">
        <v>0</v>
      </c>
      <c r="F232">
        <v>0</v>
      </c>
    </row>
    <row r="233" spans="2:6" x14ac:dyDescent="0.25">
      <c r="B233" s="6" t="s">
        <v>5927</v>
      </c>
      <c r="C233">
        <v>18143</v>
      </c>
      <c r="D233">
        <v>0</v>
      </c>
      <c r="E233">
        <v>0</v>
      </c>
      <c r="F233">
        <v>0</v>
      </c>
    </row>
    <row r="234" spans="2:6" x14ac:dyDescent="0.25">
      <c r="B234" s="6" t="s">
        <v>5928</v>
      </c>
      <c r="C234">
        <v>18138</v>
      </c>
      <c r="D234">
        <v>0</v>
      </c>
      <c r="E234">
        <v>0</v>
      </c>
      <c r="F234">
        <v>0</v>
      </c>
    </row>
    <row r="235" spans="2:6" x14ac:dyDescent="0.25">
      <c r="B235" s="6" t="s">
        <v>5929</v>
      </c>
      <c r="C235">
        <v>18138</v>
      </c>
      <c r="D235">
        <v>0</v>
      </c>
      <c r="E235">
        <v>0</v>
      </c>
      <c r="F235">
        <v>0</v>
      </c>
    </row>
    <row r="236" spans="2:6" x14ac:dyDescent="0.25">
      <c r="B236" s="6" t="s">
        <v>5930</v>
      </c>
      <c r="C236">
        <v>15101</v>
      </c>
      <c r="D236">
        <v>0</v>
      </c>
      <c r="E236">
        <v>0</v>
      </c>
      <c r="F236">
        <v>0</v>
      </c>
    </row>
    <row r="237" spans="2:6" x14ac:dyDescent="0.25">
      <c r="B237" s="6" t="s">
        <v>5931</v>
      </c>
      <c r="C237">
        <v>15101</v>
      </c>
      <c r="D237">
        <v>0</v>
      </c>
      <c r="E237">
        <v>0</v>
      </c>
      <c r="F237">
        <v>0</v>
      </c>
    </row>
    <row r="238" spans="2:6" x14ac:dyDescent="0.25">
      <c r="B238" s="6" t="s">
        <v>5932</v>
      </c>
      <c r="C238">
        <v>17619</v>
      </c>
      <c r="D238">
        <v>0</v>
      </c>
      <c r="E238">
        <v>0</v>
      </c>
      <c r="F238">
        <v>0</v>
      </c>
    </row>
    <row r="239" spans="2:6" x14ac:dyDescent="0.25">
      <c r="B239" s="6" t="s">
        <v>5933</v>
      </c>
      <c r="C239">
        <v>8952</v>
      </c>
      <c r="D239">
        <v>0</v>
      </c>
      <c r="E239">
        <v>0</v>
      </c>
      <c r="F239">
        <v>0</v>
      </c>
    </row>
    <row r="240" spans="2:6" x14ac:dyDescent="0.25">
      <c r="B240" s="6" t="s">
        <v>5934</v>
      </c>
      <c r="C240">
        <v>14035</v>
      </c>
      <c r="D240">
        <v>0</v>
      </c>
      <c r="E240">
        <v>0</v>
      </c>
      <c r="F240">
        <v>0</v>
      </c>
    </row>
    <row r="241" spans="2:6" x14ac:dyDescent="0.25">
      <c r="B241" s="6" t="s">
        <v>5935</v>
      </c>
      <c r="C241">
        <v>13793</v>
      </c>
      <c r="D241">
        <v>0</v>
      </c>
      <c r="E241">
        <v>0</v>
      </c>
      <c r="F241">
        <v>0</v>
      </c>
    </row>
    <row r="242" spans="2:6" x14ac:dyDescent="0.25">
      <c r="B242" s="6" t="s">
        <v>5936</v>
      </c>
      <c r="C242">
        <v>5412</v>
      </c>
      <c r="D242">
        <v>0</v>
      </c>
      <c r="E242">
        <v>0</v>
      </c>
      <c r="F242">
        <v>0</v>
      </c>
    </row>
    <row r="243" spans="2:6" x14ac:dyDescent="0.25">
      <c r="B243" s="6" t="s">
        <v>5937</v>
      </c>
      <c r="C243">
        <v>5040</v>
      </c>
      <c r="D243">
        <v>0</v>
      </c>
      <c r="E243">
        <v>0</v>
      </c>
      <c r="F243">
        <v>0</v>
      </c>
    </row>
    <row r="244" spans="2:6" x14ac:dyDescent="0.25">
      <c r="B244" s="6" t="s">
        <v>5938</v>
      </c>
      <c r="C244">
        <v>5040</v>
      </c>
      <c r="D244">
        <v>0</v>
      </c>
      <c r="E244">
        <v>0</v>
      </c>
      <c r="F244">
        <v>0</v>
      </c>
    </row>
    <row r="245" spans="2:6" x14ac:dyDescent="0.25">
      <c r="B245" s="6" t="s">
        <v>5939</v>
      </c>
      <c r="C245">
        <v>5040</v>
      </c>
      <c r="D245">
        <v>0</v>
      </c>
      <c r="E245">
        <v>0</v>
      </c>
      <c r="F245">
        <v>0</v>
      </c>
    </row>
    <row r="246" spans="2:6" x14ac:dyDescent="0.25">
      <c r="B246" s="6" t="s">
        <v>5940</v>
      </c>
      <c r="C246">
        <v>5040</v>
      </c>
      <c r="D246">
        <v>0</v>
      </c>
      <c r="E246">
        <v>0</v>
      </c>
      <c r="F246">
        <v>0</v>
      </c>
    </row>
    <row r="247" spans="2:6" x14ac:dyDescent="0.25">
      <c r="B247" s="6" t="s">
        <v>5941</v>
      </c>
      <c r="C247">
        <v>5040</v>
      </c>
      <c r="D247">
        <v>0</v>
      </c>
      <c r="E247">
        <v>0</v>
      </c>
      <c r="F247">
        <v>0</v>
      </c>
    </row>
    <row r="248" spans="2:6" x14ac:dyDescent="0.25">
      <c r="B248" s="6" t="s">
        <v>5942</v>
      </c>
      <c r="C248">
        <v>5040</v>
      </c>
      <c r="D248">
        <v>0</v>
      </c>
      <c r="E248">
        <v>0</v>
      </c>
      <c r="F248">
        <v>0</v>
      </c>
    </row>
    <row r="249" spans="2:6" x14ac:dyDescent="0.25">
      <c r="B249" s="6" t="s">
        <v>5943</v>
      </c>
      <c r="C249">
        <v>5475</v>
      </c>
      <c r="D249">
        <v>0</v>
      </c>
      <c r="E249">
        <v>0</v>
      </c>
      <c r="F249">
        <v>0</v>
      </c>
    </row>
    <row r="250" spans="2:6" x14ac:dyDescent="0.25">
      <c r="B250" s="6" t="s">
        <v>5944</v>
      </c>
      <c r="C250">
        <v>5475</v>
      </c>
      <c r="D250">
        <v>0</v>
      </c>
      <c r="E250">
        <v>0</v>
      </c>
      <c r="F250">
        <v>0</v>
      </c>
    </row>
    <row r="251" spans="2:6" x14ac:dyDescent="0.25">
      <c r="B251" s="6" t="s">
        <v>5945</v>
      </c>
      <c r="C251">
        <v>5475</v>
      </c>
      <c r="D251">
        <v>0</v>
      </c>
      <c r="E251">
        <v>0</v>
      </c>
      <c r="F251">
        <v>0</v>
      </c>
    </row>
    <row r="252" spans="2:6" x14ac:dyDescent="0.25">
      <c r="B252" s="6" t="s">
        <v>5946</v>
      </c>
      <c r="C252">
        <v>6350</v>
      </c>
      <c r="D252">
        <v>0</v>
      </c>
      <c r="E252">
        <v>0</v>
      </c>
      <c r="F252">
        <v>0</v>
      </c>
    </row>
    <row r="253" spans="2:6" x14ac:dyDescent="0.25">
      <c r="B253" s="6" t="s">
        <v>5947</v>
      </c>
      <c r="C253">
        <v>4812</v>
      </c>
      <c r="D253">
        <v>0</v>
      </c>
      <c r="E253">
        <v>0</v>
      </c>
      <c r="F253">
        <v>0</v>
      </c>
    </row>
    <row r="254" spans="2:6" x14ac:dyDescent="0.25">
      <c r="B254" s="6" t="s">
        <v>5948</v>
      </c>
      <c r="C254">
        <v>4812</v>
      </c>
      <c r="D254">
        <v>0</v>
      </c>
      <c r="E254">
        <v>0</v>
      </c>
      <c r="F254">
        <v>0</v>
      </c>
    </row>
    <row r="255" spans="2:6" x14ac:dyDescent="0.25">
      <c r="B255" s="6" t="s">
        <v>5949</v>
      </c>
      <c r="C255">
        <v>4812</v>
      </c>
      <c r="D255">
        <v>0</v>
      </c>
      <c r="E255">
        <v>0</v>
      </c>
      <c r="F255">
        <v>0</v>
      </c>
    </row>
    <row r="256" spans="2:6" x14ac:dyDescent="0.25">
      <c r="B256" s="6" t="s">
        <v>5950</v>
      </c>
      <c r="C256">
        <v>510000</v>
      </c>
      <c r="D256">
        <v>0</v>
      </c>
      <c r="E256">
        <v>0</v>
      </c>
      <c r="F256">
        <v>0</v>
      </c>
    </row>
    <row r="257" spans="2:6" x14ac:dyDescent="0.25">
      <c r="B257" s="6" t="s">
        <v>5951</v>
      </c>
      <c r="C257">
        <v>186282</v>
      </c>
      <c r="D257">
        <v>0</v>
      </c>
      <c r="E257">
        <v>0</v>
      </c>
      <c r="F257">
        <v>0</v>
      </c>
    </row>
    <row r="258" spans="2:6" x14ac:dyDescent="0.25">
      <c r="B258" s="6" t="s">
        <v>5952</v>
      </c>
      <c r="C258">
        <v>10000</v>
      </c>
      <c r="D258">
        <v>0</v>
      </c>
      <c r="E258">
        <v>0</v>
      </c>
      <c r="F258">
        <v>0</v>
      </c>
    </row>
    <row r="259" spans="2:6" x14ac:dyDescent="0.25">
      <c r="B259" s="6" t="s">
        <v>5953</v>
      </c>
      <c r="C259">
        <v>515504</v>
      </c>
      <c r="D259">
        <v>0</v>
      </c>
      <c r="E259">
        <v>0</v>
      </c>
      <c r="F259">
        <v>0</v>
      </c>
    </row>
    <row r="260" spans="2:6" x14ac:dyDescent="0.25">
      <c r="B260" s="6" t="s">
        <v>5954</v>
      </c>
      <c r="C260">
        <v>331401</v>
      </c>
      <c r="D260">
        <v>0</v>
      </c>
      <c r="E260">
        <v>0</v>
      </c>
      <c r="F260">
        <v>0</v>
      </c>
    </row>
    <row r="261" spans="2:6" x14ac:dyDescent="0.25">
      <c r="B261" s="6" t="s">
        <v>5955</v>
      </c>
      <c r="C261">
        <v>295110</v>
      </c>
      <c r="D261">
        <v>0</v>
      </c>
      <c r="E261">
        <v>0</v>
      </c>
      <c r="F261">
        <v>0</v>
      </c>
    </row>
    <row r="262" spans="2:6" x14ac:dyDescent="0.25">
      <c r="B262" s="6" t="s">
        <v>5956</v>
      </c>
      <c r="C262">
        <v>274578</v>
      </c>
      <c r="D262">
        <v>0</v>
      </c>
      <c r="E262">
        <v>0</v>
      </c>
      <c r="F262">
        <v>0</v>
      </c>
    </row>
    <row r="263" spans="2:6" x14ac:dyDescent="0.25">
      <c r="B263" s="6" t="s">
        <v>5957</v>
      </c>
      <c r="C263">
        <v>108000</v>
      </c>
      <c r="D263">
        <v>0</v>
      </c>
      <c r="E263">
        <v>0</v>
      </c>
      <c r="F263">
        <v>0</v>
      </c>
    </row>
    <row r="264" spans="2:6" x14ac:dyDescent="0.25">
      <c r="B264" s="6" t="s">
        <v>5958</v>
      </c>
      <c r="C264">
        <v>10000</v>
      </c>
      <c r="D264">
        <v>0</v>
      </c>
      <c r="E264">
        <v>0</v>
      </c>
      <c r="F264">
        <v>0</v>
      </c>
    </row>
    <row r="265" spans="2:6" x14ac:dyDescent="0.25">
      <c r="B265" s="6" t="s">
        <v>5959</v>
      </c>
      <c r="C265">
        <v>60000</v>
      </c>
      <c r="D265">
        <v>0</v>
      </c>
      <c r="E265">
        <v>0</v>
      </c>
      <c r="F265">
        <v>0</v>
      </c>
    </row>
    <row r="266" spans="2:6" x14ac:dyDescent="0.25">
      <c r="B266" s="6" t="s">
        <v>5960</v>
      </c>
      <c r="C266">
        <v>254725</v>
      </c>
      <c r="D266">
        <v>0</v>
      </c>
      <c r="E266">
        <v>0</v>
      </c>
      <c r="F266">
        <v>0</v>
      </c>
    </row>
    <row r="267" spans="2:6" x14ac:dyDescent="0.25">
      <c r="B267" s="6" t="s">
        <v>5961</v>
      </c>
      <c r="C267">
        <v>107385</v>
      </c>
      <c r="D267">
        <v>0</v>
      </c>
      <c r="E267">
        <v>0</v>
      </c>
      <c r="F267">
        <v>0</v>
      </c>
    </row>
    <row r="268" spans="2:6" x14ac:dyDescent="0.25">
      <c r="B268" s="6" t="s">
        <v>5962</v>
      </c>
      <c r="C268">
        <v>100000</v>
      </c>
      <c r="D268">
        <v>0</v>
      </c>
      <c r="E268">
        <v>0</v>
      </c>
      <c r="F268">
        <v>0</v>
      </c>
    </row>
    <row r="269" spans="2:6" x14ac:dyDescent="0.25">
      <c r="B269" s="6" t="s">
        <v>5963</v>
      </c>
      <c r="C269">
        <v>100000</v>
      </c>
      <c r="D269">
        <v>0</v>
      </c>
      <c r="E269">
        <v>0</v>
      </c>
      <c r="F269">
        <v>0</v>
      </c>
    </row>
    <row r="270" spans="2:6" x14ac:dyDescent="0.25">
      <c r="B270" s="6" t="s">
        <v>5964</v>
      </c>
      <c r="C270">
        <v>44000</v>
      </c>
      <c r="D270">
        <v>0</v>
      </c>
      <c r="E270">
        <v>0</v>
      </c>
      <c r="F270">
        <v>0</v>
      </c>
    </row>
    <row r="271" spans="2:6" x14ac:dyDescent="0.25">
      <c r="B271" s="6" t="s">
        <v>5965</v>
      </c>
      <c r="C271">
        <v>343745</v>
      </c>
      <c r="D271">
        <v>0</v>
      </c>
      <c r="E271">
        <v>0</v>
      </c>
      <c r="F271">
        <v>0</v>
      </c>
    </row>
    <row r="272" spans="2:6" x14ac:dyDescent="0.25">
      <c r="B272" s="6" t="s">
        <v>5966</v>
      </c>
      <c r="C272">
        <v>188745</v>
      </c>
      <c r="D272">
        <v>0</v>
      </c>
      <c r="E272">
        <v>0</v>
      </c>
      <c r="F272">
        <v>0</v>
      </c>
    </row>
    <row r="273" spans="2:6" x14ac:dyDescent="0.25">
      <c r="B273" s="6" t="s">
        <v>5967</v>
      </c>
      <c r="C273">
        <v>104232</v>
      </c>
      <c r="D273">
        <v>0</v>
      </c>
      <c r="E273">
        <v>0</v>
      </c>
      <c r="F273">
        <v>0</v>
      </c>
    </row>
    <row r="274" spans="2:6" x14ac:dyDescent="0.25">
      <c r="B274" s="6" t="s">
        <v>5968</v>
      </c>
      <c r="C274">
        <v>74952</v>
      </c>
      <c r="D274">
        <v>0</v>
      </c>
      <c r="E274">
        <v>0</v>
      </c>
      <c r="F274">
        <v>0</v>
      </c>
    </row>
    <row r="275" spans="2:6" x14ac:dyDescent="0.25">
      <c r="B275" s="6" t="s">
        <v>5969</v>
      </c>
      <c r="C275">
        <v>45000</v>
      </c>
      <c r="D275">
        <v>0</v>
      </c>
      <c r="E275">
        <v>0</v>
      </c>
      <c r="F275">
        <v>0</v>
      </c>
    </row>
    <row r="276" spans="2:6" x14ac:dyDescent="0.25">
      <c r="B276" s="6" t="s">
        <v>5970</v>
      </c>
      <c r="C276">
        <v>39521</v>
      </c>
      <c r="D276">
        <v>0</v>
      </c>
      <c r="E276">
        <v>0</v>
      </c>
      <c r="F276">
        <v>0</v>
      </c>
    </row>
    <row r="277" spans="2:6" x14ac:dyDescent="0.25">
      <c r="B277" s="6" t="s">
        <v>5971</v>
      </c>
      <c r="C277">
        <v>8600</v>
      </c>
      <c r="D277">
        <v>0</v>
      </c>
      <c r="E277">
        <v>0</v>
      </c>
      <c r="F277">
        <v>0</v>
      </c>
    </row>
    <row r="278" spans="2:6" x14ac:dyDescent="0.25">
      <c r="B278" s="6" t="s">
        <v>5972</v>
      </c>
      <c r="C278">
        <v>30000</v>
      </c>
      <c r="D278">
        <v>0</v>
      </c>
      <c r="E278">
        <v>0</v>
      </c>
      <c r="F278">
        <v>0</v>
      </c>
    </row>
    <row r="279" spans="2:6" x14ac:dyDescent="0.25">
      <c r="B279" s="6" t="s">
        <v>5973</v>
      </c>
      <c r="C279">
        <v>23265</v>
      </c>
      <c r="D279">
        <v>0</v>
      </c>
      <c r="E279">
        <v>0</v>
      </c>
      <c r="F279">
        <v>0</v>
      </c>
    </row>
    <row r="280" spans="2:6" x14ac:dyDescent="0.25">
      <c r="B280" s="6" t="s">
        <v>5974</v>
      </c>
      <c r="C280">
        <v>2094433</v>
      </c>
      <c r="D280">
        <v>0</v>
      </c>
      <c r="E280">
        <v>0</v>
      </c>
      <c r="F280">
        <v>0</v>
      </c>
    </row>
    <row r="281" spans="2:6" x14ac:dyDescent="0.25">
      <c r="B281" s="6" t="s">
        <v>5975</v>
      </c>
      <c r="C281">
        <v>4039</v>
      </c>
      <c r="D281">
        <v>0</v>
      </c>
      <c r="E281">
        <v>0</v>
      </c>
      <c r="F281">
        <v>0</v>
      </c>
    </row>
    <row r="282" spans="2:6" x14ac:dyDescent="0.25">
      <c r="B282" s="6" t="s">
        <v>5976</v>
      </c>
      <c r="C282">
        <v>100000</v>
      </c>
      <c r="D282">
        <v>0</v>
      </c>
      <c r="E282">
        <v>0</v>
      </c>
      <c r="F282">
        <v>0</v>
      </c>
    </row>
    <row r="283" spans="2:6" x14ac:dyDescent="0.25">
      <c r="B283" s="6" t="s">
        <v>5977</v>
      </c>
      <c r="C283">
        <v>500000</v>
      </c>
      <c r="D283">
        <v>0</v>
      </c>
      <c r="E283">
        <v>0</v>
      </c>
      <c r="F283">
        <v>0</v>
      </c>
    </row>
    <row r="284" spans="2:6" x14ac:dyDescent="0.25">
      <c r="B284" s="6" t="s">
        <v>5978</v>
      </c>
      <c r="C284">
        <v>30008</v>
      </c>
      <c r="D284">
        <v>0</v>
      </c>
      <c r="E284">
        <v>0</v>
      </c>
      <c r="F284">
        <v>0</v>
      </c>
    </row>
    <row r="285" spans="2:6" x14ac:dyDescent="0.25">
      <c r="B285" s="6" t="s">
        <v>5979</v>
      </c>
      <c r="C285">
        <v>6108</v>
      </c>
      <c r="D285">
        <v>6108</v>
      </c>
      <c r="E285">
        <v>6108</v>
      </c>
      <c r="F285">
        <v>6108</v>
      </c>
    </row>
    <row r="286" spans="2:6" x14ac:dyDescent="0.25">
      <c r="B286" s="6" t="s">
        <v>5980</v>
      </c>
      <c r="C286">
        <v>3000</v>
      </c>
      <c r="D286">
        <v>0</v>
      </c>
      <c r="E286">
        <v>0</v>
      </c>
      <c r="F286">
        <v>0</v>
      </c>
    </row>
    <row r="287" spans="2:6" x14ac:dyDescent="0.25">
      <c r="B287" s="6" t="s">
        <v>5981</v>
      </c>
      <c r="C287">
        <v>1963404</v>
      </c>
      <c r="D287">
        <v>0</v>
      </c>
      <c r="E287">
        <v>0</v>
      </c>
      <c r="F287">
        <v>0</v>
      </c>
    </row>
    <row r="288" spans="2:6" x14ac:dyDescent="0.25">
      <c r="B288" s="6" t="s">
        <v>5982</v>
      </c>
      <c r="C288">
        <v>1394824</v>
      </c>
      <c r="D288">
        <v>0</v>
      </c>
      <c r="E288">
        <v>0</v>
      </c>
      <c r="F288">
        <v>0</v>
      </c>
    </row>
    <row r="289" spans="2:6" x14ac:dyDescent="0.25">
      <c r="B289" s="6" t="s">
        <v>5983</v>
      </c>
      <c r="C289">
        <v>737689</v>
      </c>
      <c r="D289">
        <v>0</v>
      </c>
      <c r="E289">
        <v>0</v>
      </c>
      <c r="F289">
        <v>0</v>
      </c>
    </row>
    <row r="290" spans="2:6" x14ac:dyDescent="0.25">
      <c r="B290" s="6" t="s">
        <v>5984</v>
      </c>
      <c r="C290">
        <v>493369</v>
      </c>
      <c r="D290">
        <v>0</v>
      </c>
      <c r="E290">
        <v>0</v>
      </c>
      <c r="F290">
        <v>0</v>
      </c>
    </row>
    <row r="291" spans="2:6" x14ac:dyDescent="0.25">
      <c r="B291" s="6" t="s">
        <v>5985</v>
      </c>
      <c r="C291">
        <v>457628</v>
      </c>
      <c r="D291">
        <v>0</v>
      </c>
      <c r="E291">
        <v>0</v>
      </c>
      <c r="F291">
        <v>0</v>
      </c>
    </row>
    <row r="292" spans="2:6" x14ac:dyDescent="0.25">
      <c r="B292" s="6" t="s">
        <v>5986</v>
      </c>
      <c r="C292">
        <v>287994</v>
      </c>
      <c r="D292">
        <v>0</v>
      </c>
      <c r="E292">
        <v>0</v>
      </c>
      <c r="F292">
        <v>0</v>
      </c>
    </row>
    <row r="293" spans="2:6" x14ac:dyDescent="0.25">
      <c r="B293" s="6" t="s">
        <v>5987</v>
      </c>
      <c r="C293">
        <v>228814</v>
      </c>
      <c r="D293">
        <v>0</v>
      </c>
      <c r="E293">
        <v>0</v>
      </c>
      <c r="F293">
        <v>0</v>
      </c>
    </row>
    <row r="294" spans="2:6" x14ac:dyDescent="0.25">
      <c r="B294" s="6" t="s">
        <v>5988</v>
      </c>
      <c r="C294">
        <v>180000</v>
      </c>
      <c r="D294">
        <v>0</v>
      </c>
      <c r="E294">
        <v>0</v>
      </c>
      <c r="F294">
        <v>0</v>
      </c>
    </row>
    <row r="295" spans="2:6" x14ac:dyDescent="0.25">
      <c r="B295" s="6" t="s">
        <v>5989</v>
      </c>
      <c r="C295">
        <v>450049</v>
      </c>
      <c r="D295">
        <v>0</v>
      </c>
      <c r="E295">
        <v>0</v>
      </c>
      <c r="F295">
        <v>0</v>
      </c>
    </row>
    <row r="296" spans="2:6" x14ac:dyDescent="0.25">
      <c r="B296" s="6" t="s">
        <v>5990</v>
      </c>
      <c r="C296">
        <v>164498</v>
      </c>
      <c r="D296">
        <v>0</v>
      </c>
      <c r="E296">
        <v>0</v>
      </c>
      <c r="F296">
        <v>0</v>
      </c>
    </row>
    <row r="297" spans="2:6" x14ac:dyDescent="0.25">
      <c r="B297" s="6" t="s">
        <v>5991</v>
      </c>
      <c r="C297">
        <v>3515102</v>
      </c>
      <c r="D297">
        <v>0</v>
      </c>
      <c r="E297">
        <v>0</v>
      </c>
      <c r="F297">
        <v>0</v>
      </c>
    </row>
    <row r="298" spans="2:6" x14ac:dyDescent="0.25">
      <c r="B298" s="6" t="s">
        <v>5992</v>
      </c>
      <c r="C298">
        <v>864500</v>
      </c>
      <c r="D298">
        <v>0</v>
      </c>
      <c r="E298">
        <v>0</v>
      </c>
      <c r="F298">
        <v>0</v>
      </c>
    </row>
    <row r="299" spans="2:6" x14ac:dyDescent="0.25">
      <c r="B299" s="6" t="s">
        <v>5993</v>
      </c>
      <c r="C299">
        <v>752400</v>
      </c>
      <c r="D299">
        <v>0</v>
      </c>
      <c r="E299">
        <v>0</v>
      </c>
      <c r="F299">
        <v>0</v>
      </c>
    </row>
    <row r="300" spans="2:6" x14ac:dyDescent="0.25">
      <c r="B300" s="6" t="s">
        <v>5994</v>
      </c>
      <c r="C300">
        <v>3423332</v>
      </c>
      <c r="D300">
        <v>1687600</v>
      </c>
      <c r="E300">
        <v>1687600</v>
      </c>
      <c r="F300">
        <v>1687600</v>
      </c>
    </row>
    <row r="301" spans="2:6" x14ac:dyDescent="0.25">
      <c r="B301" s="6" t="s">
        <v>5995</v>
      </c>
      <c r="C301">
        <v>42000</v>
      </c>
      <c r="D301">
        <v>0</v>
      </c>
      <c r="E301">
        <v>0</v>
      </c>
      <c r="F301">
        <v>0</v>
      </c>
    </row>
    <row r="302" spans="2:6" x14ac:dyDescent="0.25">
      <c r="B302" s="6" t="s">
        <v>5996</v>
      </c>
      <c r="C302">
        <v>36469</v>
      </c>
      <c r="D302">
        <v>0</v>
      </c>
      <c r="E302">
        <v>0</v>
      </c>
      <c r="F302">
        <v>0</v>
      </c>
    </row>
    <row r="303" spans="2:6" x14ac:dyDescent="0.25">
      <c r="B303" s="6" t="s">
        <v>5997</v>
      </c>
      <c r="C303">
        <v>37500</v>
      </c>
      <c r="D303">
        <v>0</v>
      </c>
      <c r="E303">
        <v>0</v>
      </c>
      <c r="F303">
        <v>0</v>
      </c>
    </row>
    <row r="304" spans="2:6" x14ac:dyDescent="0.25">
      <c r="B304" s="6" t="s">
        <v>5998</v>
      </c>
      <c r="C304">
        <v>167000</v>
      </c>
      <c r="D304">
        <v>0</v>
      </c>
      <c r="E304">
        <v>0</v>
      </c>
      <c r="F304">
        <v>0</v>
      </c>
    </row>
    <row r="305" spans="2:6" x14ac:dyDescent="0.25">
      <c r="B305" s="6" t="s">
        <v>5999</v>
      </c>
      <c r="C305">
        <v>360000</v>
      </c>
      <c r="D305">
        <v>0</v>
      </c>
      <c r="E305">
        <v>0</v>
      </c>
      <c r="F305">
        <v>0</v>
      </c>
    </row>
    <row r="306" spans="2:6" x14ac:dyDescent="0.25">
      <c r="B306" s="6" t="s">
        <v>6000</v>
      </c>
      <c r="C306">
        <v>292500</v>
      </c>
      <c r="D306">
        <v>0</v>
      </c>
      <c r="E306">
        <v>0</v>
      </c>
      <c r="F306">
        <v>0</v>
      </c>
    </row>
    <row r="307" spans="2:6" x14ac:dyDescent="0.25">
      <c r="B307" s="6" t="s">
        <v>6001</v>
      </c>
      <c r="C307">
        <v>30000</v>
      </c>
      <c r="D307">
        <v>0</v>
      </c>
      <c r="E307">
        <v>0</v>
      </c>
      <c r="F307">
        <v>0</v>
      </c>
    </row>
    <row r="308" spans="2:6" x14ac:dyDescent="0.25">
      <c r="B308" s="6" t="s">
        <v>6002</v>
      </c>
      <c r="C308">
        <v>29900</v>
      </c>
      <c r="D308">
        <v>0</v>
      </c>
      <c r="E308">
        <v>0</v>
      </c>
      <c r="F308">
        <v>0</v>
      </c>
    </row>
    <row r="309" spans="2:6" x14ac:dyDescent="0.25">
      <c r="B309" s="6" t="s">
        <v>6003</v>
      </c>
      <c r="C309">
        <v>27000</v>
      </c>
      <c r="D309">
        <v>0</v>
      </c>
      <c r="E309">
        <v>0</v>
      </c>
      <c r="F309">
        <v>0</v>
      </c>
    </row>
    <row r="310" spans="2:6" x14ac:dyDescent="0.25">
      <c r="B310" s="6" t="s">
        <v>6004</v>
      </c>
      <c r="C310">
        <v>20000</v>
      </c>
      <c r="D310">
        <v>0</v>
      </c>
      <c r="E310">
        <v>0</v>
      </c>
      <c r="F310">
        <v>0</v>
      </c>
    </row>
    <row r="311" spans="2:6" x14ac:dyDescent="0.25">
      <c r="B311" s="6" t="s">
        <v>6005</v>
      </c>
      <c r="C311">
        <v>4620</v>
      </c>
      <c r="D311">
        <v>0</v>
      </c>
      <c r="E311">
        <v>0</v>
      </c>
      <c r="F311">
        <v>0</v>
      </c>
    </row>
    <row r="312" spans="2:6" x14ac:dyDescent="0.25">
      <c r="B312" s="6" t="s">
        <v>6006</v>
      </c>
      <c r="C312">
        <v>3926</v>
      </c>
      <c r="D312">
        <v>0</v>
      </c>
      <c r="E312">
        <v>0</v>
      </c>
      <c r="F312">
        <v>0</v>
      </c>
    </row>
    <row r="313" spans="2:6" x14ac:dyDescent="0.25">
      <c r="B313" s="6" t="s">
        <v>6007</v>
      </c>
      <c r="C313">
        <v>0</v>
      </c>
      <c r="D313">
        <v>0</v>
      </c>
      <c r="E313">
        <v>0</v>
      </c>
      <c r="F313">
        <v>0</v>
      </c>
    </row>
    <row r="314" spans="2:6" x14ac:dyDescent="0.25">
      <c r="B314" s="6" t="s">
        <v>2902</v>
      </c>
      <c r="C314">
        <v>600</v>
      </c>
      <c r="D314">
        <v>0</v>
      </c>
      <c r="E314">
        <v>0</v>
      </c>
      <c r="F314">
        <v>0</v>
      </c>
    </row>
    <row r="315" spans="2:6" x14ac:dyDescent="0.25">
      <c r="B315" s="6" t="s">
        <v>6010</v>
      </c>
      <c r="C315">
        <v>42000</v>
      </c>
      <c r="D315">
        <v>0</v>
      </c>
      <c r="E315">
        <v>0</v>
      </c>
      <c r="F315">
        <v>0</v>
      </c>
    </row>
    <row r="316" spans="2:6" x14ac:dyDescent="0.25">
      <c r="B316" s="6" t="s">
        <v>6012</v>
      </c>
      <c r="C316">
        <v>3924</v>
      </c>
      <c r="D316">
        <v>110000</v>
      </c>
      <c r="E316">
        <v>110000</v>
      </c>
      <c r="F316">
        <v>106076</v>
      </c>
    </row>
    <row r="317" spans="2:6" x14ac:dyDescent="0.25">
      <c r="B317" s="6" t="s">
        <v>6013</v>
      </c>
      <c r="C317">
        <v>62996</v>
      </c>
      <c r="D317">
        <v>0</v>
      </c>
      <c r="E317">
        <v>0</v>
      </c>
      <c r="F317">
        <v>0</v>
      </c>
    </row>
    <row r="318" spans="2:6" x14ac:dyDescent="0.25">
      <c r="B318" s="6" t="s">
        <v>6014</v>
      </c>
      <c r="C318">
        <v>160000</v>
      </c>
      <c r="D318">
        <v>160000</v>
      </c>
      <c r="E318">
        <v>160000</v>
      </c>
      <c r="F318">
        <v>160000</v>
      </c>
    </row>
    <row r="319" spans="2:6" x14ac:dyDescent="0.25">
      <c r="B319" s="6" t="s">
        <v>6015</v>
      </c>
      <c r="C319">
        <v>90000</v>
      </c>
      <c r="D319">
        <v>0</v>
      </c>
      <c r="E319">
        <v>0</v>
      </c>
      <c r="F319">
        <v>0</v>
      </c>
    </row>
    <row r="320" spans="2:6" x14ac:dyDescent="0.25">
      <c r="B320" s="6" t="s">
        <v>6016</v>
      </c>
      <c r="C320">
        <v>60000</v>
      </c>
      <c r="D320">
        <v>0</v>
      </c>
      <c r="E320">
        <v>0</v>
      </c>
      <c r="F320">
        <v>0</v>
      </c>
    </row>
    <row r="321" spans="2:6" x14ac:dyDescent="0.25">
      <c r="B321" s="6" t="s">
        <v>6017</v>
      </c>
      <c r="C321">
        <v>40000</v>
      </c>
      <c r="D321">
        <v>0</v>
      </c>
      <c r="E321">
        <v>0</v>
      </c>
      <c r="F321">
        <v>0</v>
      </c>
    </row>
    <row r="322" spans="2:6" x14ac:dyDescent="0.25">
      <c r="B322" s="6" t="s">
        <v>6018</v>
      </c>
      <c r="C322">
        <v>24700</v>
      </c>
      <c r="D322">
        <v>0</v>
      </c>
      <c r="E322">
        <v>0</v>
      </c>
      <c r="F322">
        <v>0</v>
      </c>
    </row>
    <row r="323" spans="2:6" x14ac:dyDescent="0.25">
      <c r="B323" s="6" t="s">
        <v>6019</v>
      </c>
      <c r="C323">
        <v>25335</v>
      </c>
      <c r="D323">
        <v>5127</v>
      </c>
      <c r="E323">
        <v>11000</v>
      </c>
      <c r="F323">
        <v>11000</v>
      </c>
    </row>
    <row r="324" spans="2:6" x14ac:dyDescent="0.25">
      <c r="B324" s="6" t="s">
        <v>6020</v>
      </c>
      <c r="C324">
        <v>600000</v>
      </c>
      <c r="D324">
        <v>400000</v>
      </c>
      <c r="E324">
        <v>0</v>
      </c>
      <c r="F324">
        <v>0</v>
      </c>
    </row>
    <row r="325" spans="2:6" x14ac:dyDescent="0.25">
      <c r="B325" s="6" t="s">
        <v>6021</v>
      </c>
      <c r="C325">
        <v>203280</v>
      </c>
      <c r="D325">
        <v>0</v>
      </c>
      <c r="E325">
        <v>0</v>
      </c>
      <c r="F325">
        <v>0</v>
      </c>
    </row>
    <row r="326" spans="2:6" x14ac:dyDescent="0.25">
      <c r="B326" s="6" t="s">
        <v>6022</v>
      </c>
      <c r="C326">
        <v>130020</v>
      </c>
      <c r="D326">
        <v>143022</v>
      </c>
      <c r="E326">
        <v>157324</v>
      </c>
      <c r="F326">
        <v>173057</v>
      </c>
    </row>
    <row r="327" spans="2:6" x14ac:dyDescent="0.25">
      <c r="B327" s="6" t="s">
        <v>6023</v>
      </c>
      <c r="C327">
        <v>7200</v>
      </c>
      <c r="D327">
        <v>0</v>
      </c>
      <c r="E327">
        <v>0</v>
      </c>
      <c r="F327">
        <v>0</v>
      </c>
    </row>
    <row r="328" spans="2:6" x14ac:dyDescent="0.25">
      <c r="B328" s="6" t="s">
        <v>6024</v>
      </c>
      <c r="C328">
        <v>10872</v>
      </c>
      <c r="D328">
        <v>11959</v>
      </c>
      <c r="E328">
        <v>13155</v>
      </c>
      <c r="F328">
        <v>14471</v>
      </c>
    </row>
    <row r="329" spans="2:6" x14ac:dyDescent="0.25">
      <c r="B329" s="6" t="s">
        <v>6025</v>
      </c>
      <c r="C329">
        <v>300766</v>
      </c>
      <c r="D329">
        <v>0</v>
      </c>
      <c r="E329">
        <v>0</v>
      </c>
      <c r="F329">
        <v>0</v>
      </c>
    </row>
    <row r="330" spans="2:6" x14ac:dyDescent="0.25">
      <c r="B330" s="6" t="s">
        <v>6026</v>
      </c>
      <c r="C330">
        <v>3895920</v>
      </c>
      <c r="D330">
        <v>3895920</v>
      </c>
      <c r="E330">
        <v>3895920</v>
      </c>
      <c r="F330">
        <v>3895920</v>
      </c>
    </row>
    <row r="331" spans="2:6" x14ac:dyDescent="0.25">
      <c r="B331" s="6" t="s">
        <v>6027</v>
      </c>
      <c r="C331">
        <v>10000</v>
      </c>
      <c r="D331">
        <v>0</v>
      </c>
      <c r="E331">
        <v>0</v>
      </c>
      <c r="F331">
        <v>0</v>
      </c>
    </row>
    <row r="332" spans="2:6" x14ac:dyDescent="0.25">
      <c r="B332" s="6" t="s">
        <v>6028</v>
      </c>
      <c r="C332">
        <v>490728</v>
      </c>
      <c r="D332">
        <v>0</v>
      </c>
      <c r="E332">
        <v>0</v>
      </c>
      <c r="F332">
        <v>0</v>
      </c>
    </row>
    <row r="333" spans="2:6" x14ac:dyDescent="0.25">
      <c r="B333" s="6" t="s">
        <v>6029</v>
      </c>
      <c r="C333">
        <v>1443504</v>
      </c>
      <c r="D333">
        <v>0</v>
      </c>
      <c r="E333">
        <v>0</v>
      </c>
      <c r="F333">
        <v>0</v>
      </c>
    </row>
    <row r="334" spans="2:6" x14ac:dyDescent="0.25">
      <c r="B334" s="6" t="s">
        <v>6030</v>
      </c>
      <c r="C334">
        <v>30000</v>
      </c>
      <c r="D334">
        <v>0</v>
      </c>
      <c r="E334">
        <v>0</v>
      </c>
      <c r="F334">
        <v>0</v>
      </c>
    </row>
    <row r="335" spans="2:6" x14ac:dyDescent="0.25">
      <c r="B335" s="6" t="s">
        <v>6031</v>
      </c>
      <c r="C335">
        <v>5467146</v>
      </c>
      <c r="D335">
        <v>0</v>
      </c>
      <c r="E335">
        <v>0</v>
      </c>
      <c r="F335">
        <v>0</v>
      </c>
    </row>
    <row r="336" spans="2:6" x14ac:dyDescent="0.25">
      <c r="B336" s="6" t="s">
        <v>6032</v>
      </c>
      <c r="C336">
        <v>369618</v>
      </c>
      <c r="D336">
        <v>0</v>
      </c>
      <c r="E336">
        <v>0</v>
      </c>
      <c r="F336">
        <v>0</v>
      </c>
    </row>
    <row r="337" spans="2:6" x14ac:dyDescent="0.25">
      <c r="B337" s="6" t="s">
        <v>6033</v>
      </c>
      <c r="C337">
        <v>29479</v>
      </c>
      <c r="D337">
        <v>0</v>
      </c>
      <c r="E337">
        <v>0</v>
      </c>
      <c r="F337">
        <v>0</v>
      </c>
    </row>
    <row r="338" spans="2:6" x14ac:dyDescent="0.25">
      <c r="B338" s="6" t="s">
        <v>6034</v>
      </c>
      <c r="C338">
        <v>61030</v>
      </c>
      <c r="D338">
        <v>0</v>
      </c>
      <c r="E338">
        <v>0</v>
      </c>
      <c r="F338">
        <v>0</v>
      </c>
    </row>
    <row r="339" spans="2:6" x14ac:dyDescent="0.25">
      <c r="B339" s="6" t="s">
        <v>6035</v>
      </c>
      <c r="C339">
        <v>2340000</v>
      </c>
      <c r="D339">
        <v>0</v>
      </c>
      <c r="E339">
        <v>0</v>
      </c>
      <c r="F339">
        <v>0</v>
      </c>
    </row>
    <row r="340" spans="2:6" x14ac:dyDescent="0.25">
      <c r="B340" s="6" t="s">
        <v>6036</v>
      </c>
      <c r="C340">
        <v>200000</v>
      </c>
      <c r="D340">
        <v>200000</v>
      </c>
      <c r="E340">
        <v>200000</v>
      </c>
      <c r="F340">
        <v>200000</v>
      </c>
    </row>
    <row r="341" spans="2:6" x14ac:dyDescent="0.25">
      <c r="B341" s="6" t="s">
        <v>6037</v>
      </c>
      <c r="C341">
        <v>408000</v>
      </c>
      <c r="D341">
        <v>408000</v>
      </c>
      <c r="E341">
        <v>408000</v>
      </c>
      <c r="F341">
        <v>408000</v>
      </c>
    </row>
    <row r="342" spans="2:6" x14ac:dyDescent="0.25">
      <c r="B342" s="6" t="s">
        <v>6038</v>
      </c>
      <c r="C342">
        <v>1105716</v>
      </c>
      <c r="D342">
        <v>0</v>
      </c>
      <c r="E342">
        <v>0</v>
      </c>
      <c r="F342">
        <v>0</v>
      </c>
    </row>
    <row r="343" spans="2:6" x14ac:dyDescent="0.25">
      <c r="B343" s="6" t="s">
        <v>6039</v>
      </c>
      <c r="C343">
        <v>374100</v>
      </c>
      <c r="D343">
        <v>0</v>
      </c>
      <c r="E343">
        <v>0</v>
      </c>
      <c r="F343">
        <v>0</v>
      </c>
    </row>
    <row r="344" spans="2:6" x14ac:dyDescent="0.25">
      <c r="B344" s="6" t="s">
        <v>6040</v>
      </c>
      <c r="C344">
        <v>362745</v>
      </c>
      <c r="D344">
        <v>0</v>
      </c>
      <c r="E344">
        <v>0</v>
      </c>
      <c r="F344">
        <v>0</v>
      </c>
    </row>
    <row r="345" spans="2:6" x14ac:dyDescent="0.25">
      <c r="B345" s="6" t="s">
        <v>6041</v>
      </c>
      <c r="C345">
        <v>360000</v>
      </c>
      <c r="D345">
        <v>0</v>
      </c>
      <c r="E345">
        <v>0</v>
      </c>
      <c r="F345">
        <v>0</v>
      </c>
    </row>
    <row r="346" spans="2:6" x14ac:dyDescent="0.25">
      <c r="B346" s="6" t="s">
        <v>6042</v>
      </c>
      <c r="C346">
        <v>300000</v>
      </c>
      <c r="D346">
        <v>0</v>
      </c>
      <c r="E346">
        <v>0</v>
      </c>
      <c r="F346">
        <v>0</v>
      </c>
    </row>
    <row r="347" spans="2:6" x14ac:dyDescent="0.25">
      <c r="B347" s="6" t="s">
        <v>6043</v>
      </c>
      <c r="C347">
        <v>200000</v>
      </c>
      <c r="D347">
        <v>0</v>
      </c>
      <c r="E347">
        <v>0</v>
      </c>
      <c r="F347">
        <v>0</v>
      </c>
    </row>
    <row r="348" spans="2:6" x14ac:dyDescent="0.25">
      <c r="B348" s="6" t="s">
        <v>6044</v>
      </c>
      <c r="C348">
        <v>200000</v>
      </c>
      <c r="D348">
        <v>0</v>
      </c>
      <c r="E348">
        <v>0</v>
      </c>
      <c r="F348">
        <v>0</v>
      </c>
    </row>
    <row r="349" spans="2:6" x14ac:dyDescent="0.25">
      <c r="B349" s="6" t="s">
        <v>6045</v>
      </c>
      <c r="C349">
        <v>200000</v>
      </c>
      <c r="D349">
        <v>0</v>
      </c>
      <c r="E349">
        <v>0</v>
      </c>
      <c r="F349">
        <v>0</v>
      </c>
    </row>
    <row r="350" spans="2:6" x14ac:dyDescent="0.25">
      <c r="B350" s="6" t="s">
        <v>6046</v>
      </c>
      <c r="C350">
        <v>162489</v>
      </c>
      <c r="D350">
        <v>0</v>
      </c>
      <c r="E350">
        <v>0</v>
      </c>
      <c r="F350">
        <v>0</v>
      </c>
    </row>
    <row r="351" spans="2:6" x14ac:dyDescent="0.25">
      <c r="B351" s="6" t="s">
        <v>6047</v>
      </c>
      <c r="C351">
        <v>156180</v>
      </c>
      <c r="D351">
        <v>0</v>
      </c>
      <c r="E351">
        <v>0</v>
      </c>
      <c r="F351">
        <v>0</v>
      </c>
    </row>
    <row r="352" spans="2:6" x14ac:dyDescent="0.25">
      <c r="B352" s="6" t="s">
        <v>6048</v>
      </c>
      <c r="C352">
        <v>152544</v>
      </c>
      <c r="D352">
        <v>0</v>
      </c>
      <c r="E352">
        <v>0</v>
      </c>
      <c r="F352">
        <v>0</v>
      </c>
    </row>
    <row r="353" spans="2:6" x14ac:dyDescent="0.25">
      <c r="B353" s="6" t="s">
        <v>6049</v>
      </c>
      <c r="C353">
        <v>147400</v>
      </c>
      <c r="D353">
        <v>0</v>
      </c>
      <c r="E353">
        <v>0</v>
      </c>
      <c r="F353">
        <v>0</v>
      </c>
    </row>
    <row r="354" spans="2:6" x14ac:dyDescent="0.25">
      <c r="B354" s="6" t="s">
        <v>6050</v>
      </c>
      <c r="C354">
        <v>103000</v>
      </c>
      <c r="D354">
        <v>0</v>
      </c>
      <c r="E354">
        <v>0</v>
      </c>
      <c r="F354">
        <v>0</v>
      </c>
    </row>
    <row r="355" spans="2:6" x14ac:dyDescent="0.25">
      <c r="B355" s="6" t="s">
        <v>6051</v>
      </c>
      <c r="C355">
        <v>100000</v>
      </c>
      <c r="D355">
        <v>0</v>
      </c>
      <c r="E355">
        <v>0</v>
      </c>
      <c r="F355">
        <v>0</v>
      </c>
    </row>
    <row r="356" spans="2:6" x14ac:dyDescent="0.25">
      <c r="B356" s="6" t="s">
        <v>6052</v>
      </c>
      <c r="C356">
        <v>96366</v>
      </c>
      <c r="D356">
        <v>320717</v>
      </c>
      <c r="E356">
        <v>320717</v>
      </c>
      <c r="F356">
        <v>330000</v>
      </c>
    </row>
    <row r="357" spans="2:6" x14ac:dyDescent="0.25">
      <c r="B357" s="6" t="s">
        <v>6053</v>
      </c>
      <c r="C357">
        <v>90000</v>
      </c>
      <c r="D357">
        <v>120000</v>
      </c>
      <c r="E357">
        <v>120000</v>
      </c>
      <c r="F357">
        <v>120000</v>
      </c>
    </row>
    <row r="358" spans="2:6" x14ac:dyDescent="0.25">
      <c r="B358" s="6" t="s">
        <v>6054</v>
      </c>
      <c r="C358">
        <v>73416</v>
      </c>
      <c r="D358">
        <v>0</v>
      </c>
      <c r="E358">
        <v>0</v>
      </c>
      <c r="F358">
        <v>0</v>
      </c>
    </row>
    <row r="359" spans="2:6" x14ac:dyDescent="0.25">
      <c r="B359" s="6" t="s">
        <v>6055</v>
      </c>
      <c r="C359">
        <v>63572</v>
      </c>
      <c r="D359">
        <v>0</v>
      </c>
      <c r="E359">
        <v>0</v>
      </c>
      <c r="F359">
        <v>0</v>
      </c>
    </row>
    <row r="360" spans="2:6" x14ac:dyDescent="0.25">
      <c r="B360" s="6" t="s">
        <v>6056</v>
      </c>
      <c r="C360">
        <v>60000</v>
      </c>
      <c r="D360">
        <v>0</v>
      </c>
      <c r="E360">
        <v>0</v>
      </c>
      <c r="F360">
        <v>0</v>
      </c>
    </row>
    <row r="361" spans="2:6" x14ac:dyDescent="0.25">
      <c r="B361" s="6" t="s">
        <v>6057</v>
      </c>
      <c r="C361">
        <v>59625</v>
      </c>
      <c r="D361">
        <v>0</v>
      </c>
      <c r="E361">
        <v>0</v>
      </c>
      <c r="F361">
        <v>0</v>
      </c>
    </row>
    <row r="362" spans="2:6" x14ac:dyDescent="0.25">
      <c r="B362" s="6" t="s">
        <v>6058</v>
      </c>
      <c r="C362">
        <v>57000</v>
      </c>
      <c r="D362">
        <v>0</v>
      </c>
      <c r="E362">
        <v>0</v>
      </c>
      <c r="F362">
        <v>0</v>
      </c>
    </row>
    <row r="363" spans="2:6" x14ac:dyDescent="0.25">
      <c r="B363" s="6" t="s">
        <v>6059</v>
      </c>
      <c r="C363">
        <v>100000</v>
      </c>
      <c r="D363">
        <v>0</v>
      </c>
      <c r="E363">
        <v>0</v>
      </c>
      <c r="F363">
        <v>0</v>
      </c>
    </row>
    <row r="364" spans="2:6" x14ac:dyDescent="0.25">
      <c r="B364" s="6" t="s">
        <v>6060</v>
      </c>
      <c r="C364">
        <v>48429</v>
      </c>
      <c r="D364">
        <v>193716</v>
      </c>
      <c r="E364">
        <v>193716</v>
      </c>
      <c r="F364">
        <v>193716</v>
      </c>
    </row>
    <row r="365" spans="2:6" x14ac:dyDescent="0.25">
      <c r="B365" s="6" t="s">
        <v>6061</v>
      </c>
      <c r="C365">
        <v>35372</v>
      </c>
      <c r="D365">
        <v>0</v>
      </c>
      <c r="E365">
        <v>0</v>
      </c>
      <c r="F365">
        <v>0</v>
      </c>
    </row>
    <row r="366" spans="2:6" x14ac:dyDescent="0.25">
      <c r="B366" s="6" t="s">
        <v>6062</v>
      </c>
      <c r="C366">
        <v>32400</v>
      </c>
      <c r="D366">
        <v>0</v>
      </c>
      <c r="E366">
        <v>0</v>
      </c>
      <c r="F366">
        <v>0</v>
      </c>
    </row>
    <row r="367" spans="2:6" x14ac:dyDescent="0.25">
      <c r="B367" s="6" t="s">
        <v>6063</v>
      </c>
      <c r="C367">
        <v>33564</v>
      </c>
      <c r="D367">
        <v>0</v>
      </c>
      <c r="E367">
        <v>0</v>
      </c>
      <c r="F367">
        <v>0</v>
      </c>
    </row>
    <row r="368" spans="2:6" x14ac:dyDescent="0.25">
      <c r="B368" s="6" t="s">
        <v>6064</v>
      </c>
      <c r="C368">
        <v>20340</v>
      </c>
      <c r="D368">
        <v>120000</v>
      </c>
      <c r="E368">
        <v>120000</v>
      </c>
      <c r="F368">
        <v>100000</v>
      </c>
    </row>
    <row r="369" spans="2:6" x14ac:dyDescent="0.25">
      <c r="B369" s="6" t="s">
        <v>6065</v>
      </c>
      <c r="C369">
        <v>20000</v>
      </c>
      <c r="D369">
        <v>0</v>
      </c>
      <c r="E369">
        <v>0</v>
      </c>
      <c r="F369">
        <v>0</v>
      </c>
    </row>
    <row r="370" spans="2:6" x14ac:dyDescent="0.25">
      <c r="B370" s="6" t="s">
        <v>6066</v>
      </c>
      <c r="C370">
        <v>20752</v>
      </c>
      <c r="D370">
        <v>0</v>
      </c>
      <c r="E370">
        <v>0</v>
      </c>
      <c r="F370">
        <v>0</v>
      </c>
    </row>
    <row r="371" spans="2:6" x14ac:dyDescent="0.25">
      <c r="B371" s="6" t="s">
        <v>6067</v>
      </c>
      <c r="C371">
        <v>15000</v>
      </c>
      <c r="D371">
        <v>0</v>
      </c>
      <c r="E371">
        <v>0</v>
      </c>
      <c r="F371">
        <v>0</v>
      </c>
    </row>
    <row r="372" spans="2:6" x14ac:dyDescent="0.25">
      <c r="B372" s="6" t="s">
        <v>6068</v>
      </c>
      <c r="C372">
        <v>13560</v>
      </c>
      <c r="D372">
        <v>0</v>
      </c>
      <c r="E372">
        <v>0</v>
      </c>
      <c r="F372">
        <v>0</v>
      </c>
    </row>
    <row r="373" spans="2:6" x14ac:dyDescent="0.25">
      <c r="B373" s="6" t="s">
        <v>6069</v>
      </c>
      <c r="C373">
        <v>16272</v>
      </c>
      <c r="D373">
        <v>0</v>
      </c>
      <c r="E373">
        <v>0</v>
      </c>
      <c r="F373">
        <v>0</v>
      </c>
    </row>
    <row r="374" spans="2:6" x14ac:dyDescent="0.25">
      <c r="B374" s="6" t="s">
        <v>6070</v>
      </c>
      <c r="C374">
        <v>13348</v>
      </c>
      <c r="D374">
        <v>0</v>
      </c>
      <c r="E374">
        <v>0</v>
      </c>
      <c r="F374">
        <v>0</v>
      </c>
    </row>
    <row r="375" spans="2:6" x14ac:dyDescent="0.25">
      <c r="B375" s="6" t="s">
        <v>6071</v>
      </c>
      <c r="C375">
        <v>6108</v>
      </c>
      <c r="D375">
        <v>0</v>
      </c>
      <c r="E375">
        <v>0</v>
      </c>
      <c r="F375">
        <v>0</v>
      </c>
    </row>
    <row r="376" spans="2:6" x14ac:dyDescent="0.25">
      <c r="B376" s="6" t="s">
        <v>6072</v>
      </c>
      <c r="C376">
        <v>5000</v>
      </c>
      <c r="D376">
        <v>0</v>
      </c>
      <c r="E376">
        <v>0</v>
      </c>
      <c r="F376">
        <v>0</v>
      </c>
    </row>
    <row r="377" spans="2:6" x14ac:dyDescent="0.25">
      <c r="B377" s="6" t="s">
        <v>6073</v>
      </c>
      <c r="C377">
        <v>4850</v>
      </c>
      <c r="D377">
        <v>0</v>
      </c>
      <c r="E377">
        <v>0</v>
      </c>
      <c r="F377">
        <v>0</v>
      </c>
    </row>
    <row r="378" spans="2:6" x14ac:dyDescent="0.25">
      <c r="B378" s="6" t="s">
        <v>6074</v>
      </c>
      <c r="C378">
        <v>12640</v>
      </c>
      <c r="D378">
        <v>0</v>
      </c>
      <c r="E378">
        <v>0</v>
      </c>
      <c r="F378">
        <v>0</v>
      </c>
    </row>
    <row r="379" spans="2:6" x14ac:dyDescent="0.25">
      <c r="B379" s="6" t="s">
        <v>6075</v>
      </c>
      <c r="C379">
        <v>36600</v>
      </c>
      <c r="D379">
        <v>0</v>
      </c>
      <c r="E379">
        <v>0</v>
      </c>
      <c r="F379">
        <v>0</v>
      </c>
    </row>
    <row r="380" spans="2:6" x14ac:dyDescent="0.25">
      <c r="B380" s="6" t="s">
        <v>6076</v>
      </c>
      <c r="C380">
        <v>36600</v>
      </c>
      <c r="D380">
        <v>0</v>
      </c>
      <c r="E380">
        <v>0</v>
      </c>
      <c r="F380">
        <v>0</v>
      </c>
    </row>
    <row r="381" spans="2:6" x14ac:dyDescent="0.25">
      <c r="B381" s="6" t="s">
        <v>6077</v>
      </c>
      <c r="C381">
        <v>80000</v>
      </c>
      <c r="D381">
        <v>0</v>
      </c>
      <c r="E381">
        <v>0</v>
      </c>
      <c r="F381">
        <v>0</v>
      </c>
    </row>
    <row r="382" spans="2:6" x14ac:dyDescent="0.25">
      <c r="B382" s="6" t="s">
        <v>6078</v>
      </c>
      <c r="C382">
        <v>29600</v>
      </c>
      <c r="D382">
        <v>0</v>
      </c>
      <c r="E382">
        <v>0</v>
      </c>
      <c r="F382">
        <v>0</v>
      </c>
    </row>
    <row r="383" spans="2:6" x14ac:dyDescent="0.25">
      <c r="B383" s="6" t="s">
        <v>6079</v>
      </c>
      <c r="C383">
        <v>29600</v>
      </c>
      <c r="D383">
        <v>0</v>
      </c>
      <c r="E383">
        <v>0</v>
      </c>
      <c r="F383">
        <v>0</v>
      </c>
    </row>
    <row r="384" spans="2:6" x14ac:dyDescent="0.25">
      <c r="B384" s="6" t="s">
        <v>6080</v>
      </c>
      <c r="C384">
        <v>29600</v>
      </c>
      <c r="D384">
        <v>0</v>
      </c>
      <c r="E384">
        <v>0</v>
      </c>
      <c r="F384">
        <v>0</v>
      </c>
    </row>
    <row r="385" spans="2:6" x14ac:dyDescent="0.25">
      <c r="B385" s="6" t="s">
        <v>6081</v>
      </c>
      <c r="C385">
        <v>25000</v>
      </c>
      <c r="D385">
        <v>0</v>
      </c>
      <c r="E385">
        <v>0</v>
      </c>
      <c r="F385">
        <v>0</v>
      </c>
    </row>
    <row r="386" spans="2:6" x14ac:dyDescent="0.25">
      <c r="B386" s="6" t="s">
        <v>6082</v>
      </c>
      <c r="C386">
        <v>25000</v>
      </c>
      <c r="D386">
        <v>0</v>
      </c>
      <c r="E386">
        <v>0</v>
      </c>
      <c r="F386">
        <v>0</v>
      </c>
    </row>
    <row r="387" spans="2:6" x14ac:dyDescent="0.25">
      <c r="B387" s="6" t="s">
        <v>6084</v>
      </c>
      <c r="C387">
        <v>3240</v>
      </c>
      <c r="D387">
        <v>0</v>
      </c>
      <c r="E387">
        <v>0</v>
      </c>
      <c r="F387">
        <v>0</v>
      </c>
    </row>
    <row r="388" spans="2:6" x14ac:dyDescent="0.25">
      <c r="B388" s="6" t="s">
        <v>6085</v>
      </c>
      <c r="C388">
        <v>50700</v>
      </c>
      <c r="D388">
        <v>0</v>
      </c>
      <c r="E388">
        <v>0</v>
      </c>
      <c r="F388">
        <v>0</v>
      </c>
    </row>
    <row r="389" spans="2:6" x14ac:dyDescent="0.25">
      <c r="B389" s="6" t="s">
        <v>6086</v>
      </c>
      <c r="C389">
        <v>4800</v>
      </c>
      <c r="D389">
        <v>0</v>
      </c>
      <c r="E389">
        <v>0</v>
      </c>
      <c r="F389">
        <v>0</v>
      </c>
    </row>
    <row r="390" spans="2:6" x14ac:dyDescent="0.25">
      <c r="B390" s="6" t="s">
        <v>6087</v>
      </c>
      <c r="C390">
        <v>1200</v>
      </c>
      <c r="D390">
        <v>0</v>
      </c>
      <c r="E390">
        <v>0</v>
      </c>
      <c r="F390">
        <v>0</v>
      </c>
    </row>
    <row r="391" spans="2:6" x14ac:dyDescent="0.25">
      <c r="B391" s="6" t="s">
        <v>6088</v>
      </c>
      <c r="C391">
        <v>4854808</v>
      </c>
      <c r="D391">
        <v>0</v>
      </c>
      <c r="E391">
        <v>0</v>
      </c>
      <c r="F391">
        <v>0</v>
      </c>
    </row>
    <row r="392" spans="2:6" x14ac:dyDescent="0.25">
      <c r="B392" s="6" t="s">
        <v>6089</v>
      </c>
      <c r="C392">
        <v>932496</v>
      </c>
      <c r="D392">
        <v>0</v>
      </c>
      <c r="E392">
        <v>0</v>
      </c>
      <c r="F392">
        <v>0</v>
      </c>
    </row>
    <row r="393" spans="2:6" x14ac:dyDescent="0.25">
      <c r="B393" s="6" t="s">
        <v>6090</v>
      </c>
      <c r="C393">
        <v>4800000</v>
      </c>
      <c r="D393">
        <v>0</v>
      </c>
      <c r="E393">
        <v>0</v>
      </c>
      <c r="F393">
        <v>0</v>
      </c>
    </row>
    <row r="394" spans="2:6" x14ac:dyDescent="0.25">
      <c r="B394" s="6" t="s">
        <v>6091</v>
      </c>
      <c r="C394">
        <v>7565000</v>
      </c>
      <c r="D394">
        <v>0</v>
      </c>
      <c r="E394">
        <v>0</v>
      </c>
      <c r="F394">
        <v>0</v>
      </c>
    </row>
    <row r="395" spans="2:6" x14ac:dyDescent="0.25">
      <c r="B395" s="6" t="s">
        <v>6092</v>
      </c>
      <c r="C395">
        <v>17613</v>
      </c>
      <c r="D395">
        <v>0</v>
      </c>
      <c r="E395">
        <v>0</v>
      </c>
      <c r="F395">
        <v>0</v>
      </c>
    </row>
    <row r="396" spans="2:6" x14ac:dyDescent="0.25">
      <c r="B396" s="6" t="s">
        <v>6093</v>
      </c>
      <c r="C396">
        <v>30000</v>
      </c>
      <c r="D396">
        <v>0</v>
      </c>
      <c r="E396">
        <v>0</v>
      </c>
      <c r="F396">
        <v>0</v>
      </c>
    </row>
    <row r="397" spans="2:6" x14ac:dyDescent="0.25">
      <c r="B397" s="6" t="s">
        <v>6094</v>
      </c>
      <c r="C397">
        <v>30000</v>
      </c>
      <c r="D397">
        <v>0</v>
      </c>
      <c r="E397">
        <v>0</v>
      </c>
      <c r="F397">
        <v>0</v>
      </c>
    </row>
    <row r="398" spans="2:6" x14ac:dyDescent="0.25">
      <c r="B398" s="6" t="s">
        <v>6095</v>
      </c>
      <c r="C398">
        <v>35000</v>
      </c>
      <c r="D398">
        <v>0</v>
      </c>
      <c r="E398">
        <v>0</v>
      </c>
      <c r="F398">
        <v>0</v>
      </c>
    </row>
    <row r="399" spans="2:6" x14ac:dyDescent="0.25">
      <c r="B399" s="6" t="s">
        <v>6096</v>
      </c>
      <c r="C399">
        <v>500000</v>
      </c>
      <c r="D399">
        <v>0</v>
      </c>
      <c r="E399">
        <v>0</v>
      </c>
      <c r="F399">
        <v>0</v>
      </c>
    </row>
    <row r="400" spans="2:6" x14ac:dyDescent="0.25">
      <c r="B400" s="6" t="s">
        <v>6097</v>
      </c>
      <c r="C400">
        <v>100000</v>
      </c>
      <c r="D400">
        <v>0</v>
      </c>
      <c r="E400">
        <v>0</v>
      </c>
      <c r="F400">
        <v>0</v>
      </c>
    </row>
    <row r="401" spans="2:6" x14ac:dyDescent="0.25">
      <c r="B401" s="6" t="s">
        <v>6098</v>
      </c>
      <c r="C401">
        <v>100000</v>
      </c>
      <c r="D401">
        <v>0</v>
      </c>
      <c r="E401">
        <v>0</v>
      </c>
      <c r="F401">
        <v>0</v>
      </c>
    </row>
    <row r="402" spans="2:6" x14ac:dyDescent="0.25">
      <c r="B402" s="6" t="s">
        <v>6099</v>
      </c>
      <c r="C402">
        <v>7383400</v>
      </c>
      <c r="D402">
        <v>0</v>
      </c>
      <c r="E402">
        <v>0</v>
      </c>
      <c r="F402">
        <v>0</v>
      </c>
    </row>
    <row r="403" spans="2:6" x14ac:dyDescent="0.25">
      <c r="B403" s="6" t="s">
        <v>6100</v>
      </c>
      <c r="C403">
        <v>17911308</v>
      </c>
      <c r="D403">
        <v>0</v>
      </c>
      <c r="E403">
        <v>0</v>
      </c>
      <c r="F403">
        <v>0</v>
      </c>
    </row>
    <row r="404" spans="2:6" x14ac:dyDescent="0.25">
      <c r="B404" s="6" t="s">
        <v>6101</v>
      </c>
      <c r="C404">
        <v>8910</v>
      </c>
      <c r="D404">
        <v>0</v>
      </c>
      <c r="E404">
        <v>0</v>
      </c>
      <c r="F404">
        <v>0</v>
      </c>
    </row>
    <row r="405" spans="2:6" x14ac:dyDescent="0.25">
      <c r="B405" s="6" t="s">
        <v>6102</v>
      </c>
      <c r="C405">
        <v>6066383</v>
      </c>
      <c r="D405">
        <v>0</v>
      </c>
      <c r="E405">
        <v>0</v>
      </c>
      <c r="F405">
        <v>0</v>
      </c>
    </row>
    <row r="406" spans="2:6" x14ac:dyDescent="0.25">
      <c r="B406" s="6" t="s">
        <v>6103</v>
      </c>
      <c r="C406">
        <v>2050000</v>
      </c>
      <c r="D406">
        <v>0</v>
      </c>
      <c r="E406">
        <v>0</v>
      </c>
      <c r="F406">
        <v>0</v>
      </c>
    </row>
    <row r="407" spans="2:6" x14ac:dyDescent="0.25">
      <c r="B407" s="6" t="s">
        <v>6104</v>
      </c>
      <c r="C407">
        <v>6066383</v>
      </c>
      <c r="D407">
        <v>0</v>
      </c>
      <c r="E407">
        <v>0</v>
      </c>
      <c r="F407">
        <v>0</v>
      </c>
    </row>
    <row r="408" spans="2:6" x14ac:dyDescent="0.25">
      <c r="B408" s="6" t="s">
        <v>6105</v>
      </c>
      <c r="C408">
        <v>2050000</v>
      </c>
      <c r="D408">
        <v>0</v>
      </c>
      <c r="E408">
        <v>0</v>
      </c>
      <c r="F408">
        <v>0</v>
      </c>
    </row>
    <row r="409" spans="2:6" x14ac:dyDescent="0.25">
      <c r="B409" s="6" t="s">
        <v>6108</v>
      </c>
      <c r="C409">
        <v>4800</v>
      </c>
      <c r="D409">
        <v>0</v>
      </c>
      <c r="E409">
        <v>0</v>
      </c>
      <c r="F409">
        <v>0</v>
      </c>
    </row>
    <row r="410" spans="2:6" x14ac:dyDescent="0.25">
      <c r="B410" s="6" t="s">
        <v>6109</v>
      </c>
      <c r="C410">
        <v>1068000</v>
      </c>
      <c r="D410">
        <v>1416000</v>
      </c>
      <c r="E410">
        <v>1416000</v>
      </c>
      <c r="F410">
        <v>0</v>
      </c>
    </row>
    <row r="411" spans="2:6" x14ac:dyDescent="0.25">
      <c r="B411" s="6" t="s">
        <v>6110</v>
      </c>
      <c r="C411">
        <v>540000</v>
      </c>
      <c r="D411">
        <v>0</v>
      </c>
      <c r="E411">
        <v>0</v>
      </c>
      <c r="F411">
        <v>0</v>
      </c>
    </row>
    <row r="412" spans="2:6" x14ac:dyDescent="0.25">
      <c r="B412" s="6" t="s">
        <v>6111</v>
      </c>
      <c r="C412">
        <v>12000</v>
      </c>
      <c r="D412">
        <v>0</v>
      </c>
      <c r="E412">
        <v>0</v>
      </c>
      <c r="F412">
        <v>0</v>
      </c>
    </row>
    <row r="413" spans="2:6" x14ac:dyDescent="0.25">
      <c r="B413" s="6" t="s">
        <v>6112</v>
      </c>
      <c r="C413">
        <v>240000</v>
      </c>
      <c r="D413">
        <v>0</v>
      </c>
      <c r="E413">
        <v>0</v>
      </c>
      <c r="F413">
        <v>0</v>
      </c>
    </row>
    <row r="414" spans="2:6" x14ac:dyDescent="0.25">
      <c r="B414" s="6" t="s">
        <v>6113</v>
      </c>
      <c r="C414">
        <v>192000</v>
      </c>
      <c r="D414">
        <v>0</v>
      </c>
      <c r="E414">
        <v>0</v>
      </c>
      <c r="F414">
        <v>0</v>
      </c>
    </row>
    <row r="415" spans="2:6" x14ac:dyDescent="0.25">
      <c r="B415" s="6" t="s">
        <v>6114</v>
      </c>
      <c r="C415">
        <v>432000</v>
      </c>
      <c r="D415">
        <v>0</v>
      </c>
      <c r="E415">
        <v>0</v>
      </c>
      <c r="F415">
        <v>0</v>
      </c>
    </row>
    <row r="416" spans="2:6" x14ac:dyDescent="0.25">
      <c r="B416" s="6" t="s">
        <v>6115</v>
      </c>
      <c r="C416">
        <v>384000</v>
      </c>
      <c r="D416">
        <v>0</v>
      </c>
      <c r="E416">
        <v>0</v>
      </c>
      <c r="F416">
        <v>0</v>
      </c>
    </row>
    <row r="417" spans="2:6" x14ac:dyDescent="0.25">
      <c r="B417" s="6" t="s">
        <v>6116</v>
      </c>
      <c r="C417">
        <v>48000</v>
      </c>
      <c r="D417">
        <v>0</v>
      </c>
      <c r="E417">
        <v>0</v>
      </c>
      <c r="F417">
        <v>0</v>
      </c>
    </row>
    <row r="418" spans="2:6" x14ac:dyDescent="0.25">
      <c r="B418" s="6" t="s">
        <v>6117</v>
      </c>
      <c r="C418">
        <v>96000</v>
      </c>
      <c r="D418">
        <v>0</v>
      </c>
      <c r="E418">
        <v>0</v>
      </c>
      <c r="F418">
        <v>0</v>
      </c>
    </row>
    <row r="419" spans="2:6" x14ac:dyDescent="0.25">
      <c r="B419" s="6" t="s">
        <v>6118</v>
      </c>
      <c r="C419">
        <v>96000</v>
      </c>
      <c r="D419">
        <v>0</v>
      </c>
      <c r="E419">
        <v>0</v>
      </c>
      <c r="F419">
        <v>0</v>
      </c>
    </row>
    <row r="420" spans="2:6" x14ac:dyDescent="0.25">
      <c r="B420" s="6" t="s">
        <v>6119</v>
      </c>
      <c r="C420">
        <v>48000</v>
      </c>
      <c r="D420">
        <v>0</v>
      </c>
      <c r="E420">
        <v>0</v>
      </c>
      <c r="F420">
        <v>0</v>
      </c>
    </row>
    <row r="421" spans="2:6" x14ac:dyDescent="0.25">
      <c r="B421" s="6" t="s">
        <v>6120</v>
      </c>
      <c r="C421">
        <v>36000</v>
      </c>
      <c r="D421">
        <v>0</v>
      </c>
      <c r="E421">
        <v>0</v>
      </c>
      <c r="F421">
        <v>0</v>
      </c>
    </row>
    <row r="422" spans="2:6" x14ac:dyDescent="0.25">
      <c r="B422" s="6" t="s">
        <v>6121</v>
      </c>
      <c r="C422">
        <v>48000</v>
      </c>
      <c r="D422">
        <v>0</v>
      </c>
      <c r="E422">
        <v>0</v>
      </c>
      <c r="F422">
        <v>0</v>
      </c>
    </row>
    <row r="423" spans="2:6" x14ac:dyDescent="0.25">
      <c r="B423" s="6" t="s">
        <v>6122</v>
      </c>
      <c r="C423">
        <v>48000</v>
      </c>
      <c r="D423">
        <v>0</v>
      </c>
      <c r="E423">
        <v>0</v>
      </c>
      <c r="F423">
        <v>0</v>
      </c>
    </row>
    <row r="424" spans="2:6" x14ac:dyDescent="0.25">
      <c r="B424" s="6" t="s">
        <v>6123</v>
      </c>
      <c r="C424">
        <v>48000</v>
      </c>
      <c r="D424">
        <v>0</v>
      </c>
      <c r="E424">
        <v>0</v>
      </c>
      <c r="F424">
        <v>0</v>
      </c>
    </row>
    <row r="425" spans="2:6" x14ac:dyDescent="0.25">
      <c r="B425" s="6" t="s">
        <v>6124</v>
      </c>
      <c r="C425">
        <v>48000</v>
      </c>
      <c r="D425">
        <v>0</v>
      </c>
      <c r="E425">
        <v>0</v>
      </c>
      <c r="F425">
        <v>0</v>
      </c>
    </row>
    <row r="426" spans="2:6" x14ac:dyDescent="0.25">
      <c r="B426" s="6" t="s">
        <v>6125</v>
      </c>
      <c r="C426">
        <v>48000</v>
      </c>
      <c r="D426">
        <v>0</v>
      </c>
      <c r="E426">
        <v>0</v>
      </c>
      <c r="F426">
        <v>0</v>
      </c>
    </row>
    <row r="427" spans="2:6" x14ac:dyDescent="0.25">
      <c r="B427" s="6" t="s">
        <v>6126</v>
      </c>
      <c r="C427">
        <v>48000</v>
      </c>
      <c r="D427">
        <v>0</v>
      </c>
      <c r="E427">
        <v>0</v>
      </c>
      <c r="F427">
        <v>0</v>
      </c>
    </row>
    <row r="428" spans="2:6" x14ac:dyDescent="0.25">
      <c r="B428" s="6" t="s">
        <v>6127</v>
      </c>
      <c r="C428">
        <v>48000</v>
      </c>
      <c r="D428">
        <v>0</v>
      </c>
      <c r="E428">
        <v>0</v>
      </c>
      <c r="F428">
        <v>0</v>
      </c>
    </row>
    <row r="429" spans="2:6" x14ac:dyDescent="0.25">
      <c r="B429" s="6" t="s">
        <v>6128</v>
      </c>
      <c r="C429">
        <v>27071</v>
      </c>
      <c r="D429">
        <v>0</v>
      </c>
      <c r="E429">
        <v>0</v>
      </c>
      <c r="F429">
        <v>0</v>
      </c>
    </row>
    <row r="430" spans="2:6" x14ac:dyDescent="0.25">
      <c r="B430" s="6" t="s">
        <v>6129</v>
      </c>
      <c r="C430">
        <v>18000</v>
      </c>
      <c r="D430">
        <v>0</v>
      </c>
      <c r="E430">
        <v>0</v>
      </c>
      <c r="F430">
        <v>0</v>
      </c>
    </row>
    <row r="431" spans="2:6" x14ac:dyDescent="0.25">
      <c r="B431" s="6" t="s">
        <v>6130</v>
      </c>
      <c r="C431">
        <v>1274760</v>
      </c>
      <c r="D431">
        <v>0</v>
      </c>
      <c r="E431">
        <v>0</v>
      </c>
      <c r="F431">
        <v>0</v>
      </c>
    </row>
    <row r="432" spans="2:6" x14ac:dyDescent="0.25">
      <c r="B432" s="6" t="s">
        <v>6131</v>
      </c>
      <c r="C432">
        <v>198320</v>
      </c>
      <c r="D432">
        <v>0</v>
      </c>
      <c r="E432">
        <v>0</v>
      </c>
      <c r="F432">
        <v>0</v>
      </c>
    </row>
    <row r="433" spans="2:6" x14ac:dyDescent="0.25">
      <c r="B433" s="6" t="s">
        <v>6132</v>
      </c>
      <c r="C433">
        <v>360000</v>
      </c>
      <c r="D433">
        <v>0</v>
      </c>
      <c r="E433">
        <v>0</v>
      </c>
      <c r="F433">
        <v>0</v>
      </c>
    </row>
    <row r="434" spans="2:6" x14ac:dyDescent="0.25">
      <c r="B434" s="6" t="s">
        <v>6133</v>
      </c>
      <c r="C434">
        <v>9600</v>
      </c>
      <c r="D434">
        <v>0</v>
      </c>
      <c r="E434">
        <v>0</v>
      </c>
      <c r="F434">
        <v>0</v>
      </c>
    </row>
    <row r="435" spans="2:6" x14ac:dyDescent="0.25">
      <c r="B435" s="6" t="s">
        <v>6134</v>
      </c>
      <c r="C435">
        <v>371204</v>
      </c>
      <c r="D435">
        <v>371204</v>
      </c>
      <c r="E435">
        <v>371204</v>
      </c>
      <c r="F435">
        <v>0</v>
      </c>
    </row>
    <row r="436" spans="2:6" x14ac:dyDescent="0.25">
      <c r="B436" s="6" t="s">
        <v>6135</v>
      </c>
      <c r="C436">
        <v>178070</v>
      </c>
      <c r="D436">
        <v>180000</v>
      </c>
      <c r="E436">
        <v>180000</v>
      </c>
      <c r="F436">
        <v>30000</v>
      </c>
    </row>
    <row r="437" spans="2:6" x14ac:dyDescent="0.25">
      <c r="B437" s="6" t="s">
        <v>6136</v>
      </c>
      <c r="C437">
        <v>9000</v>
      </c>
      <c r="D437">
        <v>0</v>
      </c>
      <c r="E437">
        <v>0</v>
      </c>
      <c r="F437">
        <v>0</v>
      </c>
    </row>
    <row r="438" spans="2:6" x14ac:dyDescent="0.25">
      <c r="B438" s="6" t="s">
        <v>6137</v>
      </c>
      <c r="C438">
        <v>36000000</v>
      </c>
      <c r="D438">
        <v>0</v>
      </c>
      <c r="E438">
        <v>0</v>
      </c>
      <c r="F438">
        <v>0</v>
      </c>
    </row>
    <row r="439" spans="2:6" x14ac:dyDescent="0.25">
      <c r="B439" s="6" t="s">
        <v>6138</v>
      </c>
      <c r="C439">
        <v>132000</v>
      </c>
      <c r="D439">
        <v>132000</v>
      </c>
      <c r="E439">
        <v>0</v>
      </c>
      <c r="F439">
        <v>0</v>
      </c>
    </row>
    <row r="440" spans="2:6" x14ac:dyDescent="0.25">
      <c r="B440" s="6" t="s">
        <v>6139</v>
      </c>
      <c r="C440">
        <v>180000</v>
      </c>
      <c r="D440">
        <v>0</v>
      </c>
      <c r="E440">
        <v>0</v>
      </c>
      <c r="F440">
        <v>0</v>
      </c>
    </row>
    <row r="441" spans="2:6" x14ac:dyDescent="0.25">
      <c r="B441" s="6" t="s">
        <v>6140</v>
      </c>
      <c r="C441">
        <v>100000</v>
      </c>
      <c r="D441">
        <v>0</v>
      </c>
      <c r="E441">
        <v>0</v>
      </c>
      <c r="F441">
        <v>0</v>
      </c>
    </row>
    <row r="442" spans="2:6" x14ac:dyDescent="0.25">
      <c r="B442" s="6" t="s">
        <v>6141</v>
      </c>
      <c r="C442">
        <v>35000</v>
      </c>
      <c r="D442">
        <v>0</v>
      </c>
      <c r="E442">
        <v>0</v>
      </c>
      <c r="F442">
        <v>0</v>
      </c>
    </row>
    <row r="443" spans="2:6" x14ac:dyDescent="0.25">
      <c r="B443" s="6" t="s">
        <v>6142</v>
      </c>
      <c r="C443">
        <v>33000</v>
      </c>
      <c r="D443">
        <v>0</v>
      </c>
      <c r="E443">
        <v>0</v>
      </c>
      <c r="F443">
        <v>0</v>
      </c>
    </row>
    <row r="444" spans="2:6" x14ac:dyDescent="0.25">
      <c r="B444" s="6" t="s">
        <v>6143</v>
      </c>
      <c r="C444">
        <v>3500</v>
      </c>
      <c r="D444">
        <v>0</v>
      </c>
      <c r="E444">
        <v>0</v>
      </c>
      <c r="F444">
        <v>0</v>
      </c>
    </row>
    <row r="445" spans="2:6" x14ac:dyDescent="0.25">
      <c r="B445" s="6" t="s">
        <v>6144</v>
      </c>
      <c r="C445">
        <v>17000</v>
      </c>
      <c r="D445">
        <v>0</v>
      </c>
      <c r="E445">
        <v>0</v>
      </c>
      <c r="F445">
        <v>0</v>
      </c>
    </row>
    <row r="446" spans="2:6" x14ac:dyDescent="0.25">
      <c r="B446" s="6" t="s">
        <v>6145</v>
      </c>
      <c r="C446">
        <v>120000</v>
      </c>
      <c r="D446">
        <v>0</v>
      </c>
      <c r="E446">
        <v>0</v>
      </c>
      <c r="F446">
        <v>0</v>
      </c>
    </row>
    <row r="447" spans="2:6" x14ac:dyDescent="0.25">
      <c r="B447" s="6" t="s">
        <v>6146</v>
      </c>
      <c r="C447">
        <v>31000</v>
      </c>
      <c r="D447">
        <v>0</v>
      </c>
      <c r="E447">
        <v>0</v>
      </c>
      <c r="F447">
        <v>0</v>
      </c>
    </row>
    <row r="448" spans="2:6" x14ac:dyDescent="0.25">
      <c r="B448" s="6" t="s">
        <v>6147</v>
      </c>
      <c r="C448">
        <v>222000</v>
      </c>
      <c r="D448">
        <v>0</v>
      </c>
      <c r="E448">
        <v>0</v>
      </c>
      <c r="F448">
        <v>0</v>
      </c>
    </row>
    <row r="449" spans="2:6" x14ac:dyDescent="0.25">
      <c r="B449" s="6" t="s">
        <v>6148</v>
      </c>
      <c r="C449">
        <v>21000</v>
      </c>
      <c r="D449">
        <v>0</v>
      </c>
      <c r="E449">
        <v>0</v>
      </c>
      <c r="F449">
        <v>0</v>
      </c>
    </row>
    <row r="450" spans="2:6" x14ac:dyDescent="0.25">
      <c r="B450" s="6" t="s">
        <v>6149</v>
      </c>
      <c r="C450">
        <v>100000</v>
      </c>
      <c r="D450">
        <v>0</v>
      </c>
      <c r="E450">
        <v>0</v>
      </c>
      <c r="F450">
        <v>0</v>
      </c>
    </row>
    <row r="451" spans="2:6" x14ac:dyDescent="0.25">
      <c r="B451" s="6" t="s">
        <v>6150</v>
      </c>
      <c r="C451">
        <v>220036</v>
      </c>
      <c r="D451">
        <v>0</v>
      </c>
      <c r="E451">
        <v>0</v>
      </c>
      <c r="F451">
        <v>0</v>
      </c>
    </row>
    <row r="452" spans="2:6" x14ac:dyDescent="0.25">
      <c r="B452" s="6" t="s">
        <v>6151</v>
      </c>
      <c r="C452">
        <v>1560</v>
      </c>
      <c r="D452">
        <v>0</v>
      </c>
      <c r="E452">
        <v>0</v>
      </c>
      <c r="F452">
        <v>0</v>
      </c>
    </row>
    <row r="453" spans="2:6" x14ac:dyDescent="0.25">
      <c r="B453" s="6" t="s">
        <v>6152</v>
      </c>
      <c r="C453">
        <v>242257</v>
      </c>
      <c r="D453">
        <v>0</v>
      </c>
      <c r="E453">
        <v>0</v>
      </c>
      <c r="F453">
        <v>0</v>
      </c>
    </row>
    <row r="454" spans="2:6" x14ac:dyDescent="0.25">
      <c r="B454" s="6" t="s">
        <v>6153</v>
      </c>
      <c r="C454">
        <v>14343</v>
      </c>
      <c r="D454">
        <v>0</v>
      </c>
      <c r="E454">
        <v>0</v>
      </c>
      <c r="F454">
        <v>0</v>
      </c>
    </row>
    <row r="455" spans="2:6" x14ac:dyDescent="0.25">
      <c r="B455" s="6" t="s">
        <v>6154</v>
      </c>
      <c r="C455">
        <v>443520</v>
      </c>
      <c r="D455">
        <v>0</v>
      </c>
      <c r="E455">
        <v>0</v>
      </c>
      <c r="F455">
        <v>0</v>
      </c>
    </row>
    <row r="456" spans="2:6" x14ac:dyDescent="0.25">
      <c r="B456" s="6" t="s">
        <v>6155</v>
      </c>
      <c r="C456">
        <v>64640</v>
      </c>
      <c r="D456">
        <v>0</v>
      </c>
      <c r="E456">
        <v>0</v>
      </c>
      <c r="F456">
        <v>0</v>
      </c>
    </row>
    <row r="457" spans="2:6" x14ac:dyDescent="0.25">
      <c r="B457" s="6" t="s">
        <v>6156</v>
      </c>
      <c r="C457">
        <v>326304</v>
      </c>
      <c r="D457">
        <v>0</v>
      </c>
      <c r="E457">
        <v>0</v>
      </c>
      <c r="F457">
        <v>0</v>
      </c>
    </row>
    <row r="458" spans="2:6" x14ac:dyDescent="0.25">
      <c r="B458" s="6" t="s">
        <v>6157</v>
      </c>
      <c r="C458">
        <v>175982496</v>
      </c>
      <c r="D458">
        <v>0</v>
      </c>
      <c r="E458">
        <v>0</v>
      </c>
      <c r="F458">
        <v>0</v>
      </c>
    </row>
    <row r="459" spans="2:6" x14ac:dyDescent="0.25">
      <c r="B459" s="6" t="s">
        <v>6158</v>
      </c>
      <c r="C459">
        <v>107043556</v>
      </c>
      <c r="D459">
        <v>0</v>
      </c>
      <c r="E459">
        <v>0</v>
      </c>
      <c r="F459">
        <v>0</v>
      </c>
    </row>
    <row r="460" spans="2:6" x14ac:dyDescent="0.25">
      <c r="B460" s="6" t="s">
        <v>6159</v>
      </c>
      <c r="C460">
        <v>89220683</v>
      </c>
      <c r="D460">
        <v>0</v>
      </c>
      <c r="E460">
        <v>0</v>
      </c>
      <c r="F460">
        <v>0</v>
      </c>
    </row>
    <row r="461" spans="2:6" x14ac:dyDescent="0.25">
      <c r="B461" s="6" t="s">
        <v>6160</v>
      </c>
      <c r="C461">
        <v>51662997</v>
      </c>
      <c r="D461">
        <v>0</v>
      </c>
      <c r="E461">
        <v>0</v>
      </c>
      <c r="F461">
        <v>0</v>
      </c>
    </row>
    <row r="462" spans="2:6" x14ac:dyDescent="0.25">
      <c r="B462" s="6" t="s">
        <v>6161</v>
      </c>
      <c r="C462">
        <v>22196468</v>
      </c>
      <c r="D462">
        <v>0</v>
      </c>
      <c r="E462">
        <v>0</v>
      </c>
      <c r="F462">
        <v>0</v>
      </c>
    </row>
    <row r="463" spans="2:6" x14ac:dyDescent="0.25">
      <c r="B463" s="6" t="s">
        <v>6162</v>
      </c>
      <c r="C463">
        <v>20794992</v>
      </c>
      <c r="D463">
        <v>0</v>
      </c>
      <c r="E463">
        <v>0</v>
      </c>
      <c r="F463">
        <v>0</v>
      </c>
    </row>
    <row r="464" spans="2:6" x14ac:dyDescent="0.25">
      <c r="B464" s="6" t="s">
        <v>6163</v>
      </c>
      <c r="C464">
        <v>18171222</v>
      </c>
      <c r="D464">
        <v>0</v>
      </c>
      <c r="E464">
        <v>0</v>
      </c>
      <c r="F464">
        <v>0</v>
      </c>
    </row>
    <row r="465" spans="2:6" x14ac:dyDescent="0.25">
      <c r="B465" s="6" t="s">
        <v>6164</v>
      </c>
      <c r="C465">
        <v>18171222</v>
      </c>
      <c r="D465">
        <v>0</v>
      </c>
      <c r="E465">
        <v>0</v>
      </c>
      <c r="F465">
        <v>0</v>
      </c>
    </row>
    <row r="466" spans="2:6" x14ac:dyDescent="0.25">
      <c r="B466" s="6" t="s">
        <v>6165</v>
      </c>
      <c r="C466">
        <v>8928000</v>
      </c>
      <c r="D466">
        <v>0</v>
      </c>
      <c r="E466">
        <v>0</v>
      </c>
      <c r="F466">
        <v>0</v>
      </c>
    </row>
    <row r="467" spans="2:6" x14ac:dyDescent="0.25">
      <c r="B467" s="6" t="s">
        <v>6166</v>
      </c>
      <c r="C467">
        <v>4532084</v>
      </c>
      <c r="D467">
        <v>0</v>
      </c>
      <c r="E467">
        <v>0</v>
      </c>
      <c r="F467">
        <v>0</v>
      </c>
    </row>
    <row r="468" spans="2:6" x14ac:dyDescent="0.25">
      <c r="B468" s="6" t="s">
        <v>6167</v>
      </c>
      <c r="C468">
        <v>2442004</v>
      </c>
      <c r="D468">
        <v>0</v>
      </c>
      <c r="E468">
        <v>0</v>
      </c>
      <c r="F468">
        <v>0</v>
      </c>
    </row>
    <row r="469" spans="2:6" x14ac:dyDescent="0.25">
      <c r="B469" s="6" t="s">
        <v>6168</v>
      </c>
      <c r="C469">
        <v>2428004</v>
      </c>
      <c r="D469">
        <v>0</v>
      </c>
      <c r="E469">
        <v>0</v>
      </c>
      <c r="F469">
        <v>0</v>
      </c>
    </row>
    <row r="470" spans="2:6" x14ac:dyDescent="0.25">
      <c r="B470" s="6" t="s">
        <v>6169</v>
      </c>
      <c r="C470">
        <v>2332358</v>
      </c>
      <c r="D470">
        <v>0</v>
      </c>
      <c r="E470">
        <v>0</v>
      </c>
      <c r="F470">
        <v>0</v>
      </c>
    </row>
    <row r="471" spans="2:6" x14ac:dyDescent="0.25">
      <c r="B471" s="6" t="s">
        <v>6170</v>
      </c>
      <c r="C471">
        <v>3337529</v>
      </c>
      <c r="D471">
        <v>0</v>
      </c>
      <c r="E471">
        <v>0</v>
      </c>
      <c r="F471">
        <v>0</v>
      </c>
    </row>
    <row r="472" spans="2:6" x14ac:dyDescent="0.25">
      <c r="B472" s="6" t="s">
        <v>6171</v>
      </c>
      <c r="C472">
        <v>1676382</v>
      </c>
      <c r="D472">
        <v>0</v>
      </c>
      <c r="E472">
        <v>0</v>
      </c>
      <c r="F472">
        <v>0</v>
      </c>
    </row>
    <row r="473" spans="2:6" x14ac:dyDescent="0.25">
      <c r="B473" s="6" t="s">
        <v>6172</v>
      </c>
      <c r="C473">
        <v>1486948</v>
      </c>
      <c r="D473">
        <v>0</v>
      </c>
      <c r="E473">
        <v>0</v>
      </c>
      <c r="F473">
        <v>0</v>
      </c>
    </row>
    <row r="474" spans="2:6" x14ac:dyDescent="0.25">
      <c r="B474" s="6" t="s">
        <v>6173</v>
      </c>
      <c r="C474">
        <v>926008</v>
      </c>
      <c r="D474">
        <v>0</v>
      </c>
      <c r="E474">
        <v>0</v>
      </c>
      <c r="F474">
        <v>0</v>
      </c>
    </row>
    <row r="475" spans="2:6" x14ac:dyDescent="0.25">
      <c r="B475" s="6" t="s">
        <v>6174</v>
      </c>
      <c r="C475">
        <v>791408</v>
      </c>
      <c r="D475">
        <v>0</v>
      </c>
      <c r="E475">
        <v>0</v>
      </c>
      <c r="F475">
        <v>0</v>
      </c>
    </row>
    <row r="476" spans="2:6" x14ac:dyDescent="0.25">
      <c r="B476" s="6" t="s">
        <v>6175</v>
      </c>
      <c r="C476">
        <v>345511</v>
      </c>
      <c r="D476">
        <v>0</v>
      </c>
      <c r="E476">
        <v>0</v>
      </c>
      <c r="F476">
        <v>0</v>
      </c>
    </row>
    <row r="477" spans="2:6" x14ac:dyDescent="0.25">
      <c r="B477" s="6" t="s">
        <v>6176</v>
      </c>
      <c r="C477">
        <v>180000</v>
      </c>
      <c r="D477">
        <v>0</v>
      </c>
      <c r="E477">
        <v>0</v>
      </c>
      <c r="F477">
        <v>0</v>
      </c>
    </row>
    <row r="478" spans="2:6" x14ac:dyDescent="0.25">
      <c r="B478" s="6" t="s">
        <v>6177</v>
      </c>
      <c r="C478">
        <v>146703</v>
      </c>
      <c r="D478">
        <v>0</v>
      </c>
      <c r="E478">
        <v>0</v>
      </c>
      <c r="F478">
        <v>0</v>
      </c>
    </row>
    <row r="479" spans="2:6" x14ac:dyDescent="0.25">
      <c r="B479" s="6" t="s">
        <v>6178</v>
      </c>
      <c r="C479">
        <v>57092</v>
      </c>
      <c r="D479">
        <v>0</v>
      </c>
      <c r="E479">
        <v>0</v>
      </c>
      <c r="F479">
        <v>0</v>
      </c>
    </row>
    <row r="480" spans="2:6" x14ac:dyDescent="0.25">
      <c r="B480" s="6" t="s">
        <v>6179</v>
      </c>
      <c r="C480">
        <v>40040</v>
      </c>
      <c r="D480">
        <v>0</v>
      </c>
      <c r="E480">
        <v>0</v>
      </c>
      <c r="F480">
        <v>0</v>
      </c>
    </row>
    <row r="481" spans="2:6" x14ac:dyDescent="0.25">
      <c r="B481" s="6" t="s">
        <v>6180</v>
      </c>
      <c r="C481">
        <v>36000</v>
      </c>
      <c r="D481">
        <v>0</v>
      </c>
      <c r="E481">
        <v>0</v>
      </c>
      <c r="F481">
        <v>0</v>
      </c>
    </row>
    <row r="482" spans="2:6" x14ac:dyDescent="0.25">
      <c r="B482" s="6" t="s">
        <v>6181</v>
      </c>
      <c r="C482">
        <v>14909</v>
      </c>
      <c r="D482">
        <v>0</v>
      </c>
      <c r="E482">
        <v>0</v>
      </c>
      <c r="F482">
        <v>0</v>
      </c>
    </row>
    <row r="483" spans="2:6" x14ac:dyDescent="0.25">
      <c r="B483" s="6" t="s">
        <v>6182</v>
      </c>
      <c r="C483">
        <v>11000</v>
      </c>
      <c r="D483">
        <v>0</v>
      </c>
      <c r="E483">
        <v>0</v>
      </c>
      <c r="F483">
        <v>0</v>
      </c>
    </row>
    <row r="484" spans="2:6" x14ac:dyDescent="0.25">
      <c r="B484" s="6" t="s">
        <v>6183</v>
      </c>
      <c r="C484">
        <v>5970</v>
      </c>
      <c r="D484">
        <v>0</v>
      </c>
      <c r="E484">
        <v>0</v>
      </c>
      <c r="F484">
        <v>0</v>
      </c>
    </row>
    <row r="485" spans="2:6" x14ac:dyDescent="0.25">
      <c r="B485" s="6" t="s">
        <v>6184</v>
      </c>
      <c r="C485">
        <v>6034527</v>
      </c>
      <c r="D485">
        <v>4291219</v>
      </c>
      <c r="E485">
        <v>4291219</v>
      </c>
      <c r="F485">
        <v>4291219</v>
      </c>
    </row>
    <row r="486" spans="2:6" x14ac:dyDescent="0.25">
      <c r="B486" s="6" t="s">
        <v>6185</v>
      </c>
      <c r="C486">
        <v>1333057</v>
      </c>
      <c r="D486">
        <v>970170</v>
      </c>
      <c r="E486">
        <v>1333058</v>
      </c>
      <c r="F486">
        <v>1333058</v>
      </c>
    </row>
    <row r="487" spans="2:6" x14ac:dyDescent="0.25">
      <c r="B487" s="6" t="s">
        <v>6186</v>
      </c>
      <c r="C487">
        <v>645750</v>
      </c>
      <c r="D487">
        <v>645750</v>
      </c>
      <c r="E487">
        <v>645750</v>
      </c>
      <c r="F487">
        <v>645750</v>
      </c>
    </row>
    <row r="488" spans="2:6" x14ac:dyDescent="0.25">
      <c r="B488" s="6" t="s">
        <v>6187</v>
      </c>
      <c r="C488">
        <v>115233</v>
      </c>
      <c r="D488">
        <v>115233</v>
      </c>
      <c r="E488">
        <v>115233</v>
      </c>
      <c r="F488">
        <v>115233</v>
      </c>
    </row>
    <row r="489" spans="2:6" x14ac:dyDescent="0.25">
      <c r="B489" s="6" t="s">
        <v>6188</v>
      </c>
      <c r="C489">
        <v>779651</v>
      </c>
      <c r="D489">
        <v>779651</v>
      </c>
      <c r="E489">
        <v>779651</v>
      </c>
      <c r="F489">
        <v>779651</v>
      </c>
    </row>
    <row r="490" spans="2:6" x14ac:dyDescent="0.25">
      <c r="B490" s="6" t="s">
        <v>6189</v>
      </c>
      <c r="C490">
        <v>84861</v>
      </c>
      <c r="D490">
        <v>84861</v>
      </c>
      <c r="E490">
        <v>84861</v>
      </c>
      <c r="F490">
        <v>84861</v>
      </c>
    </row>
    <row r="491" spans="2:6" x14ac:dyDescent="0.25">
      <c r="B491" s="6" t="s">
        <v>6190</v>
      </c>
      <c r="C491">
        <v>1291475</v>
      </c>
      <c r="D491">
        <v>2582950</v>
      </c>
      <c r="E491">
        <v>2582950</v>
      </c>
      <c r="F491">
        <v>2582950</v>
      </c>
    </row>
    <row r="492" spans="2:6" x14ac:dyDescent="0.25">
      <c r="B492" s="6" t="s">
        <v>6191</v>
      </c>
      <c r="C492">
        <v>230467</v>
      </c>
      <c r="D492">
        <v>460932</v>
      </c>
      <c r="E492">
        <v>460932</v>
      </c>
      <c r="F492">
        <v>460932</v>
      </c>
    </row>
    <row r="493" spans="2:6" x14ac:dyDescent="0.25">
      <c r="B493" s="6" t="s">
        <v>6192</v>
      </c>
      <c r="C493">
        <v>301527</v>
      </c>
      <c r="D493">
        <v>603060</v>
      </c>
      <c r="E493">
        <v>603060</v>
      </c>
      <c r="F493">
        <v>603060</v>
      </c>
    </row>
    <row r="494" spans="2:6" x14ac:dyDescent="0.25">
      <c r="B494" s="6" t="s">
        <v>6193</v>
      </c>
      <c r="C494">
        <v>287000</v>
      </c>
      <c r="D494">
        <v>287000</v>
      </c>
      <c r="E494">
        <v>287000</v>
      </c>
      <c r="F494">
        <v>287000</v>
      </c>
    </row>
    <row r="495" spans="2:6" x14ac:dyDescent="0.25">
      <c r="B495" s="6" t="s">
        <v>6194</v>
      </c>
      <c r="C495">
        <v>47400</v>
      </c>
      <c r="D495">
        <v>48000</v>
      </c>
      <c r="E495">
        <v>48000</v>
      </c>
      <c r="F495">
        <v>48000</v>
      </c>
    </row>
    <row r="496" spans="2:6" x14ac:dyDescent="0.25">
      <c r="B496" s="6" t="s">
        <v>6195</v>
      </c>
      <c r="C496">
        <v>199320</v>
      </c>
      <c r="D496">
        <v>199500</v>
      </c>
      <c r="E496">
        <v>199500</v>
      </c>
      <c r="F496">
        <v>199500</v>
      </c>
    </row>
    <row r="497" spans="2:6" x14ac:dyDescent="0.25">
      <c r="B497" s="6" t="s">
        <v>6196</v>
      </c>
      <c r="C497">
        <v>886611</v>
      </c>
      <c r="D497">
        <v>952776</v>
      </c>
      <c r="E497">
        <v>952776</v>
      </c>
      <c r="F497">
        <v>158796</v>
      </c>
    </row>
    <row r="498" spans="2:6" x14ac:dyDescent="0.25">
      <c r="B498" s="6" t="s">
        <v>6197</v>
      </c>
      <c r="C498">
        <v>150000</v>
      </c>
      <c r="D498">
        <v>150000</v>
      </c>
      <c r="E498">
        <v>150000</v>
      </c>
      <c r="F498">
        <v>150000</v>
      </c>
    </row>
    <row r="499" spans="2:6" x14ac:dyDescent="0.25">
      <c r="B499" s="6" t="s">
        <v>6198</v>
      </c>
      <c r="C499">
        <v>150000</v>
      </c>
      <c r="D499">
        <v>150000</v>
      </c>
      <c r="E499">
        <v>150000</v>
      </c>
      <c r="F499">
        <v>150000</v>
      </c>
    </row>
    <row r="500" spans="2:6" x14ac:dyDescent="0.25">
      <c r="B500" s="6" t="s">
        <v>6199</v>
      </c>
      <c r="C500">
        <v>50000</v>
      </c>
      <c r="D500">
        <v>50000</v>
      </c>
      <c r="E500">
        <v>50000</v>
      </c>
      <c r="F500">
        <v>50000</v>
      </c>
    </row>
    <row r="501" spans="2:6" x14ac:dyDescent="0.25">
      <c r="B501" s="6" t="s">
        <v>6200</v>
      </c>
      <c r="C501">
        <v>50000</v>
      </c>
      <c r="D501">
        <v>50000</v>
      </c>
      <c r="E501">
        <v>50000</v>
      </c>
      <c r="F501">
        <v>50000</v>
      </c>
    </row>
    <row r="502" spans="2:6" x14ac:dyDescent="0.25">
      <c r="B502" s="6" t="s">
        <v>6201</v>
      </c>
      <c r="C502">
        <v>50000</v>
      </c>
      <c r="D502">
        <v>50000</v>
      </c>
      <c r="E502">
        <v>50000</v>
      </c>
      <c r="F502">
        <v>50000</v>
      </c>
    </row>
    <row r="503" spans="2:6" x14ac:dyDescent="0.25">
      <c r="B503" s="6" t="s">
        <v>6202</v>
      </c>
      <c r="C503">
        <v>1899000</v>
      </c>
      <c r="D503">
        <v>1596000</v>
      </c>
      <c r="E503">
        <v>1596000</v>
      </c>
      <c r="F503">
        <v>1596000</v>
      </c>
    </row>
    <row r="504" spans="2:6" x14ac:dyDescent="0.25">
      <c r="B504" s="6" t="s">
        <v>6203</v>
      </c>
      <c r="C504">
        <v>251674</v>
      </c>
      <c r="D504">
        <v>261000</v>
      </c>
      <c r="E504">
        <v>261000</v>
      </c>
      <c r="F504">
        <v>261000</v>
      </c>
    </row>
    <row r="505" spans="2:6" x14ac:dyDescent="0.25">
      <c r="B505" s="6" t="s">
        <v>6204</v>
      </c>
      <c r="C505">
        <v>266345</v>
      </c>
      <c r="D505">
        <v>276000</v>
      </c>
      <c r="E505">
        <v>276000</v>
      </c>
      <c r="F505">
        <v>276000</v>
      </c>
    </row>
    <row r="506" spans="2:6" x14ac:dyDescent="0.25">
      <c r="B506" s="6" t="s">
        <v>6205</v>
      </c>
      <c r="C506">
        <v>673445</v>
      </c>
      <c r="D506">
        <v>674000</v>
      </c>
      <c r="E506">
        <v>674000</v>
      </c>
      <c r="F506">
        <v>674000</v>
      </c>
    </row>
    <row r="507" spans="2:6" x14ac:dyDescent="0.25">
      <c r="B507" s="6" t="s">
        <v>6206</v>
      </c>
      <c r="C507">
        <v>11596077</v>
      </c>
      <c r="D507">
        <v>11596077</v>
      </c>
      <c r="E507">
        <v>11596077</v>
      </c>
      <c r="F507">
        <v>11596077</v>
      </c>
    </row>
    <row r="508" spans="2:6" x14ac:dyDescent="0.25">
      <c r="B508" s="6" t="s">
        <v>6207</v>
      </c>
      <c r="C508">
        <v>20600000</v>
      </c>
      <c r="D508">
        <v>20600000</v>
      </c>
      <c r="E508">
        <v>20600000</v>
      </c>
      <c r="F508">
        <v>20600000</v>
      </c>
    </row>
    <row r="509" spans="2:6" x14ac:dyDescent="0.25">
      <c r="B509" s="6" t="s">
        <v>6208</v>
      </c>
      <c r="C509">
        <v>24060456</v>
      </c>
      <c r="D509">
        <v>24060456</v>
      </c>
      <c r="E509">
        <v>24060456</v>
      </c>
      <c r="F509">
        <v>24060456</v>
      </c>
    </row>
    <row r="510" spans="2:6" x14ac:dyDescent="0.25">
      <c r="B510" s="6" t="s">
        <v>6209</v>
      </c>
      <c r="C510">
        <v>8400000</v>
      </c>
      <c r="D510">
        <v>8400000</v>
      </c>
      <c r="E510">
        <v>8400000</v>
      </c>
      <c r="F510">
        <v>8400000</v>
      </c>
    </row>
    <row r="511" spans="2:6" x14ac:dyDescent="0.25">
      <c r="B511" s="6" t="s">
        <v>6210</v>
      </c>
      <c r="C511">
        <v>9126000</v>
      </c>
      <c r="D511">
        <v>9126000</v>
      </c>
      <c r="E511">
        <v>0</v>
      </c>
      <c r="F511">
        <v>0</v>
      </c>
    </row>
    <row r="512" spans="2:6" x14ac:dyDescent="0.25">
      <c r="B512" s="6" t="s">
        <v>6211</v>
      </c>
      <c r="C512">
        <v>1950000</v>
      </c>
      <c r="D512">
        <v>1950000</v>
      </c>
      <c r="E512">
        <v>0</v>
      </c>
      <c r="F512">
        <v>0</v>
      </c>
    </row>
    <row r="513" spans="2:6" x14ac:dyDescent="0.25">
      <c r="B513" s="6" t="s">
        <v>6212</v>
      </c>
      <c r="C513">
        <v>9705364</v>
      </c>
      <c r="D513">
        <v>9705364</v>
      </c>
      <c r="E513">
        <v>9705364</v>
      </c>
      <c r="F513">
        <v>9705364</v>
      </c>
    </row>
    <row r="514" spans="2:6" x14ac:dyDescent="0.25">
      <c r="B514" s="6" t="s">
        <v>6213</v>
      </c>
      <c r="C514">
        <v>1000000</v>
      </c>
      <c r="D514">
        <v>0</v>
      </c>
      <c r="E514">
        <v>0</v>
      </c>
      <c r="F514">
        <v>0</v>
      </c>
    </row>
    <row r="515" spans="2:6" x14ac:dyDescent="0.25">
      <c r="B515" s="6" t="s">
        <v>6214</v>
      </c>
      <c r="C515">
        <v>250000</v>
      </c>
      <c r="D515">
        <v>0</v>
      </c>
      <c r="E515">
        <v>0</v>
      </c>
      <c r="F515">
        <v>0</v>
      </c>
    </row>
    <row r="516" spans="2:6" x14ac:dyDescent="0.25">
      <c r="B516" s="6" t="s">
        <v>6215</v>
      </c>
      <c r="C516">
        <v>11000</v>
      </c>
      <c r="D516">
        <v>0</v>
      </c>
      <c r="E516">
        <v>0</v>
      </c>
      <c r="F516">
        <v>0</v>
      </c>
    </row>
    <row r="517" spans="2:6" x14ac:dyDescent="0.25">
      <c r="B517" s="6" t="s">
        <v>6216</v>
      </c>
      <c r="C517">
        <v>500000</v>
      </c>
      <c r="D517">
        <v>500000</v>
      </c>
      <c r="E517">
        <v>500000</v>
      </c>
      <c r="F517">
        <v>500000</v>
      </c>
    </row>
    <row r="518" spans="2:6" x14ac:dyDescent="0.25">
      <c r="B518" s="6" t="s">
        <v>6217</v>
      </c>
      <c r="C518">
        <v>4000000</v>
      </c>
      <c r="D518">
        <v>6000000</v>
      </c>
      <c r="E518">
        <v>6000000</v>
      </c>
      <c r="F518">
        <v>6000000</v>
      </c>
    </row>
    <row r="519" spans="2:6" x14ac:dyDescent="0.25">
      <c r="B519" s="6" t="s">
        <v>6218</v>
      </c>
      <c r="C519">
        <v>3000000</v>
      </c>
      <c r="D519">
        <v>5000000</v>
      </c>
      <c r="E519">
        <v>5000000</v>
      </c>
      <c r="F519">
        <v>5000000</v>
      </c>
    </row>
    <row r="520" spans="2:6" x14ac:dyDescent="0.25">
      <c r="B520" s="6" t="s">
        <v>6219</v>
      </c>
      <c r="C520">
        <v>2000000</v>
      </c>
      <c r="D520">
        <v>3000000</v>
      </c>
      <c r="E520">
        <v>3000000</v>
      </c>
      <c r="F520">
        <v>3000000</v>
      </c>
    </row>
    <row r="521" spans="2:6" x14ac:dyDescent="0.25">
      <c r="B521" s="6" t="s">
        <v>6220</v>
      </c>
      <c r="C521">
        <v>1500000</v>
      </c>
      <c r="D521">
        <v>3000000</v>
      </c>
      <c r="E521">
        <v>3000000</v>
      </c>
      <c r="F521">
        <v>3000000</v>
      </c>
    </row>
    <row r="522" spans="2:6" x14ac:dyDescent="0.25">
      <c r="B522" s="6" t="s">
        <v>6221</v>
      </c>
      <c r="C522">
        <v>1000000</v>
      </c>
      <c r="D522">
        <v>2000000</v>
      </c>
      <c r="E522">
        <v>2000000</v>
      </c>
      <c r="F522">
        <v>2000000</v>
      </c>
    </row>
    <row r="523" spans="2:6" x14ac:dyDescent="0.25">
      <c r="B523" s="6" t="s">
        <v>6222</v>
      </c>
      <c r="C523">
        <v>1000000</v>
      </c>
      <c r="D523">
        <v>2000000</v>
      </c>
      <c r="E523">
        <v>2000000</v>
      </c>
      <c r="F523">
        <v>2000000</v>
      </c>
    </row>
    <row r="524" spans="2:6" x14ac:dyDescent="0.25">
      <c r="B524" s="6" t="s">
        <v>6223</v>
      </c>
      <c r="C524">
        <v>500000</v>
      </c>
      <c r="D524">
        <v>500000</v>
      </c>
      <c r="E524">
        <v>500000</v>
      </c>
      <c r="F524">
        <v>500000</v>
      </c>
    </row>
    <row r="525" spans="2:6" x14ac:dyDescent="0.25">
      <c r="B525" s="6" t="s">
        <v>6224</v>
      </c>
      <c r="C525">
        <v>500000</v>
      </c>
      <c r="D525">
        <v>500000</v>
      </c>
      <c r="E525">
        <v>500000</v>
      </c>
      <c r="F525">
        <v>500000</v>
      </c>
    </row>
    <row r="526" spans="2:6" x14ac:dyDescent="0.25">
      <c r="B526" s="6" t="s">
        <v>6225</v>
      </c>
      <c r="C526">
        <v>100000</v>
      </c>
      <c r="D526">
        <v>100000</v>
      </c>
      <c r="E526">
        <v>100000</v>
      </c>
      <c r="F526">
        <v>100000</v>
      </c>
    </row>
    <row r="527" spans="2:6" x14ac:dyDescent="0.25">
      <c r="B527" s="6" t="s">
        <v>6226</v>
      </c>
      <c r="C527">
        <v>1600000</v>
      </c>
      <c r="D527">
        <v>0</v>
      </c>
      <c r="E527">
        <v>0</v>
      </c>
      <c r="F527">
        <v>0</v>
      </c>
    </row>
    <row r="528" spans="2:6" x14ac:dyDescent="0.25">
      <c r="B528" s="6" t="s">
        <v>6227</v>
      </c>
      <c r="C528">
        <v>3000000</v>
      </c>
      <c r="D528">
        <v>3000000</v>
      </c>
      <c r="E528">
        <v>3000000</v>
      </c>
      <c r="F528">
        <v>3000000</v>
      </c>
    </row>
    <row r="529" spans="2:6" x14ac:dyDescent="0.25">
      <c r="B529" s="6" t="s">
        <v>6228</v>
      </c>
      <c r="C529">
        <v>558231</v>
      </c>
      <c r="D529">
        <v>1500000</v>
      </c>
      <c r="E529">
        <v>1500000</v>
      </c>
      <c r="F529">
        <v>1500000</v>
      </c>
    </row>
    <row r="530" spans="2:6" x14ac:dyDescent="0.25">
      <c r="B530" s="6" t="s">
        <v>6229</v>
      </c>
      <c r="C530">
        <v>1090097</v>
      </c>
      <c r="D530">
        <v>0</v>
      </c>
      <c r="E530">
        <v>0</v>
      </c>
      <c r="F530">
        <v>0</v>
      </c>
    </row>
    <row r="531" spans="2:6" x14ac:dyDescent="0.25">
      <c r="B531" s="6" t="s">
        <v>6230</v>
      </c>
      <c r="C531">
        <v>85000</v>
      </c>
      <c r="D531">
        <v>100000</v>
      </c>
      <c r="E531">
        <v>100000</v>
      </c>
      <c r="F531">
        <v>100000</v>
      </c>
    </row>
    <row r="532" spans="2:6" x14ac:dyDescent="0.25">
      <c r="B532" s="6" t="s">
        <v>6231</v>
      </c>
      <c r="C532">
        <v>100000</v>
      </c>
      <c r="D532">
        <v>100000</v>
      </c>
      <c r="E532">
        <v>100000</v>
      </c>
      <c r="F532">
        <v>100000</v>
      </c>
    </row>
    <row r="533" spans="2:6" x14ac:dyDescent="0.25">
      <c r="B533" s="6" t="s">
        <v>6232</v>
      </c>
      <c r="C533">
        <v>24500</v>
      </c>
      <c r="D533">
        <v>50000</v>
      </c>
      <c r="E533">
        <v>50000</v>
      </c>
      <c r="F533">
        <v>50000</v>
      </c>
    </row>
    <row r="534" spans="2:6" x14ac:dyDescent="0.25">
      <c r="B534" s="6" t="s">
        <v>6233</v>
      </c>
      <c r="C534">
        <v>100000</v>
      </c>
      <c r="D534">
        <v>100000</v>
      </c>
      <c r="E534">
        <v>100000</v>
      </c>
      <c r="F534">
        <v>100000</v>
      </c>
    </row>
    <row r="535" spans="2:6" x14ac:dyDescent="0.25">
      <c r="B535" s="6" t="s">
        <v>6234</v>
      </c>
      <c r="C535">
        <v>6000</v>
      </c>
      <c r="D535">
        <v>10000</v>
      </c>
      <c r="E535">
        <v>10000</v>
      </c>
      <c r="F535">
        <v>10000</v>
      </c>
    </row>
    <row r="536" spans="2:6" x14ac:dyDescent="0.25">
      <c r="B536" s="6" t="s">
        <v>6235</v>
      </c>
      <c r="C536">
        <v>16000</v>
      </c>
      <c r="D536">
        <v>20000</v>
      </c>
      <c r="E536">
        <v>20000</v>
      </c>
      <c r="F536">
        <v>20000</v>
      </c>
    </row>
    <row r="537" spans="2:6" x14ac:dyDescent="0.25">
      <c r="B537" s="6" t="s">
        <v>6236</v>
      </c>
      <c r="C537">
        <v>24000</v>
      </c>
      <c r="D537">
        <v>20000</v>
      </c>
      <c r="E537">
        <v>20000</v>
      </c>
      <c r="F537">
        <v>20000</v>
      </c>
    </row>
    <row r="538" spans="2:6" x14ac:dyDescent="0.25">
      <c r="B538" s="6" t="s">
        <v>6237</v>
      </c>
      <c r="C538">
        <v>100000</v>
      </c>
      <c r="D538">
        <v>300000</v>
      </c>
      <c r="E538">
        <v>300000</v>
      </c>
      <c r="F538">
        <v>300000</v>
      </c>
    </row>
    <row r="539" spans="2:6" x14ac:dyDescent="0.25">
      <c r="B539" s="6" t="s">
        <v>6238</v>
      </c>
      <c r="C539">
        <v>50000</v>
      </c>
      <c r="D539">
        <v>50000</v>
      </c>
      <c r="E539">
        <v>120000</v>
      </c>
      <c r="F539">
        <v>50000</v>
      </c>
    </row>
    <row r="540" spans="2:6" x14ac:dyDescent="0.25">
      <c r="B540" s="6" t="s">
        <v>6239</v>
      </c>
      <c r="C540">
        <v>110000</v>
      </c>
      <c r="D540">
        <v>120000</v>
      </c>
      <c r="E540">
        <v>120000</v>
      </c>
      <c r="F540">
        <v>120000</v>
      </c>
    </row>
    <row r="541" spans="2:6" x14ac:dyDescent="0.25">
      <c r="B541" s="6" t="s">
        <v>6240</v>
      </c>
      <c r="C541">
        <v>137502</v>
      </c>
      <c r="D541">
        <v>130000</v>
      </c>
      <c r="E541">
        <v>130000</v>
      </c>
      <c r="F541">
        <v>130000</v>
      </c>
    </row>
    <row r="542" spans="2:6" x14ac:dyDescent="0.25">
      <c r="B542" s="6" t="s">
        <v>6241</v>
      </c>
      <c r="C542">
        <v>25000</v>
      </c>
      <c r="D542">
        <v>25000</v>
      </c>
      <c r="E542">
        <v>25000</v>
      </c>
      <c r="F542">
        <v>25000</v>
      </c>
    </row>
    <row r="543" spans="2:6" x14ac:dyDescent="0.25">
      <c r="B543" s="6" t="s">
        <v>6242</v>
      </c>
      <c r="C543">
        <v>133332</v>
      </c>
      <c r="D543">
        <v>200000</v>
      </c>
      <c r="E543">
        <v>200000</v>
      </c>
      <c r="F543">
        <v>200000</v>
      </c>
    </row>
    <row r="544" spans="2:6" x14ac:dyDescent="0.25">
      <c r="B544" s="6" t="s">
        <v>6243</v>
      </c>
      <c r="C544">
        <v>100000</v>
      </c>
      <c r="D544">
        <v>100000</v>
      </c>
      <c r="E544">
        <v>100000</v>
      </c>
      <c r="F544">
        <v>100000</v>
      </c>
    </row>
    <row r="545" spans="2:6" x14ac:dyDescent="0.25">
      <c r="B545" s="6" t="s">
        <v>6244</v>
      </c>
      <c r="C545">
        <v>85550</v>
      </c>
      <c r="D545">
        <v>100000</v>
      </c>
      <c r="E545">
        <v>100000</v>
      </c>
      <c r="F545">
        <v>100000</v>
      </c>
    </row>
    <row r="546" spans="2:6" x14ac:dyDescent="0.25">
      <c r="B546" s="6" t="s">
        <v>6245</v>
      </c>
      <c r="C546">
        <v>90694</v>
      </c>
      <c r="D546">
        <v>100000</v>
      </c>
      <c r="E546">
        <v>100000</v>
      </c>
      <c r="F546">
        <v>100000</v>
      </c>
    </row>
    <row r="547" spans="2:6" x14ac:dyDescent="0.25">
      <c r="B547" s="6" t="s">
        <v>6246</v>
      </c>
      <c r="C547">
        <v>8000</v>
      </c>
      <c r="D547">
        <v>10000</v>
      </c>
      <c r="E547">
        <v>10000</v>
      </c>
      <c r="F547">
        <v>10000</v>
      </c>
    </row>
    <row r="548" spans="2:6" x14ac:dyDescent="0.25">
      <c r="B548" s="6" t="s">
        <v>6247</v>
      </c>
      <c r="C548">
        <v>36800</v>
      </c>
      <c r="D548">
        <v>36800</v>
      </c>
      <c r="E548">
        <v>36800</v>
      </c>
      <c r="F548">
        <v>36800</v>
      </c>
    </row>
    <row r="549" spans="2:6" x14ac:dyDescent="0.25">
      <c r="B549" s="6" t="s">
        <v>6248</v>
      </c>
      <c r="C549">
        <v>36406</v>
      </c>
      <c r="D549">
        <v>100000</v>
      </c>
      <c r="E549">
        <v>100000</v>
      </c>
      <c r="F549">
        <v>100000</v>
      </c>
    </row>
    <row r="550" spans="2:6" x14ac:dyDescent="0.25">
      <c r="B550" s="6" t="s">
        <v>6249</v>
      </c>
      <c r="C550">
        <v>30000</v>
      </c>
      <c r="D550">
        <v>36000</v>
      </c>
      <c r="E550">
        <v>36000</v>
      </c>
      <c r="F550">
        <v>36000</v>
      </c>
    </row>
    <row r="551" spans="2:6" x14ac:dyDescent="0.25">
      <c r="B551" s="6" t="s">
        <v>6250</v>
      </c>
      <c r="C551">
        <v>21775</v>
      </c>
      <c r="D551">
        <v>0</v>
      </c>
      <c r="E551">
        <v>0</v>
      </c>
      <c r="F551">
        <v>0</v>
      </c>
    </row>
    <row r="552" spans="2:6" x14ac:dyDescent="0.25">
      <c r="B552" s="6" t="s">
        <v>6251</v>
      </c>
      <c r="C552">
        <v>360000</v>
      </c>
      <c r="D552">
        <v>0</v>
      </c>
      <c r="E552">
        <v>0</v>
      </c>
      <c r="F552">
        <v>0</v>
      </c>
    </row>
    <row r="553" spans="2:6" x14ac:dyDescent="0.25">
      <c r="B553" s="6" t="s">
        <v>6252</v>
      </c>
      <c r="C553">
        <v>2300000</v>
      </c>
      <c r="D553">
        <v>0</v>
      </c>
      <c r="E553">
        <v>0</v>
      </c>
      <c r="F553">
        <v>0</v>
      </c>
    </row>
    <row r="554" spans="2:6" x14ac:dyDescent="0.25">
      <c r="B554" s="6" t="s">
        <v>6253</v>
      </c>
      <c r="C554">
        <v>800000</v>
      </c>
      <c r="D554">
        <v>0</v>
      </c>
      <c r="E554">
        <v>0</v>
      </c>
      <c r="F554">
        <v>0</v>
      </c>
    </row>
    <row r="555" spans="2:6" x14ac:dyDescent="0.25">
      <c r="B555" s="6" t="s">
        <v>6254</v>
      </c>
      <c r="C555">
        <v>500000</v>
      </c>
      <c r="D555">
        <v>0</v>
      </c>
      <c r="E555">
        <v>0</v>
      </c>
      <c r="F555">
        <v>0</v>
      </c>
    </row>
    <row r="556" spans="2:6" x14ac:dyDescent="0.25">
      <c r="B556" s="6" t="s">
        <v>6255</v>
      </c>
      <c r="C556">
        <v>200000</v>
      </c>
      <c r="D556">
        <v>0</v>
      </c>
      <c r="E556">
        <v>0</v>
      </c>
      <c r="F556">
        <v>0</v>
      </c>
    </row>
    <row r="557" spans="2:6" x14ac:dyDescent="0.25">
      <c r="B557" s="6" t="s">
        <v>6256</v>
      </c>
      <c r="C557">
        <v>50000</v>
      </c>
      <c r="D557">
        <v>0</v>
      </c>
      <c r="E557">
        <v>0</v>
      </c>
      <c r="F557">
        <v>0</v>
      </c>
    </row>
    <row r="558" spans="2:6" x14ac:dyDescent="0.25">
      <c r="B558" s="6" t="s">
        <v>6257</v>
      </c>
      <c r="C558">
        <v>125424</v>
      </c>
      <c r="D558">
        <v>0</v>
      </c>
      <c r="E558">
        <v>0</v>
      </c>
      <c r="F558">
        <v>0</v>
      </c>
    </row>
    <row r="559" spans="2:6" x14ac:dyDescent="0.25">
      <c r="B559" s="6" t="s">
        <v>6258</v>
      </c>
      <c r="C559">
        <v>38136</v>
      </c>
      <c r="D559">
        <v>0</v>
      </c>
      <c r="E559">
        <v>0</v>
      </c>
      <c r="F559">
        <v>0</v>
      </c>
    </row>
    <row r="560" spans="2:6" x14ac:dyDescent="0.25">
      <c r="B560" s="6" t="s">
        <v>6259</v>
      </c>
      <c r="C560">
        <v>72000</v>
      </c>
      <c r="D560">
        <v>0</v>
      </c>
      <c r="E560">
        <v>0</v>
      </c>
      <c r="F560">
        <v>0</v>
      </c>
    </row>
    <row r="561" spans="2:6" x14ac:dyDescent="0.25">
      <c r="B561" s="6" t="s">
        <v>6260</v>
      </c>
      <c r="C561">
        <v>96000</v>
      </c>
      <c r="D561">
        <v>0</v>
      </c>
      <c r="E561">
        <v>0</v>
      </c>
      <c r="F561">
        <v>0</v>
      </c>
    </row>
    <row r="562" spans="2:6" x14ac:dyDescent="0.25">
      <c r="B562" s="6" t="s">
        <v>6261</v>
      </c>
      <c r="C562">
        <v>20000</v>
      </c>
      <c r="D562">
        <v>0</v>
      </c>
      <c r="E562">
        <v>0</v>
      </c>
      <c r="F562">
        <v>0</v>
      </c>
    </row>
    <row r="563" spans="2:6" x14ac:dyDescent="0.25">
      <c r="B563" s="6" t="s">
        <v>6262</v>
      </c>
      <c r="C563">
        <v>42000</v>
      </c>
      <c r="D563">
        <v>0</v>
      </c>
      <c r="E563">
        <v>0</v>
      </c>
      <c r="F563">
        <v>0</v>
      </c>
    </row>
    <row r="564" spans="2:6" x14ac:dyDescent="0.25">
      <c r="B564" s="6" t="s">
        <v>6263</v>
      </c>
      <c r="C564">
        <v>45500</v>
      </c>
      <c r="D564">
        <v>0</v>
      </c>
      <c r="E564">
        <v>0</v>
      </c>
      <c r="F564">
        <v>0</v>
      </c>
    </row>
    <row r="565" spans="2:6" x14ac:dyDescent="0.25">
      <c r="B565" s="6" t="s">
        <v>6264</v>
      </c>
      <c r="C565">
        <v>4754</v>
      </c>
      <c r="D565">
        <v>0</v>
      </c>
      <c r="E565">
        <v>0</v>
      </c>
      <c r="F565">
        <v>0</v>
      </c>
    </row>
    <row r="566" spans="2:6" x14ac:dyDescent="0.25">
      <c r="B566" s="6" t="s">
        <v>6265</v>
      </c>
      <c r="C566">
        <v>60000</v>
      </c>
      <c r="D566">
        <v>0</v>
      </c>
      <c r="E566">
        <v>0</v>
      </c>
      <c r="F566">
        <v>0</v>
      </c>
    </row>
    <row r="567" spans="2:6" x14ac:dyDescent="0.25">
      <c r="B567" s="6" t="s">
        <v>6266</v>
      </c>
      <c r="C567">
        <v>240000</v>
      </c>
      <c r="D567">
        <v>0</v>
      </c>
      <c r="E567">
        <v>0</v>
      </c>
      <c r="F567">
        <v>0</v>
      </c>
    </row>
    <row r="568" spans="2:6" x14ac:dyDescent="0.25">
      <c r="B568" s="6" t="s">
        <v>6267</v>
      </c>
      <c r="C568">
        <v>42000</v>
      </c>
      <c r="D568">
        <v>0</v>
      </c>
      <c r="E568">
        <v>0</v>
      </c>
      <c r="F568">
        <v>0</v>
      </c>
    </row>
    <row r="569" spans="2:6" x14ac:dyDescent="0.25">
      <c r="B569" s="6" t="s">
        <v>6268</v>
      </c>
      <c r="C569">
        <v>1200</v>
      </c>
      <c r="D569">
        <v>0</v>
      </c>
      <c r="E569">
        <v>0</v>
      </c>
      <c r="F569">
        <v>0</v>
      </c>
    </row>
    <row r="570" spans="2:6" x14ac:dyDescent="0.25">
      <c r="B570" s="6" t="s">
        <v>6269</v>
      </c>
      <c r="C570">
        <v>45000</v>
      </c>
      <c r="D570">
        <v>0</v>
      </c>
      <c r="E570">
        <v>0</v>
      </c>
      <c r="F570">
        <v>0</v>
      </c>
    </row>
    <row r="571" spans="2:6" x14ac:dyDescent="0.25">
      <c r="B571" s="6" t="s">
        <v>6270</v>
      </c>
      <c r="C571">
        <v>60000</v>
      </c>
      <c r="D571">
        <v>0</v>
      </c>
      <c r="E571">
        <v>0</v>
      </c>
      <c r="F571">
        <v>0</v>
      </c>
    </row>
    <row r="572" spans="2:6" x14ac:dyDescent="0.25">
      <c r="B572" s="6" t="s">
        <v>6271</v>
      </c>
      <c r="C572">
        <v>270000</v>
      </c>
      <c r="D572">
        <v>0</v>
      </c>
      <c r="E572">
        <v>0</v>
      </c>
      <c r="F572">
        <v>0</v>
      </c>
    </row>
    <row r="573" spans="2:6" x14ac:dyDescent="0.25">
      <c r="B573" s="6" t="s">
        <v>6272</v>
      </c>
      <c r="C573">
        <v>1166000</v>
      </c>
      <c r="D573">
        <v>0</v>
      </c>
      <c r="E573">
        <v>0</v>
      </c>
      <c r="F573">
        <v>0</v>
      </c>
    </row>
    <row r="574" spans="2:6" x14ac:dyDescent="0.25">
      <c r="B574" s="6" t="s">
        <v>6273</v>
      </c>
      <c r="C574">
        <v>3781</v>
      </c>
      <c r="D574">
        <v>0</v>
      </c>
      <c r="E574">
        <v>0</v>
      </c>
      <c r="F574">
        <v>0</v>
      </c>
    </row>
    <row r="575" spans="2:6" x14ac:dyDescent="0.25">
      <c r="B575" s="6" t="s">
        <v>6274</v>
      </c>
      <c r="C575">
        <v>22500</v>
      </c>
      <c r="D575">
        <v>0</v>
      </c>
      <c r="E575">
        <v>0</v>
      </c>
      <c r="F575">
        <v>0</v>
      </c>
    </row>
    <row r="576" spans="2:6" x14ac:dyDescent="0.25">
      <c r="B576" s="6" t="s">
        <v>6275</v>
      </c>
      <c r="C576">
        <v>51565</v>
      </c>
      <c r="D576">
        <v>0</v>
      </c>
      <c r="E576">
        <v>0</v>
      </c>
      <c r="F576">
        <v>0</v>
      </c>
    </row>
    <row r="577" spans="2:6" x14ac:dyDescent="0.25">
      <c r="B577" s="6" t="s">
        <v>6276</v>
      </c>
      <c r="C577">
        <v>600</v>
      </c>
      <c r="D577">
        <v>0</v>
      </c>
      <c r="E577">
        <v>0</v>
      </c>
      <c r="F577">
        <v>0</v>
      </c>
    </row>
    <row r="578" spans="2:6" x14ac:dyDescent="0.25">
      <c r="B578" s="6" t="s">
        <v>6277</v>
      </c>
      <c r="C578">
        <v>6840</v>
      </c>
      <c r="D578">
        <v>0</v>
      </c>
      <c r="E578">
        <v>0</v>
      </c>
      <c r="F578">
        <v>0</v>
      </c>
    </row>
    <row r="579" spans="2:6" x14ac:dyDescent="0.25">
      <c r="B579" s="6" t="s">
        <v>6278</v>
      </c>
      <c r="C579">
        <v>7000</v>
      </c>
      <c r="D579">
        <v>0</v>
      </c>
      <c r="E579">
        <v>0</v>
      </c>
      <c r="F579">
        <v>0</v>
      </c>
    </row>
    <row r="580" spans="2:6" x14ac:dyDescent="0.25">
      <c r="B580" s="6" t="s">
        <v>6279</v>
      </c>
      <c r="C580">
        <v>9000</v>
      </c>
      <c r="D580">
        <v>0</v>
      </c>
      <c r="E580">
        <v>0</v>
      </c>
      <c r="F580">
        <v>0</v>
      </c>
    </row>
    <row r="581" spans="2:6" x14ac:dyDescent="0.25">
      <c r="B581" s="6" t="s">
        <v>6280</v>
      </c>
      <c r="C581">
        <v>90800</v>
      </c>
      <c r="D581">
        <v>0</v>
      </c>
      <c r="E581">
        <v>0</v>
      </c>
      <c r="F581">
        <v>0</v>
      </c>
    </row>
    <row r="582" spans="2:6" x14ac:dyDescent="0.25">
      <c r="B582" s="6" t="s">
        <v>6281</v>
      </c>
      <c r="C582">
        <v>13006</v>
      </c>
      <c r="D582">
        <v>0</v>
      </c>
      <c r="E582">
        <v>0</v>
      </c>
      <c r="F582">
        <v>0</v>
      </c>
    </row>
    <row r="583" spans="2:6" x14ac:dyDescent="0.25">
      <c r="B583" s="6" t="s">
        <v>6282</v>
      </c>
      <c r="C583">
        <v>33006</v>
      </c>
      <c r="D583">
        <v>0</v>
      </c>
      <c r="E583">
        <v>0</v>
      </c>
      <c r="F583">
        <v>0</v>
      </c>
    </row>
    <row r="584" spans="2:6" x14ac:dyDescent="0.25">
      <c r="B584" s="6" t="s">
        <v>6283</v>
      </c>
      <c r="C584">
        <v>36000</v>
      </c>
      <c r="D584">
        <v>0</v>
      </c>
      <c r="E584">
        <v>0</v>
      </c>
      <c r="F584">
        <v>0</v>
      </c>
    </row>
    <row r="585" spans="2:6" x14ac:dyDescent="0.25">
      <c r="B585" s="6" t="s">
        <v>6284</v>
      </c>
      <c r="C585">
        <v>35000</v>
      </c>
      <c r="D585">
        <v>0</v>
      </c>
      <c r="E585">
        <v>0</v>
      </c>
      <c r="F585">
        <v>0</v>
      </c>
    </row>
    <row r="586" spans="2:6" x14ac:dyDescent="0.25">
      <c r="B586" s="6" t="s">
        <v>6285</v>
      </c>
      <c r="C586">
        <v>165166.66999999998</v>
      </c>
      <c r="D586">
        <v>0</v>
      </c>
      <c r="E586">
        <v>0</v>
      </c>
      <c r="F586">
        <v>0</v>
      </c>
    </row>
    <row r="587" spans="2:6" x14ac:dyDescent="0.25">
      <c r="B587" s="6" t="s">
        <v>6286</v>
      </c>
      <c r="C587">
        <v>139512</v>
      </c>
      <c r="D587">
        <v>0</v>
      </c>
      <c r="E587">
        <v>0</v>
      </c>
      <c r="F587">
        <v>0</v>
      </c>
    </row>
    <row r="588" spans="2:6" x14ac:dyDescent="0.25">
      <c r="B588" s="6" t="s">
        <v>6287</v>
      </c>
      <c r="C588">
        <v>96000</v>
      </c>
      <c r="D588">
        <v>0</v>
      </c>
      <c r="E588">
        <v>0</v>
      </c>
      <c r="F588">
        <v>0</v>
      </c>
    </row>
    <row r="589" spans="2:6" x14ac:dyDescent="0.25">
      <c r="B589" s="6" t="s">
        <v>6288</v>
      </c>
      <c r="C589">
        <v>30000</v>
      </c>
      <c r="D589">
        <v>0</v>
      </c>
      <c r="E589">
        <v>0</v>
      </c>
      <c r="F589">
        <v>0</v>
      </c>
    </row>
    <row r="590" spans="2:6" x14ac:dyDescent="0.25">
      <c r="B590" s="6" t="s">
        <v>6289</v>
      </c>
      <c r="C590">
        <v>120000</v>
      </c>
      <c r="D590">
        <v>0</v>
      </c>
      <c r="E590">
        <v>0</v>
      </c>
      <c r="F590">
        <v>0</v>
      </c>
    </row>
    <row r="591" spans="2:6" x14ac:dyDescent="0.25">
      <c r="B591" s="6" t="s">
        <v>6290</v>
      </c>
      <c r="C591">
        <v>120000</v>
      </c>
      <c r="D591">
        <v>0</v>
      </c>
      <c r="E591">
        <v>0</v>
      </c>
      <c r="F591">
        <v>0</v>
      </c>
    </row>
    <row r="592" spans="2:6" x14ac:dyDescent="0.25">
      <c r="B592" s="6" t="s">
        <v>6291</v>
      </c>
      <c r="C592">
        <v>490000</v>
      </c>
      <c r="D592">
        <v>840000</v>
      </c>
      <c r="E592">
        <v>490000</v>
      </c>
      <c r="F592">
        <v>0</v>
      </c>
    </row>
    <row r="593" spans="2:6" x14ac:dyDescent="0.25">
      <c r="B593" s="6" t="s">
        <v>6292</v>
      </c>
      <c r="C593">
        <v>5000</v>
      </c>
      <c r="D593">
        <v>5000</v>
      </c>
      <c r="E593">
        <v>5000</v>
      </c>
      <c r="F593">
        <v>5000</v>
      </c>
    </row>
    <row r="594" spans="2:6" x14ac:dyDescent="0.25">
      <c r="B594" s="6" t="s">
        <v>6293</v>
      </c>
      <c r="C594">
        <v>50000</v>
      </c>
      <c r="D594">
        <v>0</v>
      </c>
      <c r="E594">
        <v>0</v>
      </c>
      <c r="F594">
        <v>0</v>
      </c>
    </row>
    <row r="595" spans="2:6" x14ac:dyDescent="0.25">
      <c r="B595" s="6" t="s">
        <v>6294</v>
      </c>
      <c r="C595">
        <v>20000</v>
      </c>
      <c r="D595">
        <v>0</v>
      </c>
      <c r="E595">
        <v>0</v>
      </c>
      <c r="F595">
        <v>0</v>
      </c>
    </row>
    <row r="596" spans="2:6" x14ac:dyDescent="0.25">
      <c r="B596" s="6" t="s">
        <v>6295</v>
      </c>
      <c r="C596">
        <v>100000</v>
      </c>
      <c r="D596">
        <v>65000</v>
      </c>
      <c r="E596">
        <v>0</v>
      </c>
      <c r="F596">
        <v>0</v>
      </c>
    </row>
    <row r="597" spans="2:6" x14ac:dyDescent="0.25">
      <c r="B597" s="6" t="s">
        <v>6296</v>
      </c>
      <c r="C597">
        <v>1045459</v>
      </c>
      <c r="D597">
        <v>1000000</v>
      </c>
      <c r="E597">
        <v>600000</v>
      </c>
      <c r="F597">
        <v>1600000</v>
      </c>
    </row>
    <row r="598" spans="2:6" x14ac:dyDescent="0.25">
      <c r="B598" s="6" t="s">
        <v>6297</v>
      </c>
      <c r="C598">
        <v>13758</v>
      </c>
      <c r="D598">
        <v>0</v>
      </c>
      <c r="E598">
        <v>0</v>
      </c>
      <c r="F598">
        <v>0</v>
      </c>
    </row>
    <row r="599" spans="2:6" x14ac:dyDescent="0.25">
      <c r="B599" s="6" t="s">
        <v>6298</v>
      </c>
      <c r="C599">
        <v>18000</v>
      </c>
      <c r="D599">
        <v>0</v>
      </c>
      <c r="E599">
        <v>0</v>
      </c>
      <c r="F599">
        <v>0</v>
      </c>
    </row>
    <row r="600" spans="2:6" x14ac:dyDescent="0.25">
      <c r="B600" s="6" t="s">
        <v>6299</v>
      </c>
      <c r="C600">
        <v>13980</v>
      </c>
      <c r="D600">
        <v>0</v>
      </c>
      <c r="E600">
        <v>0</v>
      </c>
      <c r="F600">
        <v>0</v>
      </c>
    </row>
    <row r="601" spans="2:6" x14ac:dyDescent="0.25">
      <c r="B601" s="6" t="s">
        <v>6300</v>
      </c>
      <c r="C601">
        <v>60000</v>
      </c>
      <c r="D601">
        <v>0</v>
      </c>
      <c r="E601">
        <v>0</v>
      </c>
      <c r="F601">
        <v>0</v>
      </c>
    </row>
    <row r="602" spans="2:6" x14ac:dyDescent="0.25">
      <c r="B602" s="6" t="s">
        <v>6301</v>
      </c>
      <c r="C602">
        <v>180000</v>
      </c>
      <c r="D602">
        <v>0</v>
      </c>
      <c r="E602">
        <v>0</v>
      </c>
      <c r="F602">
        <v>0</v>
      </c>
    </row>
    <row r="603" spans="2:6" x14ac:dyDescent="0.25">
      <c r="B603" s="6" t="s">
        <v>6302</v>
      </c>
      <c r="C603">
        <v>35000</v>
      </c>
      <c r="D603">
        <v>0</v>
      </c>
      <c r="E603">
        <v>0</v>
      </c>
      <c r="F603">
        <v>0</v>
      </c>
    </row>
    <row r="604" spans="2:6" x14ac:dyDescent="0.25">
      <c r="B604" s="6" t="s">
        <v>6303</v>
      </c>
      <c r="C604">
        <v>32000</v>
      </c>
      <c r="D604">
        <v>0</v>
      </c>
      <c r="E604">
        <v>0</v>
      </c>
      <c r="F604">
        <v>0</v>
      </c>
    </row>
    <row r="605" spans="2:6" x14ac:dyDescent="0.25">
      <c r="B605" s="6" t="s">
        <v>6304</v>
      </c>
      <c r="C605">
        <v>34500</v>
      </c>
      <c r="D605">
        <v>0</v>
      </c>
      <c r="E605">
        <v>0</v>
      </c>
      <c r="F605">
        <v>0</v>
      </c>
    </row>
    <row r="606" spans="2:6" x14ac:dyDescent="0.25">
      <c r="B606" s="6" t="s">
        <v>6305</v>
      </c>
      <c r="C606">
        <v>50000</v>
      </c>
      <c r="D606">
        <v>0</v>
      </c>
      <c r="E606">
        <v>0</v>
      </c>
      <c r="F606">
        <v>0</v>
      </c>
    </row>
    <row r="607" spans="2:6" x14ac:dyDescent="0.25">
      <c r="B607" s="6" t="s">
        <v>6306</v>
      </c>
      <c r="C607">
        <v>110000</v>
      </c>
      <c r="D607">
        <v>0</v>
      </c>
      <c r="E607">
        <v>0</v>
      </c>
      <c r="F607">
        <v>0</v>
      </c>
    </row>
    <row r="608" spans="2:6" x14ac:dyDescent="0.25">
      <c r="B608" s="6" t="s">
        <v>6307</v>
      </c>
      <c r="C608">
        <v>6800499</v>
      </c>
      <c r="D608">
        <v>0</v>
      </c>
      <c r="E608">
        <v>0</v>
      </c>
      <c r="F608">
        <v>0</v>
      </c>
    </row>
    <row r="609" spans="2:6" x14ac:dyDescent="0.25">
      <c r="B609" s="6" t="s">
        <v>6308</v>
      </c>
      <c r="C609">
        <v>89400</v>
      </c>
      <c r="D609">
        <v>0</v>
      </c>
      <c r="E609">
        <v>0</v>
      </c>
      <c r="F609">
        <v>0</v>
      </c>
    </row>
    <row r="610" spans="2:6" x14ac:dyDescent="0.25">
      <c r="B610" s="6" t="s">
        <v>6309</v>
      </c>
      <c r="C610">
        <v>451778</v>
      </c>
      <c r="D610">
        <v>0</v>
      </c>
      <c r="E610">
        <v>0</v>
      </c>
      <c r="F610">
        <v>0</v>
      </c>
    </row>
    <row r="611" spans="2:6" x14ac:dyDescent="0.25">
      <c r="B611" s="6" t="s">
        <v>6310</v>
      </c>
      <c r="C611">
        <v>29400</v>
      </c>
      <c r="D611">
        <v>0</v>
      </c>
      <c r="E611">
        <v>0</v>
      </c>
      <c r="F611">
        <v>0</v>
      </c>
    </row>
    <row r="612" spans="2:6" x14ac:dyDescent="0.25">
      <c r="B612" s="6" t="s">
        <v>6311</v>
      </c>
      <c r="C612">
        <v>60000</v>
      </c>
      <c r="D612">
        <v>0</v>
      </c>
      <c r="E612">
        <v>0</v>
      </c>
      <c r="F612">
        <v>0</v>
      </c>
    </row>
    <row r="613" spans="2:6" x14ac:dyDescent="0.25">
      <c r="B613" s="6" t="s">
        <v>6312</v>
      </c>
      <c r="C613">
        <v>369495</v>
      </c>
      <c r="D613">
        <v>0</v>
      </c>
      <c r="E613">
        <v>0</v>
      </c>
      <c r="F613">
        <v>0</v>
      </c>
    </row>
    <row r="614" spans="2:6" x14ac:dyDescent="0.25">
      <c r="B614" s="6" t="s">
        <v>6313</v>
      </c>
      <c r="C614">
        <v>5991</v>
      </c>
      <c r="D614">
        <v>0</v>
      </c>
      <c r="E614">
        <v>0</v>
      </c>
      <c r="F614">
        <v>0</v>
      </c>
    </row>
    <row r="615" spans="2:6" x14ac:dyDescent="0.25">
      <c r="B615" s="6" t="s">
        <v>6314</v>
      </c>
      <c r="C615">
        <v>11620</v>
      </c>
      <c r="D615">
        <v>0</v>
      </c>
      <c r="E615">
        <v>0</v>
      </c>
      <c r="F615">
        <v>0</v>
      </c>
    </row>
    <row r="616" spans="2:6" x14ac:dyDescent="0.25">
      <c r="B616" s="6" t="s">
        <v>6315</v>
      </c>
      <c r="C616">
        <v>120000</v>
      </c>
      <c r="D616">
        <v>0</v>
      </c>
      <c r="E616">
        <v>0</v>
      </c>
      <c r="F616">
        <v>0</v>
      </c>
    </row>
    <row r="617" spans="2:6" x14ac:dyDescent="0.25">
      <c r="B617" s="6" t="s">
        <v>6316</v>
      </c>
      <c r="C617">
        <v>139240</v>
      </c>
      <c r="D617">
        <v>0</v>
      </c>
      <c r="E617">
        <v>0</v>
      </c>
      <c r="F617">
        <v>0</v>
      </c>
    </row>
    <row r="618" spans="2:6" x14ac:dyDescent="0.25">
      <c r="B618" s="6" t="s">
        <v>6317</v>
      </c>
      <c r="C618">
        <v>9000</v>
      </c>
      <c r="D618">
        <v>0</v>
      </c>
      <c r="E618">
        <v>0</v>
      </c>
      <c r="F618">
        <v>0</v>
      </c>
    </row>
    <row r="619" spans="2:6" x14ac:dyDescent="0.25">
      <c r="B619" s="6" t="s">
        <v>6318</v>
      </c>
      <c r="C619">
        <v>0</v>
      </c>
      <c r="D619">
        <v>0</v>
      </c>
      <c r="E619">
        <v>0</v>
      </c>
      <c r="F619">
        <v>550000</v>
      </c>
    </row>
    <row r="620" spans="2:6" x14ac:dyDescent="0.25">
      <c r="B620" s="6" t="s">
        <v>6319</v>
      </c>
      <c r="C620">
        <v>22817939</v>
      </c>
      <c r="D620">
        <v>0</v>
      </c>
      <c r="E620">
        <v>0</v>
      </c>
      <c r="F620">
        <v>0</v>
      </c>
    </row>
    <row r="621" spans="2:6" x14ac:dyDescent="0.25">
      <c r="B621" s="6" t="s">
        <v>6320</v>
      </c>
      <c r="C621">
        <v>16469964</v>
      </c>
      <c r="D621">
        <v>0</v>
      </c>
      <c r="E621">
        <v>0</v>
      </c>
      <c r="F621">
        <v>0</v>
      </c>
    </row>
    <row r="622" spans="2:6" x14ac:dyDescent="0.25">
      <c r="B622" s="6" t="s">
        <v>6321</v>
      </c>
      <c r="C622">
        <v>6063330</v>
      </c>
      <c r="D622">
        <v>0</v>
      </c>
      <c r="E622">
        <v>0</v>
      </c>
      <c r="F622">
        <v>0</v>
      </c>
    </row>
    <row r="623" spans="2:6" x14ac:dyDescent="0.25">
      <c r="B623" s="6" t="s">
        <v>6322</v>
      </c>
      <c r="C623">
        <v>4200000</v>
      </c>
      <c r="D623">
        <v>0</v>
      </c>
      <c r="E623">
        <v>0</v>
      </c>
      <c r="F623">
        <v>0</v>
      </c>
    </row>
    <row r="624" spans="2:6" x14ac:dyDescent="0.25">
      <c r="B624" s="6" t="s">
        <v>6323</v>
      </c>
      <c r="C624">
        <v>3719488</v>
      </c>
      <c r="D624">
        <v>0</v>
      </c>
      <c r="E624">
        <v>0</v>
      </c>
      <c r="F624">
        <v>0</v>
      </c>
    </row>
    <row r="625" spans="2:6" x14ac:dyDescent="0.25">
      <c r="B625" s="6" t="s">
        <v>6324</v>
      </c>
      <c r="C625">
        <v>3404730</v>
      </c>
      <c r="D625">
        <v>0</v>
      </c>
      <c r="E625">
        <v>0</v>
      </c>
      <c r="F625">
        <v>0</v>
      </c>
    </row>
    <row r="626" spans="2:6" x14ac:dyDescent="0.25">
      <c r="B626" s="6" t="s">
        <v>6325</v>
      </c>
      <c r="C626">
        <v>2100000</v>
      </c>
      <c r="D626">
        <v>0</v>
      </c>
      <c r="E626">
        <v>0</v>
      </c>
      <c r="F626">
        <v>0</v>
      </c>
    </row>
    <row r="627" spans="2:6" x14ac:dyDescent="0.25">
      <c r="B627" s="6" t="s">
        <v>6326</v>
      </c>
      <c r="C627">
        <v>240000</v>
      </c>
      <c r="D627">
        <v>0</v>
      </c>
      <c r="E627">
        <v>0</v>
      </c>
      <c r="F627">
        <v>0</v>
      </c>
    </row>
    <row r="628" spans="2:6" x14ac:dyDescent="0.25">
      <c r="B628" s="6" t="s">
        <v>6327</v>
      </c>
      <c r="C628">
        <v>157200</v>
      </c>
      <c r="D628">
        <v>0</v>
      </c>
      <c r="E628">
        <v>0</v>
      </c>
      <c r="F628">
        <v>0</v>
      </c>
    </row>
    <row r="629" spans="2:6" x14ac:dyDescent="0.25">
      <c r="B629" s="6" t="s">
        <v>6328</v>
      </c>
      <c r="C629">
        <v>72000</v>
      </c>
      <c r="D629">
        <v>0</v>
      </c>
      <c r="E629">
        <v>0</v>
      </c>
      <c r="F629">
        <v>0</v>
      </c>
    </row>
    <row r="630" spans="2:6" x14ac:dyDescent="0.25">
      <c r="B630" s="6" t="s">
        <v>6329</v>
      </c>
      <c r="C630">
        <v>60000</v>
      </c>
      <c r="D630">
        <v>0</v>
      </c>
      <c r="E630">
        <v>0</v>
      </c>
      <c r="F630">
        <v>0</v>
      </c>
    </row>
    <row r="631" spans="2:6" x14ac:dyDescent="0.25">
      <c r="B631" s="6" t="s">
        <v>6330</v>
      </c>
      <c r="C631">
        <v>30294746</v>
      </c>
      <c r="D631">
        <v>2371970</v>
      </c>
      <c r="E631">
        <v>2371970</v>
      </c>
      <c r="F631">
        <v>1185985</v>
      </c>
    </row>
    <row r="632" spans="2:6" x14ac:dyDescent="0.25">
      <c r="B632" s="6" t="s">
        <v>6331</v>
      </c>
      <c r="C632">
        <v>27141243</v>
      </c>
      <c r="D632">
        <v>847458</v>
      </c>
      <c r="E632">
        <v>847458</v>
      </c>
      <c r="F632">
        <v>706215</v>
      </c>
    </row>
    <row r="633" spans="2:6" x14ac:dyDescent="0.25">
      <c r="B633" s="6" t="s">
        <v>6332</v>
      </c>
      <c r="C633">
        <v>4177119</v>
      </c>
      <c r="D633">
        <v>127119</v>
      </c>
      <c r="E633">
        <v>127119</v>
      </c>
      <c r="F633">
        <v>0</v>
      </c>
    </row>
    <row r="634" spans="2:6" x14ac:dyDescent="0.25">
      <c r="B634" s="6" t="s">
        <v>6333</v>
      </c>
      <c r="C634">
        <v>548475</v>
      </c>
      <c r="D634">
        <v>16950</v>
      </c>
      <c r="E634">
        <v>16950</v>
      </c>
      <c r="F634">
        <v>8475</v>
      </c>
    </row>
    <row r="635" spans="2:6" x14ac:dyDescent="0.25">
      <c r="B635" s="6" t="s">
        <v>6334</v>
      </c>
      <c r="C635">
        <v>100500</v>
      </c>
      <c r="D635">
        <v>0</v>
      </c>
      <c r="E635">
        <v>0</v>
      </c>
      <c r="F635">
        <v>0</v>
      </c>
    </row>
    <row r="636" spans="2:6" x14ac:dyDescent="0.25">
      <c r="B636" s="6" t="s">
        <v>6335</v>
      </c>
      <c r="C636">
        <v>7312995</v>
      </c>
      <c r="D636">
        <v>225989</v>
      </c>
      <c r="E636">
        <v>225989</v>
      </c>
      <c r="F636">
        <v>112995</v>
      </c>
    </row>
    <row r="637" spans="2:6" x14ac:dyDescent="0.25">
      <c r="B637" s="6" t="s">
        <v>6336</v>
      </c>
      <c r="C637">
        <v>5338031</v>
      </c>
      <c r="D637">
        <v>815678</v>
      </c>
      <c r="E637">
        <v>815678</v>
      </c>
      <c r="F637">
        <v>815678</v>
      </c>
    </row>
    <row r="638" spans="2:6" x14ac:dyDescent="0.25">
      <c r="B638" s="6" t="s">
        <v>6337</v>
      </c>
      <c r="C638">
        <v>2624747</v>
      </c>
      <c r="D638">
        <v>122882</v>
      </c>
      <c r="E638">
        <v>122882</v>
      </c>
      <c r="F638">
        <v>0</v>
      </c>
    </row>
    <row r="639" spans="2:6" x14ac:dyDescent="0.25">
      <c r="B639" s="6" t="s">
        <v>6338</v>
      </c>
      <c r="C639">
        <v>1842373</v>
      </c>
      <c r="D639">
        <v>56498</v>
      </c>
      <c r="E639">
        <v>56498</v>
      </c>
      <c r="F639">
        <v>14125</v>
      </c>
    </row>
    <row r="640" spans="2:6" x14ac:dyDescent="0.25">
      <c r="B640" s="6" t="s">
        <v>6339</v>
      </c>
      <c r="C640">
        <v>1371187</v>
      </c>
      <c r="D640">
        <v>42373</v>
      </c>
      <c r="E640">
        <v>42373</v>
      </c>
      <c r="F640">
        <v>21187</v>
      </c>
    </row>
    <row r="641" spans="2:6" x14ac:dyDescent="0.25">
      <c r="B641" s="6" t="s">
        <v>6340</v>
      </c>
      <c r="C641">
        <v>593640</v>
      </c>
      <c r="D641">
        <v>56863</v>
      </c>
      <c r="E641">
        <v>0</v>
      </c>
      <c r="F641">
        <v>0</v>
      </c>
    </row>
    <row r="642" spans="2:6" x14ac:dyDescent="0.25">
      <c r="B642" s="6" t="s">
        <v>6341</v>
      </c>
      <c r="C642">
        <v>150000</v>
      </c>
      <c r="D642">
        <v>0</v>
      </c>
      <c r="E642">
        <v>0</v>
      </c>
      <c r="F642">
        <v>0</v>
      </c>
    </row>
    <row r="643" spans="2:6" x14ac:dyDescent="0.25">
      <c r="B643" s="6" t="s">
        <v>6342</v>
      </c>
      <c r="C643">
        <v>117000</v>
      </c>
      <c r="D643">
        <v>0</v>
      </c>
      <c r="E643">
        <v>0</v>
      </c>
      <c r="F643">
        <v>0</v>
      </c>
    </row>
    <row r="644" spans="2:6" x14ac:dyDescent="0.25">
      <c r="B644" s="6" t="s">
        <v>6343</v>
      </c>
      <c r="C644">
        <v>35400</v>
      </c>
      <c r="D644">
        <v>0</v>
      </c>
      <c r="E644">
        <v>0</v>
      </c>
      <c r="F644">
        <v>0</v>
      </c>
    </row>
    <row r="645" spans="2:6" x14ac:dyDescent="0.25">
      <c r="B645" s="6" t="s">
        <v>6344</v>
      </c>
      <c r="C645">
        <v>35000</v>
      </c>
      <c r="D645">
        <v>0</v>
      </c>
      <c r="E645">
        <v>0</v>
      </c>
      <c r="F645">
        <v>0</v>
      </c>
    </row>
    <row r="646" spans="2:6" x14ac:dyDescent="0.25">
      <c r="B646" s="6" t="s">
        <v>6345</v>
      </c>
      <c r="C646">
        <v>14110296</v>
      </c>
      <c r="D646">
        <v>14110296</v>
      </c>
      <c r="E646">
        <v>14110296</v>
      </c>
      <c r="F646">
        <v>0</v>
      </c>
    </row>
    <row r="647" spans="2:6" x14ac:dyDescent="0.25">
      <c r="B647" s="6" t="s">
        <v>6346</v>
      </c>
      <c r="C647">
        <v>25424</v>
      </c>
      <c r="D647">
        <v>61017</v>
      </c>
      <c r="E647">
        <v>35594</v>
      </c>
      <c r="F647">
        <v>0</v>
      </c>
    </row>
    <row r="648" spans="2:6" x14ac:dyDescent="0.25">
      <c r="B648" s="6" t="s">
        <v>6347</v>
      </c>
      <c r="C648">
        <v>2547473</v>
      </c>
      <c r="D648">
        <v>255513</v>
      </c>
      <c r="E648">
        <v>0</v>
      </c>
      <c r="F648">
        <v>0</v>
      </c>
    </row>
    <row r="649" spans="2:6" x14ac:dyDescent="0.25">
      <c r="B649" s="6" t="s">
        <v>6348</v>
      </c>
      <c r="C649">
        <v>663000</v>
      </c>
      <c r="D649">
        <v>331500</v>
      </c>
      <c r="E649">
        <v>0</v>
      </c>
      <c r="F649">
        <v>0</v>
      </c>
    </row>
    <row r="650" spans="2:6" x14ac:dyDescent="0.25">
      <c r="B650" s="6" t="s">
        <v>6349</v>
      </c>
      <c r="C650">
        <v>933333</v>
      </c>
      <c r="D650">
        <v>666667</v>
      </c>
      <c r="E650">
        <v>0</v>
      </c>
      <c r="F650">
        <v>0</v>
      </c>
    </row>
    <row r="651" spans="2:6" x14ac:dyDescent="0.25">
      <c r="B651" s="6" t="s">
        <v>6350</v>
      </c>
      <c r="C651">
        <v>466603</v>
      </c>
      <c r="D651">
        <v>333288</v>
      </c>
      <c r="E651">
        <v>0</v>
      </c>
      <c r="F651">
        <v>0</v>
      </c>
    </row>
    <row r="652" spans="2:6" x14ac:dyDescent="0.25">
      <c r="B652" s="6" t="s">
        <v>6351</v>
      </c>
      <c r="C652">
        <v>169492</v>
      </c>
      <c r="D652">
        <v>63089</v>
      </c>
      <c r="E652">
        <v>0</v>
      </c>
      <c r="F652">
        <v>0</v>
      </c>
    </row>
    <row r="653" spans="2:6" x14ac:dyDescent="0.25">
      <c r="B653" s="6" t="s">
        <v>6352</v>
      </c>
      <c r="C653">
        <v>1296927</v>
      </c>
      <c r="D653">
        <v>1483334</v>
      </c>
      <c r="E653">
        <v>1483334</v>
      </c>
      <c r="F653">
        <v>865278</v>
      </c>
    </row>
    <row r="654" spans="2:6" x14ac:dyDescent="0.25">
      <c r="B654" s="6" t="s">
        <v>6353</v>
      </c>
      <c r="C654">
        <v>650000</v>
      </c>
      <c r="D654">
        <v>7800000</v>
      </c>
      <c r="E654">
        <v>7800000</v>
      </c>
      <c r="F654">
        <v>7475000</v>
      </c>
    </row>
    <row r="655" spans="2:6" x14ac:dyDescent="0.25">
      <c r="B655" s="6" t="s">
        <v>6354</v>
      </c>
      <c r="C655">
        <v>2688000</v>
      </c>
      <c r="D655">
        <v>6272000</v>
      </c>
      <c r="E655">
        <v>0</v>
      </c>
      <c r="F655">
        <v>0</v>
      </c>
    </row>
    <row r="656" spans="2:6" x14ac:dyDescent="0.25">
      <c r="B656" s="6" t="s">
        <v>6355</v>
      </c>
      <c r="C656">
        <v>3012288</v>
      </c>
      <c r="D656">
        <v>3024000</v>
      </c>
      <c r="E656">
        <v>3024000</v>
      </c>
      <c r="F656">
        <v>1008000</v>
      </c>
    </row>
    <row r="657" spans="2:6" x14ac:dyDescent="0.25">
      <c r="B657" s="6" t="s">
        <v>6356</v>
      </c>
      <c r="C657">
        <v>300000</v>
      </c>
      <c r="D657">
        <v>0</v>
      </c>
      <c r="E657">
        <v>0</v>
      </c>
      <c r="F657">
        <v>0</v>
      </c>
    </row>
    <row r="658" spans="2:6" x14ac:dyDescent="0.25">
      <c r="B658" s="6" t="s">
        <v>6357</v>
      </c>
      <c r="C658">
        <v>230000</v>
      </c>
      <c r="D658">
        <v>0</v>
      </c>
      <c r="E658">
        <v>0</v>
      </c>
      <c r="F658">
        <v>0</v>
      </c>
    </row>
    <row r="659" spans="2:6" x14ac:dyDescent="0.25">
      <c r="B659" s="6" t="s">
        <v>6358</v>
      </c>
      <c r="C659">
        <v>54000</v>
      </c>
      <c r="D659">
        <v>0</v>
      </c>
      <c r="E659">
        <v>0</v>
      </c>
      <c r="F659">
        <v>0</v>
      </c>
    </row>
    <row r="660" spans="2:6" x14ac:dyDescent="0.25">
      <c r="B660" s="6" t="s">
        <v>6359</v>
      </c>
      <c r="C660">
        <v>17500000</v>
      </c>
      <c r="D660">
        <v>17500000</v>
      </c>
      <c r="E660">
        <v>0</v>
      </c>
      <c r="F660">
        <v>0</v>
      </c>
    </row>
    <row r="661" spans="2:6" x14ac:dyDescent="0.25">
      <c r="B661" s="6" t="s">
        <v>6360</v>
      </c>
      <c r="C661">
        <v>8000000</v>
      </c>
      <c r="D661">
        <v>0</v>
      </c>
      <c r="E661">
        <v>0</v>
      </c>
      <c r="F661">
        <v>0</v>
      </c>
    </row>
    <row r="662" spans="2:6" x14ac:dyDescent="0.25">
      <c r="B662" s="6" t="s">
        <v>6361</v>
      </c>
      <c r="C662">
        <v>664662</v>
      </c>
      <c r="D662">
        <v>88983.999999999985</v>
      </c>
      <c r="E662">
        <v>88983.999999999985</v>
      </c>
      <c r="F662">
        <v>66738</v>
      </c>
    </row>
    <row r="663" spans="2:6" x14ac:dyDescent="0.25">
      <c r="B663" s="6" t="s">
        <v>6362</v>
      </c>
      <c r="C663">
        <v>21793044</v>
      </c>
      <c r="D663">
        <v>0</v>
      </c>
      <c r="E663">
        <v>0</v>
      </c>
      <c r="F663">
        <v>0</v>
      </c>
    </row>
    <row r="664" spans="2:6" x14ac:dyDescent="0.25">
      <c r="B664" s="6" t="s">
        <v>6363</v>
      </c>
      <c r="C664">
        <v>13371242</v>
      </c>
      <c r="D664">
        <v>16211579</v>
      </c>
      <c r="E664">
        <v>8015725</v>
      </c>
      <c r="F664">
        <v>0</v>
      </c>
    </row>
    <row r="665" spans="2:6" x14ac:dyDescent="0.25">
      <c r="B665" s="6" t="s">
        <v>6364</v>
      </c>
      <c r="C665">
        <v>11100000</v>
      </c>
      <c r="D665">
        <v>0</v>
      </c>
      <c r="E665">
        <v>0</v>
      </c>
      <c r="F665">
        <v>0</v>
      </c>
    </row>
    <row r="666" spans="2:6" x14ac:dyDescent="0.25">
      <c r="B666" s="6" t="s">
        <v>6365</v>
      </c>
      <c r="C666">
        <v>9643542</v>
      </c>
      <c r="D666">
        <v>8873790</v>
      </c>
      <c r="E666">
        <v>4386763</v>
      </c>
      <c r="F666">
        <v>0</v>
      </c>
    </row>
    <row r="667" spans="2:6" x14ac:dyDescent="0.25">
      <c r="B667" s="6" t="s">
        <v>6366</v>
      </c>
      <c r="C667">
        <v>8387721</v>
      </c>
      <c r="D667">
        <v>7008199.2925000023</v>
      </c>
      <c r="E667">
        <v>1167669</v>
      </c>
      <c r="F667">
        <v>0</v>
      </c>
    </row>
    <row r="668" spans="2:6" x14ac:dyDescent="0.25">
      <c r="B668" s="6" t="s">
        <v>6367</v>
      </c>
      <c r="C668">
        <v>6728345</v>
      </c>
      <c r="D668">
        <v>0</v>
      </c>
      <c r="E668">
        <v>0</v>
      </c>
      <c r="F668">
        <v>0</v>
      </c>
    </row>
    <row r="669" spans="2:6" x14ac:dyDescent="0.25">
      <c r="B669" s="6" t="s">
        <v>6368</v>
      </c>
      <c r="C669">
        <v>6000000</v>
      </c>
      <c r="D669">
        <v>0</v>
      </c>
      <c r="E669">
        <v>0</v>
      </c>
      <c r="F669">
        <v>0</v>
      </c>
    </row>
    <row r="670" spans="2:6" x14ac:dyDescent="0.25">
      <c r="B670" s="6" t="s">
        <v>6369</v>
      </c>
      <c r="C670">
        <v>5680609</v>
      </c>
      <c r="D670">
        <v>4352269</v>
      </c>
      <c r="E670">
        <v>203031</v>
      </c>
      <c r="F670">
        <v>0</v>
      </c>
    </row>
    <row r="671" spans="2:6" x14ac:dyDescent="0.25">
      <c r="B671" s="6" t="s">
        <v>6370</v>
      </c>
      <c r="C671">
        <v>3141204</v>
      </c>
      <c r="D671">
        <v>0</v>
      </c>
      <c r="E671">
        <v>0</v>
      </c>
      <c r="F671">
        <v>0</v>
      </c>
    </row>
    <row r="672" spans="2:6" x14ac:dyDescent="0.25">
      <c r="B672" s="6" t="s">
        <v>6371</v>
      </c>
      <c r="C672">
        <v>3020482</v>
      </c>
      <c r="D672">
        <v>3070334</v>
      </c>
      <c r="E672">
        <v>3070334</v>
      </c>
      <c r="F672">
        <v>3070333.9579999992</v>
      </c>
    </row>
    <row r="673" spans="2:6" x14ac:dyDescent="0.25">
      <c r="B673" s="6" t="s">
        <v>6372</v>
      </c>
      <c r="C673">
        <v>2725628</v>
      </c>
      <c r="D673">
        <v>0</v>
      </c>
      <c r="E673">
        <v>0</v>
      </c>
      <c r="F673">
        <v>0</v>
      </c>
    </row>
    <row r="674" spans="2:6" x14ac:dyDescent="0.25">
      <c r="B674" s="6" t="s">
        <v>6373</v>
      </c>
      <c r="C674">
        <v>2461275</v>
      </c>
      <c r="D674">
        <v>0</v>
      </c>
      <c r="E674">
        <v>0</v>
      </c>
      <c r="F674">
        <v>0</v>
      </c>
    </row>
    <row r="675" spans="2:6" x14ac:dyDescent="0.25">
      <c r="B675" s="6" t="s">
        <v>6374</v>
      </c>
      <c r="C675">
        <v>2447034</v>
      </c>
      <c r="D675">
        <v>2447034</v>
      </c>
      <c r="E675">
        <v>0</v>
      </c>
      <c r="F675">
        <v>0</v>
      </c>
    </row>
    <row r="676" spans="2:6" x14ac:dyDescent="0.25">
      <c r="B676" s="6" t="s">
        <v>6375</v>
      </c>
      <c r="C676">
        <v>2288136</v>
      </c>
      <c r="D676">
        <v>572034</v>
      </c>
      <c r="E676">
        <v>0</v>
      </c>
      <c r="F676">
        <v>0</v>
      </c>
    </row>
    <row r="677" spans="2:6" x14ac:dyDescent="0.25">
      <c r="B677" s="6" t="s">
        <v>6376</v>
      </c>
      <c r="C677">
        <v>2014005</v>
      </c>
      <c r="D677">
        <v>0</v>
      </c>
      <c r="E677">
        <v>0</v>
      </c>
      <c r="F677">
        <v>0</v>
      </c>
    </row>
    <row r="678" spans="2:6" x14ac:dyDescent="0.25">
      <c r="B678" s="6" t="s">
        <v>6377</v>
      </c>
      <c r="C678">
        <v>1964984</v>
      </c>
      <c r="D678">
        <v>0</v>
      </c>
      <c r="E678">
        <v>0</v>
      </c>
      <c r="F678">
        <v>0</v>
      </c>
    </row>
    <row r="679" spans="2:6" x14ac:dyDescent="0.25">
      <c r="B679" s="6" t="s">
        <v>6378</v>
      </c>
      <c r="C679">
        <v>1950000</v>
      </c>
      <c r="D679">
        <v>2000000</v>
      </c>
      <c r="E679">
        <v>2000000</v>
      </c>
      <c r="F679">
        <v>200000</v>
      </c>
    </row>
    <row r="680" spans="2:6" x14ac:dyDescent="0.25">
      <c r="B680" s="6" t="s">
        <v>6379</v>
      </c>
      <c r="C680">
        <v>1777719</v>
      </c>
      <c r="D680">
        <v>1777719</v>
      </c>
      <c r="E680">
        <v>888859</v>
      </c>
      <c r="F680">
        <v>0</v>
      </c>
    </row>
    <row r="681" spans="2:6" x14ac:dyDescent="0.25">
      <c r="B681" s="6" t="s">
        <v>6380</v>
      </c>
      <c r="C681">
        <v>1694916</v>
      </c>
      <c r="D681">
        <v>1694915</v>
      </c>
      <c r="E681">
        <v>1694915</v>
      </c>
      <c r="F681">
        <v>0</v>
      </c>
    </row>
    <row r="682" spans="2:6" x14ac:dyDescent="0.25">
      <c r="B682" s="6" t="s">
        <v>6381</v>
      </c>
      <c r="C682">
        <v>1687935</v>
      </c>
      <c r="D682">
        <v>1687934</v>
      </c>
      <c r="E682">
        <v>843967</v>
      </c>
      <c r="F682">
        <v>0</v>
      </c>
    </row>
    <row r="683" spans="2:6" x14ac:dyDescent="0.25">
      <c r="B683" s="6" t="s">
        <v>6382</v>
      </c>
      <c r="C683">
        <v>1680000</v>
      </c>
      <c r="D683">
        <v>1680000</v>
      </c>
      <c r="E683">
        <v>1680000</v>
      </c>
      <c r="F683">
        <v>0</v>
      </c>
    </row>
    <row r="684" spans="2:6" x14ac:dyDescent="0.25">
      <c r="B684" s="6" t="s">
        <v>6383</v>
      </c>
      <c r="C684">
        <v>1586474</v>
      </c>
      <c r="D684">
        <v>0</v>
      </c>
      <c r="E684">
        <v>0</v>
      </c>
      <c r="F684">
        <v>0</v>
      </c>
    </row>
    <row r="685" spans="2:6" x14ac:dyDescent="0.25">
      <c r="B685" s="6" t="s">
        <v>6384</v>
      </c>
      <c r="C685">
        <v>1525424</v>
      </c>
      <c r="D685">
        <v>0</v>
      </c>
      <c r="E685">
        <v>0</v>
      </c>
      <c r="F685">
        <v>0</v>
      </c>
    </row>
    <row r="686" spans="2:6" x14ac:dyDescent="0.25">
      <c r="B686" s="6" t="s">
        <v>6385</v>
      </c>
      <c r="C686">
        <v>1302704</v>
      </c>
      <c r="D686">
        <v>0</v>
      </c>
      <c r="E686">
        <v>0</v>
      </c>
      <c r="F686">
        <v>0</v>
      </c>
    </row>
    <row r="687" spans="2:6" x14ac:dyDescent="0.25">
      <c r="B687" s="6" t="s">
        <v>6386</v>
      </c>
      <c r="C687">
        <v>1200000</v>
      </c>
      <c r="D687">
        <v>1200000</v>
      </c>
      <c r="E687">
        <v>0</v>
      </c>
      <c r="F687">
        <v>0</v>
      </c>
    </row>
    <row r="688" spans="2:6" x14ac:dyDescent="0.25">
      <c r="B688" s="6" t="s">
        <v>6387</v>
      </c>
      <c r="C688">
        <v>1172317</v>
      </c>
      <c r="D688">
        <v>1172317</v>
      </c>
      <c r="E688">
        <v>1172317</v>
      </c>
      <c r="F688">
        <v>0</v>
      </c>
    </row>
    <row r="689" spans="2:6" x14ac:dyDescent="0.25">
      <c r="B689" s="6" t="s">
        <v>6388</v>
      </c>
      <c r="C689">
        <v>864743</v>
      </c>
      <c r="D689">
        <v>864743</v>
      </c>
      <c r="E689">
        <v>333887</v>
      </c>
      <c r="F689">
        <v>0</v>
      </c>
    </row>
    <row r="690" spans="2:6" x14ac:dyDescent="0.25">
      <c r="B690" s="6" t="s">
        <v>6389</v>
      </c>
      <c r="C690">
        <v>1175003</v>
      </c>
      <c r="D690">
        <v>1175002</v>
      </c>
      <c r="E690">
        <v>391667</v>
      </c>
      <c r="F690">
        <v>391667</v>
      </c>
    </row>
    <row r="691" spans="2:6" x14ac:dyDescent="0.25">
      <c r="B691" s="6" t="s">
        <v>6390</v>
      </c>
      <c r="C691">
        <v>743316</v>
      </c>
      <c r="D691">
        <v>0</v>
      </c>
      <c r="E691">
        <v>0</v>
      </c>
      <c r="F691">
        <v>0</v>
      </c>
    </row>
    <row r="692" spans="2:6" x14ac:dyDescent="0.25">
      <c r="B692" s="6" t="s">
        <v>6391</v>
      </c>
      <c r="C692">
        <v>724538</v>
      </c>
      <c r="D692">
        <v>0</v>
      </c>
      <c r="E692">
        <v>0</v>
      </c>
      <c r="F692">
        <v>0</v>
      </c>
    </row>
    <row r="693" spans="2:6" x14ac:dyDescent="0.25">
      <c r="B693" s="6" t="s">
        <v>6392</v>
      </c>
      <c r="C693">
        <v>711865</v>
      </c>
      <c r="D693">
        <v>1661017</v>
      </c>
      <c r="E693">
        <v>0</v>
      </c>
      <c r="F693">
        <v>0</v>
      </c>
    </row>
    <row r="694" spans="2:6" x14ac:dyDescent="0.25">
      <c r="B694" s="6" t="s">
        <v>6393</v>
      </c>
      <c r="C694">
        <v>683032</v>
      </c>
      <c r="D694">
        <v>497095</v>
      </c>
      <c r="E694">
        <v>0</v>
      </c>
      <c r="F694">
        <v>0</v>
      </c>
    </row>
    <row r="695" spans="2:6" x14ac:dyDescent="0.25">
      <c r="B695" s="6" t="s">
        <v>6394</v>
      </c>
      <c r="C695">
        <v>672000</v>
      </c>
      <c r="D695">
        <v>672000</v>
      </c>
      <c r="E695">
        <v>672000</v>
      </c>
      <c r="F695">
        <v>672000</v>
      </c>
    </row>
    <row r="696" spans="2:6" x14ac:dyDescent="0.25">
      <c r="B696" s="6" t="s">
        <v>6395</v>
      </c>
      <c r="C696">
        <v>600000</v>
      </c>
      <c r="D696">
        <v>541667</v>
      </c>
      <c r="E696">
        <v>0</v>
      </c>
      <c r="F696">
        <v>0</v>
      </c>
    </row>
    <row r="697" spans="2:6" x14ac:dyDescent="0.25">
      <c r="B697" s="6" t="s">
        <v>6396</v>
      </c>
      <c r="C697">
        <v>551692</v>
      </c>
      <c r="D697">
        <v>0</v>
      </c>
      <c r="E697">
        <v>0</v>
      </c>
      <c r="F697">
        <v>0</v>
      </c>
    </row>
    <row r="698" spans="2:6" x14ac:dyDescent="0.25">
      <c r="B698" s="6" t="s">
        <v>6397</v>
      </c>
      <c r="C698">
        <v>517891</v>
      </c>
      <c r="D698">
        <v>564972</v>
      </c>
      <c r="E698">
        <v>564972</v>
      </c>
      <c r="F698">
        <v>47081</v>
      </c>
    </row>
    <row r="699" spans="2:6" x14ac:dyDescent="0.25">
      <c r="B699" s="6" t="s">
        <v>6398</v>
      </c>
      <c r="C699">
        <v>451978</v>
      </c>
      <c r="D699">
        <v>451977</v>
      </c>
      <c r="E699">
        <v>376648</v>
      </c>
      <c r="F699">
        <v>0</v>
      </c>
    </row>
    <row r="700" spans="2:6" x14ac:dyDescent="0.25">
      <c r="B700" s="6" t="s">
        <v>6399</v>
      </c>
      <c r="C700">
        <v>440000</v>
      </c>
      <c r="D700">
        <v>0</v>
      </c>
      <c r="E700">
        <v>0</v>
      </c>
      <c r="F700">
        <v>0</v>
      </c>
    </row>
    <row r="701" spans="2:6" x14ac:dyDescent="0.25">
      <c r="B701" s="6" t="s">
        <v>6400</v>
      </c>
      <c r="C701">
        <v>423729</v>
      </c>
      <c r="D701">
        <v>0</v>
      </c>
      <c r="E701">
        <v>0</v>
      </c>
      <c r="F701">
        <v>0</v>
      </c>
    </row>
    <row r="702" spans="2:6" x14ac:dyDescent="0.25">
      <c r="B702" s="6" t="s">
        <v>6401</v>
      </c>
      <c r="C702">
        <v>414195</v>
      </c>
      <c r="D702">
        <v>974576</v>
      </c>
      <c r="E702">
        <v>560381</v>
      </c>
      <c r="F702">
        <v>0</v>
      </c>
    </row>
    <row r="703" spans="2:6" x14ac:dyDescent="0.25">
      <c r="B703" s="6" t="s">
        <v>6402</v>
      </c>
      <c r="C703">
        <v>406780</v>
      </c>
      <c r="D703">
        <v>406780</v>
      </c>
      <c r="E703">
        <v>108475</v>
      </c>
      <c r="F703">
        <v>0</v>
      </c>
    </row>
    <row r="704" spans="2:6" x14ac:dyDescent="0.25">
      <c r="B704" s="6" t="s">
        <v>6403</v>
      </c>
      <c r="C704">
        <v>391653</v>
      </c>
      <c r="D704">
        <v>65275</v>
      </c>
      <c r="E704">
        <v>0</v>
      </c>
      <c r="F704">
        <v>0</v>
      </c>
    </row>
    <row r="705" spans="2:6" x14ac:dyDescent="0.25">
      <c r="B705" s="6" t="s">
        <v>6405</v>
      </c>
      <c r="C705">
        <v>629100</v>
      </c>
      <c r="D705">
        <v>383990</v>
      </c>
      <c r="E705">
        <v>0</v>
      </c>
      <c r="F705">
        <v>0</v>
      </c>
    </row>
    <row r="706" spans="2:6" x14ac:dyDescent="0.25">
      <c r="B706" s="6" t="s">
        <v>6406</v>
      </c>
      <c r="C706">
        <v>380000</v>
      </c>
      <c r="D706">
        <v>0</v>
      </c>
      <c r="E706">
        <v>0</v>
      </c>
      <c r="F706">
        <v>0</v>
      </c>
    </row>
    <row r="707" spans="2:6" x14ac:dyDescent="0.25">
      <c r="B707" s="6" t="s">
        <v>6407</v>
      </c>
      <c r="C707">
        <v>366310</v>
      </c>
      <c r="D707">
        <v>366309</v>
      </c>
      <c r="E707">
        <v>95647</v>
      </c>
      <c r="F707">
        <v>0</v>
      </c>
    </row>
    <row r="708" spans="2:6" x14ac:dyDescent="0.25">
      <c r="B708" s="6" t="s">
        <v>6408</v>
      </c>
      <c r="C708">
        <v>335594</v>
      </c>
      <c r="D708">
        <v>0</v>
      </c>
      <c r="E708">
        <v>0</v>
      </c>
      <c r="F708">
        <v>0</v>
      </c>
    </row>
    <row r="709" spans="2:6" x14ac:dyDescent="0.25">
      <c r="B709" s="6" t="s">
        <v>6409</v>
      </c>
      <c r="C709">
        <v>323225</v>
      </c>
      <c r="D709">
        <v>0</v>
      </c>
      <c r="E709">
        <v>0</v>
      </c>
      <c r="F709">
        <v>0</v>
      </c>
    </row>
    <row r="710" spans="2:6" x14ac:dyDescent="0.25">
      <c r="B710" s="6" t="s">
        <v>6410</v>
      </c>
      <c r="C710">
        <v>314900</v>
      </c>
      <c r="D710">
        <v>314899</v>
      </c>
      <c r="E710">
        <v>236175</v>
      </c>
      <c r="F710">
        <v>0</v>
      </c>
    </row>
    <row r="711" spans="2:6" x14ac:dyDescent="0.25">
      <c r="B711" s="6" t="s">
        <v>6411</v>
      </c>
      <c r="C711">
        <v>297458</v>
      </c>
      <c r="D711">
        <v>0</v>
      </c>
      <c r="E711">
        <v>0</v>
      </c>
      <c r="F711">
        <v>0</v>
      </c>
    </row>
    <row r="712" spans="2:6" x14ac:dyDescent="0.25">
      <c r="B712" s="6" t="s">
        <v>6412</v>
      </c>
      <c r="C712">
        <v>282318</v>
      </c>
      <c r="D712">
        <v>70579</v>
      </c>
      <c r="E712">
        <v>0</v>
      </c>
      <c r="F712">
        <v>0</v>
      </c>
    </row>
    <row r="713" spans="2:6" x14ac:dyDescent="0.25">
      <c r="B713" s="6" t="s">
        <v>6413</v>
      </c>
      <c r="C713">
        <v>250000</v>
      </c>
      <c r="D713">
        <v>0</v>
      </c>
      <c r="E713">
        <v>0</v>
      </c>
      <c r="F713">
        <v>0</v>
      </c>
    </row>
    <row r="714" spans="2:6" x14ac:dyDescent="0.25">
      <c r="B714" s="6" t="s">
        <v>6414</v>
      </c>
      <c r="C714">
        <v>308050</v>
      </c>
      <c r="D714">
        <v>308049</v>
      </c>
      <c r="E714">
        <v>165063</v>
      </c>
      <c r="F714">
        <v>0</v>
      </c>
    </row>
    <row r="715" spans="2:6" x14ac:dyDescent="0.25">
      <c r="B715" s="6" t="s">
        <v>6415</v>
      </c>
      <c r="C715">
        <v>233343</v>
      </c>
      <c r="D715">
        <v>186674</v>
      </c>
      <c r="E715">
        <v>0</v>
      </c>
      <c r="F715">
        <v>0</v>
      </c>
    </row>
    <row r="716" spans="2:6" x14ac:dyDescent="0.25">
      <c r="B716" s="6" t="s">
        <v>6416</v>
      </c>
      <c r="C716">
        <v>1100000</v>
      </c>
      <c r="D716">
        <v>0</v>
      </c>
      <c r="E716">
        <v>0</v>
      </c>
      <c r="F716">
        <v>0</v>
      </c>
    </row>
    <row r="717" spans="2:6" x14ac:dyDescent="0.25">
      <c r="B717" s="6" t="s">
        <v>6417</v>
      </c>
      <c r="C717">
        <v>200000</v>
      </c>
      <c r="D717">
        <v>0</v>
      </c>
      <c r="E717">
        <v>0</v>
      </c>
      <c r="F717">
        <v>0</v>
      </c>
    </row>
    <row r="718" spans="2:6" x14ac:dyDescent="0.25">
      <c r="B718" s="6" t="s">
        <v>6418</v>
      </c>
      <c r="C718">
        <v>200000</v>
      </c>
      <c r="D718">
        <v>0</v>
      </c>
      <c r="E718">
        <v>0</v>
      </c>
      <c r="F718">
        <v>0</v>
      </c>
    </row>
    <row r="719" spans="2:6" x14ac:dyDescent="0.25">
      <c r="B719" s="6" t="s">
        <v>6419</v>
      </c>
      <c r="C719">
        <v>336253</v>
      </c>
      <c r="D719">
        <v>0</v>
      </c>
      <c r="E719">
        <v>0</v>
      </c>
      <c r="F719">
        <v>0</v>
      </c>
    </row>
    <row r="720" spans="2:6" x14ac:dyDescent="0.25">
      <c r="B720" s="6" t="s">
        <v>6420</v>
      </c>
      <c r="C720">
        <v>169492</v>
      </c>
      <c r="D720">
        <v>169492</v>
      </c>
      <c r="E720">
        <v>169495</v>
      </c>
      <c r="F720">
        <v>0</v>
      </c>
    </row>
    <row r="721" spans="2:6" x14ac:dyDescent="0.25">
      <c r="B721" s="6" t="s">
        <v>6421</v>
      </c>
      <c r="C721">
        <v>165000</v>
      </c>
      <c r="D721">
        <v>180000</v>
      </c>
      <c r="E721">
        <v>180000</v>
      </c>
      <c r="F721">
        <v>15000</v>
      </c>
    </row>
    <row r="722" spans="2:6" x14ac:dyDescent="0.25">
      <c r="B722" s="6" t="s">
        <v>6422</v>
      </c>
      <c r="C722">
        <v>155205</v>
      </c>
      <c r="D722">
        <v>155205</v>
      </c>
      <c r="E722">
        <v>155205</v>
      </c>
      <c r="F722">
        <v>0</v>
      </c>
    </row>
    <row r="723" spans="2:6" x14ac:dyDescent="0.25">
      <c r="B723" s="6" t="s">
        <v>6423</v>
      </c>
      <c r="C723">
        <v>154000</v>
      </c>
      <c r="D723">
        <v>154000</v>
      </c>
      <c r="E723">
        <v>154000</v>
      </c>
      <c r="F723">
        <v>0</v>
      </c>
    </row>
    <row r="724" spans="2:6" x14ac:dyDescent="0.25">
      <c r="B724" s="6" t="s">
        <v>6424</v>
      </c>
      <c r="C724">
        <v>150000</v>
      </c>
      <c r="D724">
        <v>0</v>
      </c>
      <c r="E724">
        <v>0</v>
      </c>
      <c r="F724">
        <v>0</v>
      </c>
    </row>
    <row r="725" spans="2:6" x14ac:dyDescent="0.25">
      <c r="B725" s="6" t="s">
        <v>6425</v>
      </c>
      <c r="C725">
        <v>120000</v>
      </c>
      <c r="D725">
        <v>0</v>
      </c>
      <c r="E725">
        <v>0</v>
      </c>
      <c r="F725">
        <v>0</v>
      </c>
    </row>
    <row r="726" spans="2:6" x14ac:dyDescent="0.25">
      <c r="B726" s="6" t="s">
        <v>6426</v>
      </c>
      <c r="C726">
        <v>297371</v>
      </c>
      <c r="D726">
        <v>157556</v>
      </c>
      <c r="E726">
        <v>76152</v>
      </c>
      <c r="F726">
        <v>0</v>
      </c>
    </row>
    <row r="727" spans="2:6" x14ac:dyDescent="0.25">
      <c r="B727" s="6" t="s">
        <v>6427</v>
      </c>
      <c r="C727">
        <v>110000</v>
      </c>
      <c r="D727">
        <v>0</v>
      </c>
      <c r="E727">
        <v>0</v>
      </c>
      <c r="F727">
        <v>0</v>
      </c>
    </row>
    <row r="728" spans="2:6" x14ac:dyDescent="0.25">
      <c r="B728" s="6" t="s">
        <v>6428</v>
      </c>
      <c r="C728">
        <v>102347</v>
      </c>
      <c r="D728">
        <v>97513</v>
      </c>
      <c r="E728">
        <v>0</v>
      </c>
      <c r="F728">
        <v>0</v>
      </c>
    </row>
    <row r="729" spans="2:6" x14ac:dyDescent="0.25">
      <c r="B729" s="6" t="s">
        <v>6429</v>
      </c>
      <c r="C729">
        <v>96893</v>
      </c>
      <c r="D729">
        <v>0</v>
      </c>
      <c r="E729">
        <v>0</v>
      </c>
      <c r="F729">
        <v>0</v>
      </c>
    </row>
    <row r="730" spans="2:6" x14ac:dyDescent="0.25">
      <c r="B730" s="6" t="s">
        <v>6430</v>
      </c>
      <c r="C730">
        <v>90000</v>
      </c>
      <c r="D730">
        <v>0</v>
      </c>
      <c r="E730">
        <v>0</v>
      </c>
      <c r="F730">
        <v>0</v>
      </c>
    </row>
    <row r="731" spans="2:6" x14ac:dyDescent="0.25">
      <c r="B731" s="6" t="s">
        <v>6431</v>
      </c>
      <c r="C731">
        <v>90000</v>
      </c>
      <c r="D731">
        <v>0</v>
      </c>
      <c r="E731">
        <v>0</v>
      </c>
      <c r="F731">
        <v>0</v>
      </c>
    </row>
    <row r="732" spans="2:6" x14ac:dyDescent="0.25">
      <c r="B732" s="6" t="s">
        <v>6432</v>
      </c>
      <c r="C732">
        <v>80000</v>
      </c>
      <c r="D732">
        <v>0</v>
      </c>
      <c r="E732">
        <v>0</v>
      </c>
      <c r="F732">
        <v>0</v>
      </c>
    </row>
    <row r="733" spans="2:6" x14ac:dyDescent="0.25">
      <c r="B733" s="6" t="s">
        <v>6433</v>
      </c>
      <c r="C733">
        <v>64341</v>
      </c>
      <c r="D733">
        <v>0</v>
      </c>
      <c r="E733">
        <v>0</v>
      </c>
      <c r="F733">
        <v>0</v>
      </c>
    </row>
    <row r="734" spans="2:6" x14ac:dyDescent="0.25">
      <c r="B734" s="6" t="s">
        <v>6434</v>
      </c>
      <c r="C734">
        <v>64000</v>
      </c>
      <c r="D734">
        <v>0</v>
      </c>
      <c r="E734">
        <v>0</v>
      </c>
      <c r="F734">
        <v>0</v>
      </c>
    </row>
    <row r="735" spans="2:6" x14ac:dyDescent="0.25">
      <c r="B735" s="6" t="s">
        <v>6435</v>
      </c>
      <c r="C735">
        <v>61188</v>
      </c>
      <c r="D735">
        <v>61188</v>
      </c>
      <c r="E735">
        <v>61188</v>
      </c>
      <c r="F735">
        <v>61188</v>
      </c>
    </row>
    <row r="736" spans="2:6" x14ac:dyDescent="0.25">
      <c r="B736" s="6" t="s">
        <v>6436</v>
      </c>
      <c r="C736">
        <v>61184</v>
      </c>
      <c r="D736">
        <v>45888</v>
      </c>
      <c r="E736">
        <v>0</v>
      </c>
      <c r="F736">
        <v>0</v>
      </c>
    </row>
    <row r="737" spans="2:6" x14ac:dyDescent="0.25">
      <c r="B737" s="6" t="s">
        <v>6437</v>
      </c>
      <c r="C737">
        <v>60000</v>
      </c>
      <c r="D737">
        <v>0</v>
      </c>
      <c r="E737">
        <v>0</v>
      </c>
      <c r="F737">
        <v>0</v>
      </c>
    </row>
    <row r="738" spans="2:6" x14ac:dyDescent="0.25">
      <c r="B738" s="6" t="s">
        <v>6438</v>
      </c>
      <c r="C738">
        <v>54000</v>
      </c>
      <c r="D738">
        <v>0</v>
      </c>
      <c r="E738">
        <v>0</v>
      </c>
      <c r="F738">
        <v>0</v>
      </c>
    </row>
    <row r="739" spans="2:6" x14ac:dyDescent="0.25">
      <c r="B739" s="6" t="s">
        <v>6439</v>
      </c>
      <c r="C739">
        <v>54000</v>
      </c>
      <c r="D739">
        <v>0</v>
      </c>
      <c r="E739">
        <v>0</v>
      </c>
      <c r="F739">
        <v>0</v>
      </c>
    </row>
    <row r="740" spans="2:6" x14ac:dyDescent="0.25">
      <c r="B740" s="6" t="s">
        <v>6440</v>
      </c>
      <c r="C740">
        <v>53711</v>
      </c>
      <c r="D740">
        <v>53711</v>
      </c>
      <c r="E740">
        <v>12682</v>
      </c>
      <c r="F740">
        <v>0</v>
      </c>
    </row>
    <row r="741" spans="2:6" x14ac:dyDescent="0.25">
      <c r="B741" s="6" t="s">
        <v>6441</v>
      </c>
      <c r="C741">
        <v>48000</v>
      </c>
      <c r="D741">
        <v>4000</v>
      </c>
      <c r="E741">
        <v>0</v>
      </c>
      <c r="F741">
        <v>0</v>
      </c>
    </row>
    <row r="742" spans="2:6" x14ac:dyDescent="0.25">
      <c r="B742" s="6" t="s">
        <v>6442</v>
      </c>
      <c r="C742">
        <v>48000</v>
      </c>
      <c r="D742">
        <v>24000</v>
      </c>
      <c r="E742">
        <v>0</v>
      </c>
      <c r="F742">
        <v>0</v>
      </c>
    </row>
    <row r="743" spans="2:6" x14ac:dyDescent="0.25">
      <c r="B743" s="6" t="s">
        <v>6443</v>
      </c>
      <c r="C743">
        <v>42373</v>
      </c>
      <c r="D743">
        <v>42373</v>
      </c>
      <c r="E743">
        <v>42373</v>
      </c>
      <c r="F743">
        <v>0</v>
      </c>
    </row>
    <row r="744" spans="2:6" x14ac:dyDescent="0.25">
      <c r="B744" s="6" t="s">
        <v>6444</v>
      </c>
      <c r="C744">
        <v>42000</v>
      </c>
      <c r="D744">
        <v>0</v>
      </c>
      <c r="E744">
        <v>0</v>
      </c>
      <c r="F744">
        <v>0</v>
      </c>
    </row>
    <row r="745" spans="2:6" x14ac:dyDescent="0.25">
      <c r="B745" s="6" t="s">
        <v>6445</v>
      </c>
      <c r="C745">
        <v>41280</v>
      </c>
      <c r="D745">
        <v>0</v>
      </c>
      <c r="E745">
        <v>0</v>
      </c>
      <c r="F745">
        <v>0</v>
      </c>
    </row>
    <row r="746" spans="2:6" x14ac:dyDescent="0.25">
      <c r="B746" s="6" t="s">
        <v>6446</v>
      </c>
      <c r="C746">
        <v>41212</v>
      </c>
      <c r="D746">
        <v>41212</v>
      </c>
      <c r="E746">
        <v>41212</v>
      </c>
      <c r="F746">
        <v>12478</v>
      </c>
    </row>
    <row r="747" spans="2:6" x14ac:dyDescent="0.25">
      <c r="B747" s="6" t="s">
        <v>6447</v>
      </c>
      <c r="C747">
        <v>39600</v>
      </c>
      <c r="D747">
        <v>19800</v>
      </c>
      <c r="E747">
        <v>0</v>
      </c>
      <c r="F747">
        <v>0</v>
      </c>
    </row>
    <row r="748" spans="2:6" x14ac:dyDescent="0.25">
      <c r="B748" s="6" t="s">
        <v>6448</v>
      </c>
      <c r="C748">
        <v>32510</v>
      </c>
      <c r="D748">
        <v>32510</v>
      </c>
      <c r="E748">
        <v>13455</v>
      </c>
      <c r="F748">
        <v>0</v>
      </c>
    </row>
    <row r="749" spans="2:6" x14ac:dyDescent="0.25">
      <c r="B749" s="6" t="s">
        <v>6449</v>
      </c>
      <c r="C749">
        <v>31187</v>
      </c>
      <c r="D749">
        <v>0</v>
      </c>
      <c r="E749">
        <v>0</v>
      </c>
      <c r="F749">
        <v>0</v>
      </c>
    </row>
    <row r="750" spans="2:6" x14ac:dyDescent="0.25">
      <c r="B750" s="6" t="s">
        <v>6450</v>
      </c>
      <c r="C750">
        <v>30509</v>
      </c>
      <c r="D750">
        <v>0</v>
      </c>
      <c r="E750">
        <v>0</v>
      </c>
      <c r="F750">
        <v>0</v>
      </c>
    </row>
    <row r="751" spans="2:6" x14ac:dyDescent="0.25">
      <c r="B751" s="6" t="s">
        <v>6451</v>
      </c>
      <c r="C751">
        <v>30000</v>
      </c>
      <c r="D751">
        <v>0</v>
      </c>
      <c r="E751">
        <v>0</v>
      </c>
      <c r="F751">
        <v>0</v>
      </c>
    </row>
    <row r="752" spans="2:6" x14ac:dyDescent="0.25">
      <c r="B752" s="6" t="s">
        <v>6452</v>
      </c>
      <c r="C752">
        <v>30000</v>
      </c>
      <c r="D752">
        <v>0</v>
      </c>
      <c r="E752">
        <v>0</v>
      </c>
      <c r="F752">
        <v>0</v>
      </c>
    </row>
    <row r="753" spans="2:6" x14ac:dyDescent="0.25">
      <c r="B753" s="6" t="s">
        <v>6453</v>
      </c>
      <c r="C753">
        <v>27543</v>
      </c>
      <c r="D753">
        <v>27542</v>
      </c>
      <c r="E753">
        <v>6886</v>
      </c>
      <c r="F753">
        <v>0</v>
      </c>
    </row>
    <row r="754" spans="2:6" x14ac:dyDescent="0.25">
      <c r="B754" s="6" t="s">
        <v>6454</v>
      </c>
      <c r="C754">
        <v>21600</v>
      </c>
      <c r="D754">
        <v>0</v>
      </c>
      <c r="E754">
        <v>0</v>
      </c>
      <c r="F754">
        <v>0</v>
      </c>
    </row>
    <row r="755" spans="2:6" x14ac:dyDescent="0.25">
      <c r="B755" s="6" t="s">
        <v>6455</v>
      </c>
      <c r="C755">
        <v>19250</v>
      </c>
      <c r="D755">
        <v>0</v>
      </c>
      <c r="E755">
        <v>0</v>
      </c>
      <c r="F755">
        <v>0</v>
      </c>
    </row>
    <row r="756" spans="2:6" x14ac:dyDescent="0.25">
      <c r="B756" s="6" t="s">
        <v>6456</v>
      </c>
      <c r="C756">
        <v>34000</v>
      </c>
      <c r="D756">
        <v>33999.999999999993</v>
      </c>
      <c r="E756">
        <v>33999.999999999993</v>
      </c>
      <c r="F756">
        <v>33999.999999999993</v>
      </c>
    </row>
    <row r="757" spans="2:6" x14ac:dyDescent="0.25">
      <c r="B757" s="6" t="s">
        <v>6457</v>
      </c>
      <c r="C757">
        <v>15255</v>
      </c>
      <c r="D757">
        <v>15254</v>
      </c>
      <c r="E757">
        <v>0</v>
      </c>
      <c r="F757">
        <v>0</v>
      </c>
    </row>
    <row r="758" spans="2:6" x14ac:dyDescent="0.25">
      <c r="B758" s="6" t="s">
        <v>6458</v>
      </c>
      <c r="C758">
        <v>14914</v>
      </c>
      <c r="D758">
        <v>0</v>
      </c>
      <c r="E758">
        <v>0</v>
      </c>
      <c r="F758">
        <v>0</v>
      </c>
    </row>
    <row r="759" spans="2:6" x14ac:dyDescent="0.25">
      <c r="B759" s="6" t="s">
        <v>6459</v>
      </c>
      <c r="C759">
        <v>12974</v>
      </c>
      <c r="D759">
        <v>11604</v>
      </c>
      <c r="E759">
        <v>0</v>
      </c>
      <c r="F759">
        <v>0</v>
      </c>
    </row>
    <row r="760" spans="2:6" x14ac:dyDescent="0.25">
      <c r="B760" s="6" t="s">
        <v>6460</v>
      </c>
      <c r="C760">
        <v>12935</v>
      </c>
      <c r="D760">
        <v>0</v>
      </c>
      <c r="E760">
        <v>0</v>
      </c>
      <c r="F760">
        <v>0</v>
      </c>
    </row>
    <row r="761" spans="2:6" x14ac:dyDescent="0.25">
      <c r="B761" s="6" t="s">
        <v>6461</v>
      </c>
      <c r="C761">
        <v>34182</v>
      </c>
      <c r="D761">
        <v>10452</v>
      </c>
      <c r="E761">
        <v>0</v>
      </c>
      <c r="F761">
        <v>0</v>
      </c>
    </row>
    <row r="762" spans="2:6" x14ac:dyDescent="0.25">
      <c r="B762" s="6" t="s">
        <v>6462</v>
      </c>
      <c r="C762">
        <v>11688</v>
      </c>
      <c r="D762">
        <v>0</v>
      </c>
      <c r="E762">
        <v>0</v>
      </c>
      <c r="F762">
        <v>0</v>
      </c>
    </row>
    <row r="763" spans="2:6" x14ac:dyDescent="0.25">
      <c r="B763" s="6" t="s">
        <v>6463</v>
      </c>
      <c r="C763">
        <v>10170</v>
      </c>
      <c r="D763">
        <v>9209</v>
      </c>
      <c r="E763">
        <v>0</v>
      </c>
      <c r="F763">
        <v>0</v>
      </c>
    </row>
    <row r="764" spans="2:6" x14ac:dyDescent="0.25">
      <c r="B764" s="6" t="s">
        <v>6464</v>
      </c>
      <c r="C764">
        <v>9937</v>
      </c>
      <c r="D764">
        <v>0</v>
      </c>
      <c r="E764">
        <v>0</v>
      </c>
      <c r="F764">
        <v>0</v>
      </c>
    </row>
    <row r="765" spans="2:6" x14ac:dyDescent="0.25">
      <c r="B765" s="6" t="s">
        <v>6465</v>
      </c>
      <c r="C765">
        <v>9190</v>
      </c>
      <c r="D765">
        <v>9189</v>
      </c>
      <c r="E765">
        <v>383</v>
      </c>
      <c r="F765">
        <v>0</v>
      </c>
    </row>
    <row r="766" spans="2:6" x14ac:dyDescent="0.25">
      <c r="B766" s="6" t="s">
        <v>6466</v>
      </c>
      <c r="C766">
        <v>8475</v>
      </c>
      <c r="D766">
        <v>33898</v>
      </c>
      <c r="E766">
        <v>25424</v>
      </c>
      <c r="F766">
        <v>0</v>
      </c>
    </row>
    <row r="767" spans="2:6" x14ac:dyDescent="0.25">
      <c r="B767" s="6" t="s">
        <v>6467</v>
      </c>
      <c r="C767">
        <v>10047</v>
      </c>
      <c r="D767">
        <v>10047</v>
      </c>
      <c r="E767">
        <v>2151</v>
      </c>
      <c r="F767">
        <v>0</v>
      </c>
    </row>
    <row r="768" spans="2:6" x14ac:dyDescent="0.25">
      <c r="B768" s="6" t="s">
        <v>6468</v>
      </c>
      <c r="C768">
        <v>6384</v>
      </c>
      <c r="D768">
        <v>9820</v>
      </c>
      <c r="E768">
        <v>9820</v>
      </c>
      <c r="F768">
        <v>6383</v>
      </c>
    </row>
    <row r="769" spans="2:6" x14ac:dyDescent="0.25">
      <c r="B769" s="6" t="s">
        <v>6469</v>
      </c>
      <c r="C769">
        <v>6111</v>
      </c>
      <c r="D769">
        <v>0</v>
      </c>
      <c r="E769">
        <v>0</v>
      </c>
      <c r="F769">
        <v>0</v>
      </c>
    </row>
    <row r="770" spans="2:6" x14ac:dyDescent="0.25">
      <c r="B770" s="6" t="s">
        <v>6470</v>
      </c>
      <c r="C770">
        <v>4238</v>
      </c>
      <c r="D770">
        <v>0</v>
      </c>
      <c r="E770">
        <v>0</v>
      </c>
      <c r="F770">
        <v>0</v>
      </c>
    </row>
    <row r="771" spans="2:6" x14ac:dyDescent="0.25">
      <c r="B771" s="6" t="s">
        <v>6471</v>
      </c>
      <c r="C771">
        <v>3438</v>
      </c>
      <c r="D771">
        <v>9820</v>
      </c>
      <c r="E771">
        <v>9820</v>
      </c>
      <c r="F771">
        <v>6383</v>
      </c>
    </row>
    <row r="772" spans="2:6" x14ac:dyDescent="0.25">
      <c r="B772" s="6" t="s">
        <v>6472</v>
      </c>
      <c r="C772">
        <v>3000</v>
      </c>
      <c r="D772">
        <v>0</v>
      </c>
      <c r="E772">
        <v>0</v>
      </c>
      <c r="F772">
        <v>0</v>
      </c>
    </row>
    <row r="773" spans="2:6" x14ac:dyDescent="0.25">
      <c r="B773" s="6" t="s">
        <v>6473</v>
      </c>
      <c r="C773">
        <v>848</v>
      </c>
      <c r="D773">
        <v>0</v>
      </c>
      <c r="E773">
        <v>0</v>
      </c>
      <c r="F773">
        <v>0</v>
      </c>
    </row>
    <row r="774" spans="2:6" x14ac:dyDescent="0.25">
      <c r="B774" s="6" t="s">
        <v>6474</v>
      </c>
      <c r="C774">
        <v>1568</v>
      </c>
      <c r="D774">
        <v>1568</v>
      </c>
      <c r="E774">
        <v>352</v>
      </c>
      <c r="F774">
        <v>0</v>
      </c>
    </row>
    <row r="775" spans="2:6" x14ac:dyDescent="0.25">
      <c r="B775" s="6" t="s">
        <v>6475</v>
      </c>
      <c r="C775">
        <v>900000</v>
      </c>
      <c r="D775">
        <v>0</v>
      </c>
      <c r="E775">
        <v>0</v>
      </c>
      <c r="F775">
        <v>0</v>
      </c>
    </row>
    <row r="776" spans="2:6" x14ac:dyDescent="0.25">
      <c r="B776" s="6" t="s">
        <v>6476</v>
      </c>
      <c r="C776">
        <v>1000000</v>
      </c>
      <c r="D776">
        <v>0</v>
      </c>
      <c r="E776">
        <v>0</v>
      </c>
      <c r="F776">
        <v>0</v>
      </c>
    </row>
    <row r="777" spans="2:6" x14ac:dyDescent="0.25">
      <c r="B777" s="6" t="s">
        <v>6477</v>
      </c>
      <c r="C777">
        <v>60000</v>
      </c>
      <c r="D777">
        <v>0</v>
      </c>
      <c r="E777">
        <v>0</v>
      </c>
      <c r="F777">
        <v>0</v>
      </c>
    </row>
    <row r="778" spans="2:6" x14ac:dyDescent="0.25">
      <c r="B778" s="6" t="s">
        <v>6478</v>
      </c>
      <c r="C778">
        <v>58619</v>
      </c>
      <c r="D778">
        <v>0</v>
      </c>
      <c r="E778">
        <v>0</v>
      </c>
      <c r="F778">
        <v>0</v>
      </c>
    </row>
    <row r="779" spans="2:6" x14ac:dyDescent="0.25">
      <c r="B779" s="6" t="s">
        <v>6479</v>
      </c>
      <c r="C779">
        <v>297458</v>
      </c>
      <c r="D779">
        <v>0</v>
      </c>
      <c r="E779">
        <v>0</v>
      </c>
      <c r="F779">
        <v>0</v>
      </c>
    </row>
    <row r="780" spans="2:6" x14ac:dyDescent="0.25">
      <c r="B780" s="6" t="s">
        <v>6480</v>
      </c>
      <c r="C780">
        <v>160000</v>
      </c>
      <c r="D780">
        <v>0</v>
      </c>
      <c r="E780">
        <v>0</v>
      </c>
      <c r="F780">
        <v>0</v>
      </c>
    </row>
    <row r="781" spans="2:6" x14ac:dyDescent="0.25">
      <c r="B781" s="6" t="s">
        <v>6481</v>
      </c>
      <c r="C781">
        <v>160000</v>
      </c>
      <c r="D781">
        <v>0</v>
      </c>
      <c r="E781">
        <v>0</v>
      </c>
      <c r="F781">
        <v>0</v>
      </c>
    </row>
    <row r="782" spans="2:6" x14ac:dyDescent="0.25">
      <c r="B782" s="6" t="s">
        <v>6482</v>
      </c>
      <c r="C782">
        <v>38136</v>
      </c>
      <c r="D782">
        <v>0</v>
      </c>
      <c r="E782">
        <v>0</v>
      </c>
      <c r="F782">
        <v>0</v>
      </c>
    </row>
    <row r="783" spans="2:6" x14ac:dyDescent="0.25">
      <c r="B783" s="6" t="s">
        <v>6483</v>
      </c>
      <c r="C783">
        <v>26848</v>
      </c>
      <c r="D783">
        <v>0</v>
      </c>
      <c r="E783">
        <v>0</v>
      </c>
      <c r="F783">
        <v>0</v>
      </c>
    </row>
    <row r="784" spans="2:6" x14ac:dyDescent="0.25">
      <c r="B784" s="6" t="s">
        <v>6484</v>
      </c>
      <c r="C784">
        <v>9915</v>
      </c>
      <c r="D784">
        <v>9915</v>
      </c>
      <c r="E784">
        <v>0</v>
      </c>
      <c r="F784">
        <v>0</v>
      </c>
    </row>
    <row r="785" spans="2:6" x14ac:dyDescent="0.25">
      <c r="B785" s="6" t="s">
        <v>6485</v>
      </c>
      <c r="C785">
        <v>0</v>
      </c>
      <c r="D785">
        <v>0</v>
      </c>
      <c r="E785">
        <v>10000</v>
      </c>
      <c r="F785">
        <v>10000</v>
      </c>
    </row>
    <row r="786" spans="2:6" x14ac:dyDescent="0.25">
      <c r="B786" s="6" t="s">
        <v>6486</v>
      </c>
      <c r="C786">
        <v>7000</v>
      </c>
      <c r="D786">
        <v>7000</v>
      </c>
      <c r="E786">
        <v>7000</v>
      </c>
      <c r="F786">
        <v>7500</v>
      </c>
    </row>
    <row r="787" spans="2:6" x14ac:dyDescent="0.25">
      <c r="B787" s="6" t="s">
        <v>6008</v>
      </c>
      <c r="C787">
        <v>174000</v>
      </c>
      <c r="D787">
        <v>0</v>
      </c>
      <c r="E787">
        <v>0</v>
      </c>
      <c r="F787">
        <v>0</v>
      </c>
    </row>
    <row r="788" spans="2:6" x14ac:dyDescent="0.25">
      <c r="B788" s="6" t="s">
        <v>6487</v>
      </c>
      <c r="C788">
        <v>43200</v>
      </c>
      <c r="D788">
        <v>0</v>
      </c>
      <c r="E788">
        <v>0</v>
      </c>
      <c r="F788">
        <v>0</v>
      </c>
    </row>
    <row r="789" spans="2:6" x14ac:dyDescent="0.25">
      <c r="B789" s="6" t="s">
        <v>6488</v>
      </c>
      <c r="C789">
        <v>24000</v>
      </c>
      <c r="D789">
        <v>0</v>
      </c>
      <c r="E789">
        <v>0</v>
      </c>
      <c r="F789">
        <v>0</v>
      </c>
    </row>
    <row r="790" spans="2:6" x14ac:dyDescent="0.25">
      <c r="B790" s="6" t="s">
        <v>6489</v>
      </c>
      <c r="C790">
        <v>21600</v>
      </c>
      <c r="D790">
        <v>0</v>
      </c>
      <c r="E790">
        <v>0</v>
      </c>
      <c r="F790">
        <v>0</v>
      </c>
    </row>
    <row r="791" spans="2:6" x14ac:dyDescent="0.25">
      <c r="B791" s="6" t="s">
        <v>6083</v>
      </c>
      <c r="C791">
        <v>14220</v>
      </c>
      <c r="D791">
        <v>0</v>
      </c>
      <c r="E791">
        <v>0</v>
      </c>
      <c r="F791">
        <v>0</v>
      </c>
    </row>
    <row r="792" spans="2:6" x14ac:dyDescent="0.25">
      <c r="B792" s="6" t="s">
        <v>6490</v>
      </c>
      <c r="C792">
        <v>8000</v>
      </c>
      <c r="D792">
        <v>0</v>
      </c>
      <c r="E792">
        <v>0</v>
      </c>
      <c r="F792">
        <v>0</v>
      </c>
    </row>
    <row r="793" spans="2:6" x14ac:dyDescent="0.25">
      <c r="B793" s="6" t="s">
        <v>6491</v>
      </c>
      <c r="C793">
        <v>7500</v>
      </c>
      <c r="D793">
        <v>0</v>
      </c>
      <c r="E793">
        <v>0</v>
      </c>
      <c r="F793">
        <v>0</v>
      </c>
    </row>
    <row r="794" spans="2:6" x14ac:dyDescent="0.25">
      <c r="B794" s="6" t="s">
        <v>6492</v>
      </c>
      <c r="C794">
        <v>5000</v>
      </c>
      <c r="D794">
        <v>0</v>
      </c>
      <c r="E794">
        <v>0</v>
      </c>
      <c r="F794">
        <v>0</v>
      </c>
    </row>
    <row r="795" spans="2:6" x14ac:dyDescent="0.25">
      <c r="B795" s="6" t="s">
        <v>6560</v>
      </c>
      <c r="C795">
        <v>1250000</v>
      </c>
      <c r="D795">
        <v>0</v>
      </c>
      <c r="E795">
        <v>0</v>
      </c>
      <c r="F795">
        <v>0</v>
      </c>
    </row>
    <row r="796" spans="2:6" x14ac:dyDescent="0.25">
      <c r="B796" s="6" t="s">
        <v>6561</v>
      </c>
      <c r="C796">
        <v>500000</v>
      </c>
      <c r="D796">
        <v>0</v>
      </c>
      <c r="E796">
        <v>0</v>
      </c>
      <c r="F796">
        <v>0</v>
      </c>
    </row>
    <row r="797" spans="2:6" x14ac:dyDescent="0.25">
      <c r="B797" s="6" t="s">
        <v>6562</v>
      </c>
      <c r="C797">
        <v>360000</v>
      </c>
      <c r="D797">
        <v>0</v>
      </c>
      <c r="E797">
        <v>0</v>
      </c>
      <c r="F797">
        <v>0</v>
      </c>
    </row>
    <row r="798" spans="2:6" x14ac:dyDescent="0.25">
      <c r="B798" s="6" t="s">
        <v>6563</v>
      </c>
      <c r="C798">
        <v>338983</v>
      </c>
      <c r="D798">
        <v>0</v>
      </c>
      <c r="E798">
        <v>0</v>
      </c>
      <c r="F798">
        <v>0</v>
      </c>
    </row>
    <row r="799" spans="2:6" x14ac:dyDescent="0.25">
      <c r="B799" s="6"/>
      <c r="C799">
        <v>228509875</v>
      </c>
      <c r="D799">
        <v>0</v>
      </c>
      <c r="E799">
        <v>0</v>
      </c>
      <c r="F799">
        <v>0</v>
      </c>
    </row>
    <row r="800" spans="2:6" x14ac:dyDescent="0.25">
      <c r="B800" s="6" t="s">
        <v>6009</v>
      </c>
      <c r="C800">
        <v>948000</v>
      </c>
      <c r="D800">
        <v>0</v>
      </c>
      <c r="E800">
        <v>0</v>
      </c>
      <c r="F800">
        <v>0</v>
      </c>
    </row>
    <row r="801" spans="2:6" x14ac:dyDescent="0.25">
      <c r="B801" s="6" t="s">
        <v>6106</v>
      </c>
      <c r="C801">
        <v>1500000</v>
      </c>
      <c r="D801">
        <v>0</v>
      </c>
      <c r="E801">
        <v>0</v>
      </c>
      <c r="F801">
        <v>0</v>
      </c>
    </row>
    <row r="802" spans="2:6" x14ac:dyDescent="0.25">
      <c r="B802" s="6" t="s">
        <v>6107</v>
      </c>
      <c r="C802">
        <v>39150</v>
      </c>
      <c r="D802">
        <v>0</v>
      </c>
      <c r="E802">
        <v>0</v>
      </c>
      <c r="F802">
        <v>0</v>
      </c>
    </row>
    <row r="803" spans="2:6" x14ac:dyDescent="0.25">
      <c r="B803" s="6" t="s">
        <v>6564</v>
      </c>
      <c r="C803">
        <v>259840</v>
      </c>
      <c r="D803">
        <v>0</v>
      </c>
      <c r="E803">
        <v>0</v>
      </c>
      <c r="F803">
        <v>0</v>
      </c>
    </row>
    <row r="804" spans="2:6" x14ac:dyDescent="0.25">
      <c r="B804" s="6" t="s">
        <v>6565</v>
      </c>
      <c r="C804">
        <v>12000</v>
      </c>
      <c r="D804">
        <v>0</v>
      </c>
      <c r="E804">
        <v>0</v>
      </c>
      <c r="F804">
        <v>0</v>
      </c>
    </row>
    <row r="805" spans="2:6" x14ac:dyDescent="0.25">
      <c r="B805" s="6" t="s">
        <v>6566</v>
      </c>
      <c r="C805">
        <v>80000</v>
      </c>
      <c r="D805">
        <v>0</v>
      </c>
      <c r="E805">
        <v>0</v>
      </c>
      <c r="F805">
        <v>0</v>
      </c>
    </row>
    <row r="806" spans="2:6" x14ac:dyDescent="0.25">
      <c r="B806" s="6" t="s">
        <v>6567</v>
      </c>
      <c r="C806">
        <v>210833.33333333331</v>
      </c>
      <c r="D806">
        <v>19166.666666666668</v>
      </c>
      <c r="E806">
        <v>0</v>
      </c>
      <c r="F806">
        <v>0</v>
      </c>
    </row>
    <row r="807" spans="2:6" x14ac:dyDescent="0.25">
      <c r="B807" s="6" t="s">
        <v>6494</v>
      </c>
      <c r="C807">
        <v>70681554</v>
      </c>
      <c r="D807">
        <v>0</v>
      </c>
      <c r="E807">
        <v>0</v>
      </c>
      <c r="F807">
        <v>0</v>
      </c>
    </row>
    <row r="808" spans="2:6" x14ac:dyDescent="0.25">
      <c r="B808" s="6" t="s">
        <v>6495</v>
      </c>
      <c r="C808">
        <v>44293707</v>
      </c>
      <c r="D808">
        <v>0</v>
      </c>
      <c r="E808">
        <v>0</v>
      </c>
      <c r="F808">
        <v>0</v>
      </c>
    </row>
    <row r="809" spans="2:6" x14ac:dyDescent="0.25">
      <c r="B809" s="6" t="s">
        <v>6496</v>
      </c>
      <c r="C809">
        <v>36073035</v>
      </c>
      <c r="D809">
        <v>0</v>
      </c>
      <c r="E809">
        <v>0</v>
      </c>
      <c r="F809">
        <v>0</v>
      </c>
    </row>
    <row r="810" spans="2:6" x14ac:dyDescent="0.25">
      <c r="B810" s="6" t="s">
        <v>6497</v>
      </c>
      <c r="C810">
        <v>28558522</v>
      </c>
      <c r="D810">
        <v>0</v>
      </c>
      <c r="E810">
        <v>0</v>
      </c>
      <c r="F810">
        <v>0</v>
      </c>
    </row>
    <row r="811" spans="2:6" x14ac:dyDescent="0.25">
      <c r="B811" s="6" t="s">
        <v>6498</v>
      </c>
      <c r="C811">
        <v>22005069</v>
      </c>
      <c r="D811">
        <v>0</v>
      </c>
      <c r="E811">
        <v>0</v>
      </c>
      <c r="F811">
        <v>0</v>
      </c>
    </row>
    <row r="812" spans="2:6" x14ac:dyDescent="0.25">
      <c r="B812" s="6" t="s">
        <v>6499</v>
      </c>
      <c r="C812">
        <v>21349509</v>
      </c>
      <c r="D812">
        <v>0</v>
      </c>
      <c r="E812">
        <v>0</v>
      </c>
      <c r="F812">
        <v>0</v>
      </c>
    </row>
    <row r="813" spans="2:6" x14ac:dyDescent="0.25">
      <c r="B813" s="6" t="s">
        <v>6500</v>
      </c>
      <c r="C813">
        <v>19462078</v>
      </c>
      <c r="D813">
        <v>0</v>
      </c>
      <c r="E813">
        <v>0</v>
      </c>
      <c r="F813">
        <v>0</v>
      </c>
    </row>
    <row r="814" spans="2:6" x14ac:dyDescent="0.25">
      <c r="B814" s="6" t="s">
        <v>6501</v>
      </c>
      <c r="C814">
        <v>17490113</v>
      </c>
      <c r="D814">
        <v>0</v>
      </c>
      <c r="E814">
        <v>0</v>
      </c>
      <c r="F814">
        <v>0</v>
      </c>
    </row>
    <row r="815" spans="2:6" x14ac:dyDescent="0.25">
      <c r="B815" s="6" t="s">
        <v>6502</v>
      </c>
      <c r="C815">
        <v>13057448</v>
      </c>
      <c r="D815">
        <v>0</v>
      </c>
      <c r="E815">
        <v>0</v>
      </c>
      <c r="F815">
        <v>0</v>
      </c>
    </row>
    <row r="816" spans="2:6" x14ac:dyDescent="0.25">
      <c r="B816" s="6" t="s">
        <v>6503</v>
      </c>
      <c r="C816">
        <v>12093836</v>
      </c>
      <c r="D816">
        <v>0</v>
      </c>
      <c r="E816">
        <v>0</v>
      </c>
      <c r="F816">
        <v>0</v>
      </c>
    </row>
    <row r="817" spans="2:6" x14ac:dyDescent="0.25">
      <c r="B817" s="6" t="s">
        <v>6504</v>
      </c>
      <c r="C817">
        <v>12034726</v>
      </c>
      <c r="D817">
        <v>0</v>
      </c>
      <c r="E817">
        <v>0</v>
      </c>
      <c r="F817">
        <v>0</v>
      </c>
    </row>
    <row r="818" spans="2:6" x14ac:dyDescent="0.25">
      <c r="B818" s="6" t="s">
        <v>6505</v>
      </c>
      <c r="C818">
        <v>9179943</v>
      </c>
      <c r="D818">
        <v>0</v>
      </c>
      <c r="E818">
        <v>0</v>
      </c>
      <c r="F818">
        <v>0</v>
      </c>
    </row>
    <row r="819" spans="2:6" x14ac:dyDescent="0.25">
      <c r="B819" s="6" t="s">
        <v>6506</v>
      </c>
      <c r="C819">
        <v>9011939</v>
      </c>
      <c r="D819">
        <v>0</v>
      </c>
      <c r="E819">
        <v>0</v>
      </c>
      <c r="F819">
        <v>0</v>
      </c>
    </row>
    <row r="820" spans="2:6" x14ac:dyDescent="0.25">
      <c r="B820" s="6" t="s">
        <v>6507</v>
      </c>
      <c r="C820">
        <v>7113097</v>
      </c>
      <c r="D820">
        <v>0</v>
      </c>
      <c r="E820">
        <v>0</v>
      </c>
      <c r="F820">
        <v>0</v>
      </c>
    </row>
    <row r="821" spans="2:6" x14ac:dyDescent="0.25">
      <c r="B821" s="6" t="s">
        <v>6508</v>
      </c>
      <c r="C821">
        <v>5584104</v>
      </c>
      <c r="D821">
        <v>0</v>
      </c>
      <c r="E821">
        <v>0</v>
      </c>
      <c r="F821">
        <v>0</v>
      </c>
    </row>
    <row r="822" spans="2:6" x14ac:dyDescent="0.25">
      <c r="B822" s="6" t="s">
        <v>6509</v>
      </c>
      <c r="C822">
        <v>4957600</v>
      </c>
      <c r="D822">
        <v>0</v>
      </c>
      <c r="E822">
        <v>0</v>
      </c>
      <c r="F822">
        <v>0</v>
      </c>
    </row>
    <row r="823" spans="2:6" x14ac:dyDescent="0.25">
      <c r="B823" s="6" t="s">
        <v>6510</v>
      </c>
      <c r="C823">
        <v>3644170</v>
      </c>
      <c r="D823">
        <v>0</v>
      </c>
      <c r="E823">
        <v>0</v>
      </c>
      <c r="F823">
        <v>0</v>
      </c>
    </row>
    <row r="824" spans="2:6" x14ac:dyDescent="0.25">
      <c r="B824" s="6" t="s">
        <v>6511</v>
      </c>
      <c r="C824">
        <v>3552874</v>
      </c>
      <c r="D824">
        <v>0</v>
      </c>
      <c r="E824">
        <v>0</v>
      </c>
      <c r="F824">
        <v>0</v>
      </c>
    </row>
    <row r="825" spans="2:6" x14ac:dyDescent="0.25">
      <c r="B825" s="6" t="s">
        <v>6512</v>
      </c>
      <c r="C825">
        <v>3551068</v>
      </c>
      <c r="D825">
        <v>0</v>
      </c>
      <c r="E825">
        <v>0</v>
      </c>
      <c r="F825">
        <v>0</v>
      </c>
    </row>
    <row r="826" spans="2:6" x14ac:dyDescent="0.25">
      <c r="B826" s="6" t="s">
        <v>6513</v>
      </c>
      <c r="C826">
        <v>3494880</v>
      </c>
      <c r="D826">
        <v>0</v>
      </c>
      <c r="E826">
        <v>0</v>
      </c>
      <c r="F826">
        <v>0</v>
      </c>
    </row>
    <row r="827" spans="2:6" x14ac:dyDescent="0.25">
      <c r="B827" s="6" t="s">
        <v>6514</v>
      </c>
      <c r="C827">
        <v>2893673</v>
      </c>
      <c r="D827">
        <v>0</v>
      </c>
      <c r="E827">
        <v>0</v>
      </c>
      <c r="F827">
        <v>0</v>
      </c>
    </row>
    <row r="828" spans="2:6" x14ac:dyDescent="0.25">
      <c r="B828" s="6" t="s">
        <v>6515</v>
      </c>
      <c r="C828">
        <v>2200761</v>
      </c>
      <c r="D828">
        <v>0</v>
      </c>
      <c r="E828">
        <v>0</v>
      </c>
      <c r="F828">
        <v>0</v>
      </c>
    </row>
    <row r="829" spans="2:6" x14ac:dyDescent="0.25">
      <c r="B829" s="6" t="s">
        <v>6516</v>
      </c>
      <c r="C829">
        <v>2053618</v>
      </c>
      <c r="D829">
        <v>0</v>
      </c>
      <c r="E829">
        <v>0</v>
      </c>
      <c r="F829">
        <v>0</v>
      </c>
    </row>
    <row r="830" spans="2:6" x14ac:dyDescent="0.25">
      <c r="B830" s="6" t="s">
        <v>6517</v>
      </c>
      <c r="C830">
        <v>1920000</v>
      </c>
      <c r="D830">
        <v>0</v>
      </c>
      <c r="E830">
        <v>0</v>
      </c>
      <c r="F830">
        <v>0</v>
      </c>
    </row>
    <row r="831" spans="2:6" x14ac:dyDescent="0.25">
      <c r="B831" s="6" t="s">
        <v>6518</v>
      </c>
      <c r="C831">
        <v>1920000</v>
      </c>
      <c r="D831">
        <v>0</v>
      </c>
      <c r="E831">
        <v>0</v>
      </c>
      <c r="F831">
        <v>0</v>
      </c>
    </row>
    <row r="832" spans="2:6" x14ac:dyDescent="0.25">
      <c r="B832" s="6" t="s">
        <v>6519</v>
      </c>
      <c r="C832">
        <v>1812876</v>
      </c>
      <c r="D832">
        <v>0</v>
      </c>
      <c r="E832">
        <v>0</v>
      </c>
      <c r="F832">
        <v>0</v>
      </c>
    </row>
    <row r="833" spans="2:6" x14ac:dyDescent="0.25">
      <c r="B833" s="6" t="s">
        <v>6520</v>
      </c>
      <c r="C833">
        <v>1440000</v>
      </c>
      <c r="D833">
        <v>0</v>
      </c>
      <c r="E833">
        <v>0</v>
      </c>
      <c r="F833">
        <v>0</v>
      </c>
    </row>
    <row r="834" spans="2:6" x14ac:dyDescent="0.25">
      <c r="B834" s="6" t="s">
        <v>6521</v>
      </c>
      <c r="C834">
        <v>1440000</v>
      </c>
      <c r="D834">
        <v>0</v>
      </c>
      <c r="E834">
        <v>0</v>
      </c>
      <c r="F834">
        <v>0</v>
      </c>
    </row>
    <row r="835" spans="2:6" x14ac:dyDescent="0.25">
      <c r="B835" s="6" t="s">
        <v>20</v>
      </c>
      <c r="C835">
        <v>2399708</v>
      </c>
      <c r="D835">
        <v>0</v>
      </c>
      <c r="E835">
        <v>0</v>
      </c>
      <c r="F835">
        <v>0</v>
      </c>
    </row>
    <row r="836" spans="2:6" x14ac:dyDescent="0.25">
      <c r="B836" s="6" t="s">
        <v>6522</v>
      </c>
      <c r="C836">
        <v>545595</v>
      </c>
      <c r="D836">
        <v>0</v>
      </c>
      <c r="E836">
        <v>0</v>
      </c>
      <c r="F836">
        <v>0</v>
      </c>
    </row>
    <row r="837" spans="2:6" x14ac:dyDescent="0.25">
      <c r="B837" s="6" t="s">
        <v>6523</v>
      </c>
      <c r="C837">
        <v>724304</v>
      </c>
      <c r="D837">
        <v>0</v>
      </c>
      <c r="E837">
        <v>0</v>
      </c>
      <c r="F837">
        <v>0</v>
      </c>
    </row>
    <row r="838" spans="2:6" x14ac:dyDescent="0.25">
      <c r="B838" s="6" t="s">
        <v>6524</v>
      </c>
      <c r="C838">
        <v>397827</v>
      </c>
      <c r="D838">
        <v>0</v>
      </c>
      <c r="E838">
        <v>0</v>
      </c>
      <c r="F838">
        <v>0</v>
      </c>
    </row>
    <row r="839" spans="2:6" x14ac:dyDescent="0.25">
      <c r="B839" s="6" t="s">
        <v>6525</v>
      </c>
      <c r="C839">
        <v>386783</v>
      </c>
      <c r="D839">
        <v>0</v>
      </c>
      <c r="E839">
        <v>0</v>
      </c>
      <c r="F839">
        <v>0</v>
      </c>
    </row>
    <row r="840" spans="2:6" x14ac:dyDescent="0.25">
      <c r="B840" s="6" t="s">
        <v>6526</v>
      </c>
      <c r="C840">
        <v>290928</v>
      </c>
      <c r="D840">
        <v>0</v>
      </c>
      <c r="E840">
        <v>0</v>
      </c>
      <c r="F840">
        <v>0</v>
      </c>
    </row>
    <row r="841" spans="2:6" x14ac:dyDescent="0.25">
      <c r="B841" s="6" t="s">
        <v>6527</v>
      </c>
      <c r="C841">
        <v>262757</v>
      </c>
      <c r="D841">
        <v>0</v>
      </c>
      <c r="E841">
        <v>0</v>
      </c>
      <c r="F841">
        <v>0</v>
      </c>
    </row>
    <row r="842" spans="2:6" x14ac:dyDescent="0.25">
      <c r="B842" s="6" t="s">
        <v>6528</v>
      </c>
      <c r="C842">
        <v>202834</v>
      </c>
      <c r="D842">
        <v>0</v>
      </c>
      <c r="E842">
        <v>0</v>
      </c>
      <c r="F842">
        <v>0</v>
      </c>
    </row>
    <row r="843" spans="2:6" x14ac:dyDescent="0.25">
      <c r="B843" s="6" t="s">
        <v>6529</v>
      </c>
      <c r="C843">
        <v>183487</v>
      </c>
      <c r="D843">
        <v>0</v>
      </c>
      <c r="E843">
        <v>0</v>
      </c>
      <c r="F843">
        <v>0</v>
      </c>
    </row>
    <row r="844" spans="2:6" x14ac:dyDescent="0.25">
      <c r="B844" s="6" t="s">
        <v>6530</v>
      </c>
      <c r="C844">
        <v>127487</v>
      </c>
      <c r="D844">
        <v>0</v>
      </c>
      <c r="E844">
        <v>0</v>
      </c>
      <c r="F844">
        <v>0</v>
      </c>
    </row>
    <row r="845" spans="2:6" x14ac:dyDescent="0.25">
      <c r="B845" s="6" t="s">
        <v>6531</v>
      </c>
      <c r="C845">
        <v>88116</v>
      </c>
      <c r="D845">
        <v>0</v>
      </c>
      <c r="E845">
        <v>0</v>
      </c>
      <c r="F845">
        <v>0</v>
      </c>
    </row>
    <row r="846" spans="2:6" x14ac:dyDescent="0.25">
      <c r="B846" s="6" t="s">
        <v>6532</v>
      </c>
      <c r="C846">
        <v>84661</v>
      </c>
      <c r="D846">
        <v>0</v>
      </c>
      <c r="E846">
        <v>0</v>
      </c>
      <c r="F846">
        <v>0</v>
      </c>
    </row>
    <row r="847" spans="2:6" x14ac:dyDescent="0.25">
      <c r="B847" s="6" t="s">
        <v>6533</v>
      </c>
      <c r="C847">
        <v>50905</v>
      </c>
      <c r="D847">
        <v>0</v>
      </c>
      <c r="E847">
        <v>0</v>
      </c>
      <c r="F847">
        <v>0</v>
      </c>
    </row>
    <row r="848" spans="2:6" x14ac:dyDescent="0.25">
      <c r="B848" s="6" t="s">
        <v>6534</v>
      </c>
      <c r="C848">
        <v>26124</v>
      </c>
      <c r="D848">
        <v>0</v>
      </c>
      <c r="E848">
        <v>0</v>
      </c>
      <c r="F848">
        <v>0</v>
      </c>
    </row>
    <row r="849" spans="2:6" x14ac:dyDescent="0.25">
      <c r="B849" s="6" t="s">
        <v>6535</v>
      </c>
      <c r="C849">
        <v>17096</v>
      </c>
      <c r="D849">
        <v>0</v>
      </c>
      <c r="E849">
        <v>0</v>
      </c>
      <c r="F849">
        <v>0</v>
      </c>
    </row>
    <row r="850" spans="2:6" x14ac:dyDescent="0.25">
      <c r="B850" s="6" t="s">
        <v>6536</v>
      </c>
      <c r="C850">
        <v>13707</v>
      </c>
      <c r="D850">
        <v>0</v>
      </c>
      <c r="E850">
        <v>0</v>
      </c>
      <c r="F850">
        <v>0</v>
      </c>
    </row>
    <row r="851" spans="2:6" x14ac:dyDescent="0.25">
      <c r="B851" s="6" t="s">
        <v>6537</v>
      </c>
      <c r="C851">
        <v>7220</v>
      </c>
      <c r="D851">
        <v>0</v>
      </c>
      <c r="E851">
        <v>0</v>
      </c>
      <c r="F851">
        <v>0</v>
      </c>
    </row>
    <row r="852" spans="2:6" x14ac:dyDescent="0.25">
      <c r="B852" s="6" t="s">
        <v>6538</v>
      </c>
      <c r="C852">
        <v>1590</v>
      </c>
      <c r="D852">
        <v>0</v>
      </c>
      <c r="E852">
        <v>0</v>
      </c>
      <c r="F852">
        <v>0</v>
      </c>
    </row>
    <row r="853" spans="2:6" x14ac:dyDescent="0.25">
      <c r="B853" s="6" t="s">
        <v>6539</v>
      </c>
      <c r="C853">
        <v>0</v>
      </c>
      <c r="D853">
        <v>0</v>
      </c>
      <c r="E853">
        <v>0</v>
      </c>
      <c r="F853">
        <v>0</v>
      </c>
    </row>
    <row r="854" spans="2:6" x14ac:dyDescent="0.25">
      <c r="B854" s="6" t="s">
        <v>6540</v>
      </c>
      <c r="C854">
        <v>0</v>
      </c>
      <c r="D854">
        <v>0</v>
      </c>
      <c r="E854">
        <v>0</v>
      </c>
      <c r="F854">
        <v>0</v>
      </c>
    </row>
    <row r="855" spans="2:6" x14ac:dyDescent="0.25">
      <c r="B855" s="6" t="s">
        <v>6541</v>
      </c>
      <c r="C855">
        <v>0</v>
      </c>
      <c r="D855">
        <v>0</v>
      </c>
      <c r="E855">
        <v>0</v>
      </c>
      <c r="F855">
        <v>0</v>
      </c>
    </row>
    <row r="856" spans="2:6" x14ac:dyDescent="0.25">
      <c r="B856" s="6" t="s">
        <v>6542</v>
      </c>
      <c r="C856">
        <v>0</v>
      </c>
      <c r="D856">
        <v>0</v>
      </c>
      <c r="E856">
        <v>0</v>
      </c>
      <c r="F856">
        <v>0</v>
      </c>
    </row>
    <row r="857" spans="2:6" x14ac:dyDescent="0.25">
      <c r="B857" s="6" t="s">
        <v>6543</v>
      </c>
      <c r="C857">
        <v>0</v>
      </c>
      <c r="D857">
        <v>0</v>
      </c>
      <c r="E857">
        <v>0</v>
      </c>
      <c r="F857">
        <v>0</v>
      </c>
    </row>
    <row r="858" spans="2:6" x14ac:dyDescent="0.25">
      <c r="B858" s="6" t="s">
        <v>6544</v>
      </c>
      <c r="C858">
        <v>0</v>
      </c>
      <c r="D858">
        <v>0</v>
      </c>
      <c r="E858">
        <v>0</v>
      </c>
      <c r="F858">
        <v>0</v>
      </c>
    </row>
    <row r="859" spans="2:6" x14ac:dyDescent="0.25">
      <c r="B859" s="6" t="s">
        <v>6545</v>
      </c>
      <c r="C859">
        <v>0</v>
      </c>
      <c r="D859">
        <v>0</v>
      </c>
      <c r="E859">
        <v>0</v>
      </c>
      <c r="F859">
        <v>0</v>
      </c>
    </row>
    <row r="860" spans="2:6" x14ac:dyDescent="0.25">
      <c r="B860" s="6" t="s">
        <v>6546</v>
      </c>
      <c r="C860">
        <v>0</v>
      </c>
      <c r="D860">
        <v>0</v>
      </c>
      <c r="E860">
        <v>0</v>
      </c>
      <c r="F860">
        <v>0</v>
      </c>
    </row>
    <row r="861" spans="2:6" x14ac:dyDescent="0.25">
      <c r="B861" s="6" t="s">
        <v>6547</v>
      </c>
      <c r="C861">
        <v>0</v>
      </c>
      <c r="D861">
        <v>0</v>
      </c>
      <c r="E861">
        <v>0</v>
      </c>
      <c r="F861">
        <v>0</v>
      </c>
    </row>
    <row r="862" spans="2:6" x14ac:dyDescent="0.25">
      <c r="B862" s="6" t="s">
        <v>6548</v>
      </c>
      <c r="C862">
        <v>0</v>
      </c>
      <c r="D862">
        <v>0</v>
      </c>
      <c r="E862">
        <v>0</v>
      </c>
      <c r="F862">
        <v>0</v>
      </c>
    </row>
    <row r="863" spans="2:6" x14ac:dyDescent="0.25">
      <c r="B863" s="6" t="s">
        <v>6549</v>
      </c>
      <c r="C863">
        <v>0</v>
      </c>
      <c r="D863">
        <v>0</v>
      </c>
      <c r="E863">
        <v>0</v>
      </c>
      <c r="F863">
        <v>0</v>
      </c>
    </row>
    <row r="864" spans="2:6" x14ac:dyDescent="0.25">
      <c r="B864" s="6" t="s">
        <v>6550</v>
      </c>
      <c r="C864">
        <v>0</v>
      </c>
      <c r="D864">
        <v>0</v>
      </c>
      <c r="E864">
        <v>0</v>
      </c>
      <c r="F864">
        <v>0</v>
      </c>
    </row>
    <row r="865" spans="2:6" x14ac:dyDescent="0.25">
      <c r="B865" s="6" t="s">
        <v>6551</v>
      </c>
      <c r="C865">
        <v>901725</v>
      </c>
      <c r="D865">
        <v>0</v>
      </c>
      <c r="E865">
        <v>0</v>
      </c>
      <c r="F865">
        <v>0</v>
      </c>
    </row>
    <row r="866" spans="2:6" x14ac:dyDescent="0.25">
      <c r="B866" s="6" t="s">
        <v>6552</v>
      </c>
      <c r="C866">
        <v>5397684</v>
      </c>
      <c r="D866">
        <v>0</v>
      </c>
      <c r="E866">
        <v>0</v>
      </c>
      <c r="F866">
        <v>0</v>
      </c>
    </row>
    <row r="867" spans="2:6" x14ac:dyDescent="0.25">
      <c r="B867" s="6" t="s">
        <v>6553</v>
      </c>
      <c r="C867">
        <v>3878232</v>
      </c>
      <c r="D867">
        <v>0</v>
      </c>
      <c r="E867">
        <v>0</v>
      </c>
      <c r="F867">
        <v>0</v>
      </c>
    </row>
    <row r="868" spans="2:6" x14ac:dyDescent="0.25">
      <c r="B868" s="6" t="s">
        <v>6554</v>
      </c>
      <c r="C868">
        <v>75000</v>
      </c>
      <c r="D868">
        <v>0</v>
      </c>
      <c r="E868">
        <v>0</v>
      </c>
      <c r="F868">
        <v>0</v>
      </c>
    </row>
    <row r="869" spans="2:6" x14ac:dyDescent="0.25">
      <c r="B869" s="6" t="s">
        <v>6555</v>
      </c>
      <c r="C869">
        <v>442000</v>
      </c>
      <c r="D869">
        <v>0</v>
      </c>
      <c r="E869">
        <v>0</v>
      </c>
      <c r="F869">
        <v>0</v>
      </c>
    </row>
    <row r="870" spans="2:6" x14ac:dyDescent="0.25">
      <c r="B870" s="6" t="s">
        <v>6556</v>
      </c>
      <c r="C870">
        <v>394297</v>
      </c>
      <c r="D870">
        <v>0</v>
      </c>
      <c r="E870">
        <v>0</v>
      </c>
      <c r="F870">
        <v>0</v>
      </c>
    </row>
    <row r="871" spans="2:6" x14ac:dyDescent="0.25">
      <c r="B871" s="6" t="s">
        <v>5660</v>
      </c>
      <c r="C871">
        <v>1973230649.3366663</v>
      </c>
      <c r="D871">
        <v>359967966.95916671</v>
      </c>
      <c r="E871">
        <v>266296975.27000001</v>
      </c>
      <c r="F871">
        <v>163554823.15799999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7030A0"/>
  </sheetPr>
  <dimension ref="B1:N871"/>
  <sheetViews>
    <sheetView showGridLines="0" topLeftCell="A19" workbookViewId="0">
      <selection activeCell="K16" sqref="K16"/>
    </sheetView>
  </sheetViews>
  <sheetFormatPr baseColWidth="10" defaultColWidth="11.5703125" defaultRowHeight="15" x14ac:dyDescent="0.25"/>
  <cols>
    <col min="2" max="2" width="255.7109375" customWidth="1"/>
    <col min="3" max="4" width="12.28515625" customWidth="1"/>
    <col min="5" max="5" width="12.5703125" customWidth="1"/>
    <col min="6" max="6" width="12.140625" customWidth="1"/>
    <col min="7" max="7" width="12.85546875" customWidth="1"/>
    <col min="8" max="9" width="12" customWidth="1"/>
    <col min="10" max="10" width="12.42578125" customWidth="1"/>
    <col min="11" max="12" width="12" customWidth="1"/>
    <col min="13" max="13" width="12.5703125" customWidth="1"/>
    <col min="14" max="14" width="12" customWidth="1"/>
  </cols>
  <sheetData>
    <row r="1" spans="2:14" x14ac:dyDescent="0.25">
      <c r="B1" s="12" t="s">
        <v>5665</v>
      </c>
      <c r="C1" s="13" t="s">
        <v>15</v>
      </c>
      <c r="D1" s="13" t="s">
        <v>19</v>
      </c>
      <c r="E1" s="13" t="s">
        <v>23</v>
      </c>
      <c r="F1" s="13" t="s">
        <v>27</v>
      </c>
      <c r="G1" s="13" t="s">
        <v>31</v>
      </c>
      <c r="H1" s="13" t="s">
        <v>34</v>
      </c>
      <c r="I1" s="13" t="s">
        <v>36</v>
      </c>
      <c r="J1" s="13" t="s">
        <v>38</v>
      </c>
      <c r="K1" s="13" t="s">
        <v>40</v>
      </c>
      <c r="L1" s="13" t="s">
        <v>42</v>
      </c>
      <c r="M1" s="13" t="s">
        <v>44</v>
      </c>
      <c r="N1" s="13" t="s">
        <v>46</v>
      </c>
    </row>
    <row r="2" spans="2:14" x14ac:dyDescent="0.25">
      <c r="B2" s="12" t="s">
        <v>5664</v>
      </c>
      <c r="C2" s="14">
        <f>+GETPIVOTDATA("Suma de Ene",$B$4)</f>
        <v>138143311.25</v>
      </c>
      <c r="D2" s="14">
        <f>+GETPIVOTDATA("Suma de Feb",$B$4)</f>
        <v>133287821.91666667</v>
      </c>
      <c r="E2" s="14">
        <f>+GETPIVOTDATA("Suma de Mar",$B$4)</f>
        <v>154170306.58666667</v>
      </c>
      <c r="F2" s="14">
        <f>+GETPIVOTDATA("Suma de Abr",$B$4)</f>
        <v>334460557.91666669</v>
      </c>
      <c r="G2" s="14">
        <f>+GETPIVOTDATA("Suma de May",$B$4)</f>
        <v>137361474.91666669</v>
      </c>
      <c r="H2" s="14">
        <f>+GETPIVOTDATA("Suma de Jun",$B$4)</f>
        <v>169809860.91666666</v>
      </c>
      <c r="I2" s="14">
        <f>+GETPIVOTDATA("Suma de Jul",$B$4)</f>
        <v>140100292.91666669</v>
      </c>
      <c r="J2" s="14">
        <f>+GETPIVOTDATA("Suma de Ago",$B$4)</f>
        <v>121153552.91666667</v>
      </c>
      <c r="K2" s="14">
        <f>+GETPIVOTDATA("Suma de Set",$B$4)</f>
        <v>143123355.25</v>
      </c>
      <c r="L2" s="14">
        <f>+GETPIVOTDATA("Suma de Oct",$B$4)</f>
        <v>178073654.25</v>
      </c>
      <c r="M2" s="14">
        <f>+GETPIVOTDATA("Suma de Nov",$B$4)</f>
        <v>132212810.25000001</v>
      </c>
      <c r="N2" s="14">
        <f>+GETPIVOTDATA("Suma de Dic",$B$4)</f>
        <v>190833650.25</v>
      </c>
    </row>
    <row r="3" spans="2:14" x14ac:dyDescent="0.25">
      <c r="B3" s="6"/>
      <c r="C3" s="11"/>
      <c r="D3" s="11"/>
      <c r="E3" s="11"/>
      <c r="F3" s="11"/>
      <c r="G3" s="11"/>
      <c r="H3" s="11"/>
      <c r="I3" s="11"/>
      <c r="J3" s="11"/>
      <c r="K3" s="11"/>
      <c r="L3" s="11"/>
      <c r="M3" s="11"/>
      <c r="N3" s="11"/>
    </row>
    <row r="4" spans="2:14" x14ac:dyDescent="0.25">
      <c r="B4" s="7" t="s">
        <v>5659</v>
      </c>
      <c r="C4" t="s">
        <v>5638</v>
      </c>
      <c r="D4" t="s">
        <v>5639</v>
      </c>
      <c r="E4" t="s">
        <v>5640</v>
      </c>
      <c r="F4" t="s">
        <v>5641</v>
      </c>
      <c r="G4" t="s">
        <v>5643</v>
      </c>
      <c r="H4" t="s">
        <v>5642</v>
      </c>
      <c r="I4" t="s">
        <v>5644</v>
      </c>
      <c r="J4" t="s">
        <v>5645</v>
      </c>
      <c r="K4" t="s">
        <v>5646</v>
      </c>
      <c r="L4" t="s">
        <v>5647</v>
      </c>
      <c r="M4" t="s">
        <v>5648</v>
      </c>
      <c r="N4" t="s">
        <v>5649</v>
      </c>
    </row>
    <row r="5" spans="2:14" x14ac:dyDescent="0.25">
      <c r="B5" s="6" t="s">
        <v>5695</v>
      </c>
      <c r="C5">
        <v>0</v>
      </c>
      <c r="D5">
        <v>0</v>
      </c>
      <c r="E5">
        <v>0</v>
      </c>
      <c r="F5">
        <v>451000</v>
      </c>
      <c r="G5">
        <v>451000</v>
      </c>
      <c r="H5">
        <v>452889</v>
      </c>
      <c r="I5">
        <v>140878</v>
      </c>
      <c r="J5">
        <v>449000</v>
      </c>
      <c r="K5">
        <v>0</v>
      </c>
      <c r="L5">
        <v>0</v>
      </c>
      <c r="M5">
        <v>0</v>
      </c>
      <c r="N5">
        <v>396629</v>
      </c>
    </row>
    <row r="6" spans="2:14" x14ac:dyDescent="0.25">
      <c r="B6" s="6" t="s">
        <v>5696</v>
      </c>
      <c r="C6">
        <v>0</v>
      </c>
      <c r="D6">
        <v>0</v>
      </c>
      <c r="E6">
        <v>1760</v>
      </c>
      <c r="F6">
        <v>37840</v>
      </c>
      <c r="G6">
        <v>5080</v>
      </c>
      <c r="H6">
        <v>5080</v>
      </c>
      <c r="I6">
        <v>367663</v>
      </c>
      <c r="J6">
        <v>367663</v>
      </c>
      <c r="K6">
        <v>367663</v>
      </c>
      <c r="L6">
        <v>367663</v>
      </c>
      <c r="M6">
        <v>0</v>
      </c>
      <c r="N6">
        <v>266900</v>
      </c>
    </row>
    <row r="7" spans="2:14" x14ac:dyDescent="0.25">
      <c r="B7" s="6" t="s">
        <v>5697</v>
      </c>
      <c r="C7">
        <v>0</v>
      </c>
      <c r="D7">
        <v>0</v>
      </c>
      <c r="E7">
        <v>0</v>
      </c>
      <c r="F7">
        <v>2840</v>
      </c>
      <c r="G7">
        <v>2840</v>
      </c>
      <c r="H7">
        <v>1120</v>
      </c>
      <c r="I7">
        <v>0</v>
      </c>
      <c r="J7">
        <v>0</v>
      </c>
      <c r="K7">
        <v>400000</v>
      </c>
      <c r="L7">
        <v>400000</v>
      </c>
      <c r="M7">
        <v>400000</v>
      </c>
      <c r="N7">
        <v>400000</v>
      </c>
    </row>
    <row r="8" spans="2:14" x14ac:dyDescent="0.25">
      <c r="B8" s="6" t="s">
        <v>5698</v>
      </c>
      <c r="C8">
        <v>240</v>
      </c>
      <c r="D8">
        <v>240</v>
      </c>
      <c r="E8">
        <v>240</v>
      </c>
      <c r="F8">
        <v>1960</v>
      </c>
      <c r="G8">
        <v>1960</v>
      </c>
      <c r="H8">
        <v>1120</v>
      </c>
      <c r="I8">
        <v>36000</v>
      </c>
      <c r="J8">
        <v>35000</v>
      </c>
      <c r="K8">
        <v>402500</v>
      </c>
      <c r="L8">
        <v>402500</v>
      </c>
      <c r="M8">
        <v>402500</v>
      </c>
      <c r="N8">
        <v>302500</v>
      </c>
    </row>
    <row r="9" spans="2:14" x14ac:dyDescent="0.25">
      <c r="B9" s="6" t="s">
        <v>5699</v>
      </c>
      <c r="C9">
        <v>240</v>
      </c>
      <c r="D9">
        <v>240</v>
      </c>
      <c r="E9">
        <v>240</v>
      </c>
      <c r="F9">
        <v>2200</v>
      </c>
      <c r="G9">
        <v>2200</v>
      </c>
      <c r="H9">
        <v>1360</v>
      </c>
      <c r="I9">
        <v>335946</v>
      </c>
      <c r="J9">
        <v>335946</v>
      </c>
      <c r="K9">
        <v>370946</v>
      </c>
      <c r="L9">
        <v>335946</v>
      </c>
      <c r="M9">
        <v>0</v>
      </c>
      <c r="N9">
        <v>0</v>
      </c>
    </row>
    <row r="10" spans="2:14" x14ac:dyDescent="0.25">
      <c r="B10" s="6" t="s">
        <v>5700</v>
      </c>
      <c r="C10">
        <v>0</v>
      </c>
      <c r="D10">
        <v>0</v>
      </c>
      <c r="E10">
        <v>0</v>
      </c>
      <c r="F10">
        <v>0</v>
      </c>
      <c r="G10">
        <v>50000</v>
      </c>
      <c r="H10">
        <v>50000</v>
      </c>
      <c r="I10">
        <v>50000</v>
      </c>
      <c r="J10">
        <v>0</v>
      </c>
      <c r="K10">
        <v>0</v>
      </c>
      <c r="L10">
        <v>0</v>
      </c>
      <c r="M10">
        <v>0</v>
      </c>
      <c r="N10">
        <v>0</v>
      </c>
    </row>
    <row r="11" spans="2:14" x14ac:dyDescent="0.25">
      <c r="B11" s="6" t="s">
        <v>5701</v>
      </c>
      <c r="C11">
        <v>0</v>
      </c>
      <c r="D11">
        <v>0</v>
      </c>
      <c r="E11">
        <v>0</v>
      </c>
      <c r="F11">
        <v>2840</v>
      </c>
      <c r="G11">
        <v>2840</v>
      </c>
      <c r="H11">
        <v>1080</v>
      </c>
      <c r="I11">
        <v>250563</v>
      </c>
      <c r="J11">
        <v>250563</v>
      </c>
      <c r="K11">
        <v>250563</v>
      </c>
      <c r="L11">
        <v>250564</v>
      </c>
      <c r="M11">
        <v>250569</v>
      </c>
      <c r="N11">
        <v>254385</v>
      </c>
    </row>
    <row r="12" spans="2:14" x14ac:dyDescent="0.25">
      <c r="B12" s="6" t="s">
        <v>5702</v>
      </c>
      <c r="C12">
        <v>240</v>
      </c>
      <c r="D12">
        <v>240</v>
      </c>
      <c r="E12">
        <v>1120</v>
      </c>
      <c r="F12">
        <v>1120</v>
      </c>
      <c r="G12">
        <v>414531</v>
      </c>
      <c r="H12">
        <v>411931</v>
      </c>
      <c r="I12">
        <v>412029</v>
      </c>
      <c r="J12">
        <v>0</v>
      </c>
      <c r="K12">
        <v>0</v>
      </c>
      <c r="L12">
        <v>0</v>
      </c>
      <c r="M12">
        <v>0</v>
      </c>
      <c r="N12">
        <v>420965</v>
      </c>
    </row>
    <row r="13" spans="2:14" x14ac:dyDescent="0.25">
      <c r="B13" s="6" t="s">
        <v>5703</v>
      </c>
      <c r="C13">
        <v>0</v>
      </c>
      <c r="D13">
        <v>2840</v>
      </c>
      <c r="E13">
        <v>5340</v>
      </c>
      <c r="F13">
        <v>5340</v>
      </c>
      <c r="G13">
        <v>376118</v>
      </c>
      <c r="H13">
        <v>375038</v>
      </c>
      <c r="I13">
        <v>375038</v>
      </c>
      <c r="J13">
        <v>375038</v>
      </c>
      <c r="K13">
        <v>2500</v>
      </c>
      <c r="L13">
        <v>2500</v>
      </c>
      <c r="M13">
        <v>0</v>
      </c>
      <c r="N13">
        <v>339304</v>
      </c>
    </row>
    <row r="14" spans="2:14" x14ac:dyDescent="0.25">
      <c r="B14" s="6" t="s">
        <v>5704</v>
      </c>
      <c r="C14">
        <v>4600</v>
      </c>
      <c r="D14">
        <v>4600</v>
      </c>
      <c r="E14">
        <v>3720</v>
      </c>
      <c r="F14">
        <v>3120</v>
      </c>
      <c r="G14">
        <v>240</v>
      </c>
      <c r="H14">
        <v>240</v>
      </c>
      <c r="I14">
        <v>0</v>
      </c>
      <c r="J14">
        <v>0</v>
      </c>
      <c r="K14">
        <v>0</v>
      </c>
      <c r="L14">
        <v>100000</v>
      </c>
      <c r="M14">
        <v>300000</v>
      </c>
      <c r="N14">
        <v>300000</v>
      </c>
    </row>
    <row r="15" spans="2:14" x14ac:dyDescent="0.25">
      <c r="B15" s="6" t="s">
        <v>5705</v>
      </c>
      <c r="C15">
        <v>0</v>
      </c>
      <c r="D15">
        <v>0</v>
      </c>
      <c r="E15">
        <v>0</v>
      </c>
      <c r="F15">
        <v>767013</v>
      </c>
      <c r="G15">
        <v>929009</v>
      </c>
      <c r="H15">
        <v>596616</v>
      </c>
      <c r="I15">
        <v>0</v>
      </c>
      <c r="J15">
        <v>0</v>
      </c>
      <c r="K15">
        <v>0</v>
      </c>
      <c r="L15">
        <v>0</v>
      </c>
      <c r="M15">
        <v>0</v>
      </c>
      <c r="N15">
        <v>167546</v>
      </c>
    </row>
    <row r="16" spans="2:14" x14ac:dyDescent="0.25">
      <c r="B16" s="6" t="s">
        <v>5706</v>
      </c>
      <c r="C16">
        <v>0</v>
      </c>
      <c r="D16">
        <v>0</v>
      </c>
      <c r="E16">
        <v>0</v>
      </c>
      <c r="F16">
        <v>533619</v>
      </c>
      <c r="G16">
        <v>533619</v>
      </c>
      <c r="H16">
        <v>568619</v>
      </c>
      <c r="I16">
        <v>533109</v>
      </c>
      <c r="J16">
        <v>533109</v>
      </c>
      <c r="K16">
        <v>0</v>
      </c>
      <c r="L16">
        <v>0</v>
      </c>
      <c r="M16">
        <v>0</v>
      </c>
      <c r="N16">
        <v>0</v>
      </c>
    </row>
    <row r="17" spans="2:14" x14ac:dyDescent="0.25">
      <c r="B17" s="6" t="s">
        <v>5707</v>
      </c>
      <c r="C17">
        <v>0</v>
      </c>
      <c r="D17">
        <v>0</v>
      </c>
      <c r="E17">
        <v>0</v>
      </c>
      <c r="F17">
        <v>0</v>
      </c>
      <c r="G17">
        <v>0</v>
      </c>
      <c r="H17">
        <v>0</v>
      </c>
      <c r="I17">
        <v>0</v>
      </c>
      <c r="J17">
        <v>0</v>
      </c>
      <c r="K17">
        <v>0</v>
      </c>
      <c r="L17">
        <v>50000</v>
      </c>
      <c r="M17">
        <v>100000</v>
      </c>
      <c r="N17">
        <v>50000</v>
      </c>
    </row>
    <row r="18" spans="2:14" x14ac:dyDescent="0.25">
      <c r="B18" s="6" t="s">
        <v>5708</v>
      </c>
      <c r="C18">
        <v>0</v>
      </c>
      <c r="D18">
        <v>0</v>
      </c>
      <c r="E18">
        <v>0</v>
      </c>
      <c r="F18">
        <v>0</v>
      </c>
      <c r="G18">
        <v>0</v>
      </c>
      <c r="H18">
        <v>0</v>
      </c>
      <c r="I18">
        <v>0</v>
      </c>
      <c r="J18">
        <v>36000</v>
      </c>
      <c r="K18">
        <v>36000</v>
      </c>
      <c r="L18">
        <v>36000</v>
      </c>
      <c r="M18">
        <v>71000</v>
      </c>
      <c r="N18">
        <v>36000</v>
      </c>
    </row>
    <row r="19" spans="2:14" x14ac:dyDescent="0.25">
      <c r="B19" s="6" t="s">
        <v>5710</v>
      </c>
      <c r="C19">
        <v>100040</v>
      </c>
      <c r="D19">
        <v>132931</v>
      </c>
      <c r="E19">
        <v>202432</v>
      </c>
      <c r="F19">
        <v>203278</v>
      </c>
      <c r="G19">
        <v>149922</v>
      </c>
      <c r="H19">
        <v>240111</v>
      </c>
      <c r="I19">
        <v>27560</v>
      </c>
      <c r="J19">
        <v>30387</v>
      </c>
      <c r="K19">
        <v>12330</v>
      </c>
      <c r="L19">
        <v>11370</v>
      </c>
      <c r="M19">
        <v>8660</v>
      </c>
      <c r="N19">
        <v>7860</v>
      </c>
    </row>
    <row r="20" spans="2:14" x14ac:dyDescent="0.25">
      <c r="B20" s="6" t="s">
        <v>5712</v>
      </c>
      <c r="C20">
        <v>1019802</v>
      </c>
      <c r="D20">
        <v>1019802</v>
      </c>
      <c r="E20">
        <v>1019802</v>
      </c>
      <c r="F20">
        <v>1019802</v>
      </c>
      <c r="G20">
        <v>1019802</v>
      </c>
      <c r="H20">
        <v>1019802</v>
      </c>
      <c r="I20">
        <v>1019802</v>
      </c>
      <c r="J20">
        <v>1019802</v>
      </c>
      <c r="K20">
        <v>1019802</v>
      </c>
      <c r="L20">
        <v>1019802</v>
      </c>
      <c r="M20">
        <v>1019802</v>
      </c>
      <c r="N20">
        <v>1019802</v>
      </c>
    </row>
    <row r="21" spans="2:14" x14ac:dyDescent="0.25">
      <c r="B21" s="6" t="s">
        <v>5713</v>
      </c>
      <c r="C21">
        <v>500000</v>
      </c>
      <c r="D21">
        <v>500000</v>
      </c>
      <c r="E21">
        <v>500000</v>
      </c>
      <c r="F21">
        <v>500000</v>
      </c>
      <c r="G21">
        <v>500000</v>
      </c>
      <c r="H21">
        <v>500000</v>
      </c>
      <c r="I21">
        <v>500000</v>
      </c>
      <c r="J21">
        <v>500000</v>
      </c>
      <c r="K21">
        <v>500000</v>
      </c>
      <c r="L21">
        <v>500000</v>
      </c>
      <c r="M21">
        <v>500000</v>
      </c>
      <c r="N21">
        <v>500000</v>
      </c>
    </row>
    <row r="22" spans="2:14" x14ac:dyDescent="0.25">
      <c r="B22" s="6" t="s">
        <v>5714</v>
      </c>
      <c r="C22">
        <v>0</v>
      </c>
      <c r="D22">
        <v>0</v>
      </c>
      <c r="E22">
        <v>211864</v>
      </c>
      <c r="F22">
        <v>211864</v>
      </c>
      <c r="G22">
        <v>211864</v>
      </c>
      <c r="H22">
        <v>211864</v>
      </c>
      <c r="I22">
        <v>211864</v>
      </c>
      <c r="J22">
        <v>211864</v>
      </c>
      <c r="K22">
        <v>211864</v>
      </c>
      <c r="L22">
        <v>211864</v>
      </c>
      <c r="M22">
        <v>211864</v>
      </c>
      <c r="N22">
        <v>211868</v>
      </c>
    </row>
    <row r="23" spans="2:14" x14ac:dyDescent="0.25">
      <c r="B23" s="6" t="s">
        <v>5715</v>
      </c>
      <c r="C23">
        <v>0</v>
      </c>
      <c r="D23">
        <v>0</v>
      </c>
      <c r="E23">
        <v>188324</v>
      </c>
      <c r="F23">
        <v>188324</v>
      </c>
      <c r="G23">
        <v>188324</v>
      </c>
      <c r="H23">
        <v>188324</v>
      </c>
      <c r="I23">
        <v>188324</v>
      </c>
      <c r="J23">
        <v>188324</v>
      </c>
      <c r="K23">
        <v>188324</v>
      </c>
      <c r="L23">
        <v>188324</v>
      </c>
      <c r="M23">
        <v>188324</v>
      </c>
      <c r="N23">
        <v>188324</v>
      </c>
    </row>
    <row r="24" spans="2:14" x14ac:dyDescent="0.25">
      <c r="B24" s="6" t="s">
        <v>5716</v>
      </c>
      <c r="C24">
        <v>0</v>
      </c>
      <c r="D24">
        <v>0</v>
      </c>
      <c r="E24">
        <v>188324</v>
      </c>
      <c r="F24">
        <v>188324</v>
      </c>
      <c r="G24">
        <v>188324</v>
      </c>
      <c r="H24">
        <v>188324</v>
      </c>
      <c r="I24">
        <v>188324</v>
      </c>
      <c r="J24">
        <v>188324</v>
      </c>
      <c r="K24">
        <v>188324</v>
      </c>
      <c r="L24">
        <v>188324</v>
      </c>
      <c r="M24">
        <v>188324</v>
      </c>
      <c r="N24">
        <v>188324</v>
      </c>
    </row>
    <row r="25" spans="2:14" x14ac:dyDescent="0.25">
      <c r="B25" s="6" t="s">
        <v>5717</v>
      </c>
      <c r="C25">
        <v>0</v>
      </c>
      <c r="D25">
        <v>0</v>
      </c>
      <c r="E25">
        <v>30603</v>
      </c>
      <c r="F25">
        <v>30603</v>
      </c>
      <c r="G25">
        <v>30603</v>
      </c>
      <c r="H25">
        <v>30603</v>
      </c>
      <c r="I25">
        <v>30603</v>
      </c>
      <c r="J25">
        <v>30603</v>
      </c>
      <c r="K25">
        <v>30603</v>
      </c>
      <c r="L25">
        <v>30603</v>
      </c>
      <c r="M25">
        <v>30603</v>
      </c>
      <c r="N25">
        <v>30599</v>
      </c>
    </row>
    <row r="26" spans="2:14" x14ac:dyDescent="0.25">
      <c r="B26" s="6" t="s">
        <v>5718</v>
      </c>
      <c r="C26">
        <v>0</v>
      </c>
      <c r="D26">
        <v>0</v>
      </c>
      <c r="E26">
        <v>30603</v>
      </c>
      <c r="F26">
        <v>30603</v>
      </c>
      <c r="G26">
        <v>30603</v>
      </c>
      <c r="H26">
        <v>30603</v>
      </c>
      <c r="I26">
        <v>30603</v>
      </c>
      <c r="J26">
        <v>30603</v>
      </c>
      <c r="K26">
        <v>30603</v>
      </c>
      <c r="L26">
        <v>30603</v>
      </c>
      <c r="M26">
        <v>30603</v>
      </c>
      <c r="N26">
        <v>30599</v>
      </c>
    </row>
    <row r="27" spans="2:14" x14ac:dyDescent="0.25">
      <c r="B27" s="6" t="s">
        <v>5719</v>
      </c>
      <c r="C27">
        <v>24419</v>
      </c>
      <c r="D27">
        <v>24419</v>
      </c>
      <c r="E27">
        <v>24419</v>
      </c>
      <c r="F27">
        <v>24419</v>
      </c>
      <c r="G27">
        <v>24419</v>
      </c>
      <c r="H27">
        <v>24419</v>
      </c>
      <c r="I27">
        <v>24419</v>
      </c>
      <c r="J27">
        <v>24419</v>
      </c>
      <c r="K27">
        <v>24419</v>
      </c>
      <c r="L27">
        <v>24419</v>
      </c>
      <c r="M27">
        <v>24419</v>
      </c>
      <c r="N27">
        <v>24420</v>
      </c>
    </row>
    <row r="28" spans="2:14" x14ac:dyDescent="0.25">
      <c r="B28" s="6" t="s">
        <v>5720</v>
      </c>
      <c r="C28">
        <v>16667</v>
      </c>
      <c r="D28">
        <v>16667</v>
      </c>
      <c r="E28">
        <v>16667</v>
      </c>
      <c r="F28">
        <v>16667</v>
      </c>
      <c r="G28">
        <v>16667</v>
      </c>
      <c r="H28">
        <v>16667</v>
      </c>
      <c r="I28">
        <v>16667</v>
      </c>
      <c r="J28">
        <v>16667</v>
      </c>
      <c r="K28">
        <v>16667</v>
      </c>
      <c r="L28">
        <v>16667</v>
      </c>
      <c r="M28">
        <v>16667</v>
      </c>
      <c r="N28">
        <v>16663</v>
      </c>
    </row>
    <row r="29" spans="2:14" x14ac:dyDescent="0.25">
      <c r="B29" s="6" t="s">
        <v>5721</v>
      </c>
      <c r="C29">
        <v>10397</v>
      </c>
      <c r="D29">
        <v>10397</v>
      </c>
      <c r="E29">
        <v>10397</v>
      </c>
      <c r="F29">
        <v>10397</v>
      </c>
      <c r="G29">
        <v>10397</v>
      </c>
      <c r="H29">
        <v>10397</v>
      </c>
      <c r="I29">
        <v>10397</v>
      </c>
      <c r="J29">
        <v>10397</v>
      </c>
      <c r="K29">
        <v>10397</v>
      </c>
      <c r="L29">
        <v>10397</v>
      </c>
      <c r="M29">
        <v>10397</v>
      </c>
      <c r="N29">
        <v>10396</v>
      </c>
    </row>
    <row r="30" spans="2:14" x14ac:dyDescent="0.25">
      <c r="B30" s="6" t="s">
        <v>5722</v>
      </c>
      <c r="C30">
        <v>0</v>
      </c>
      <c r="D30">
        <v>0</v>
      </c>
      <c r="E30">
        <v>31678</v>
      </c>
      <c r="F30">
        <v>0</v>
      </c>
      <c r="G30">
        <v>31678</v>
      </c>
      <c r="H30">
        <v>0</v>
      </c>
      <c r="I30">
        <v>0</v>
      </c>
      <c r="J30">
        <v>0</v>
      </c>
      <c r="K30">
        <v>0</v>
      </c>
      <c r="L30">
        <v>0</v>
      </c>
      <c r="M30">
        <v>0</v>
      </c>
      <c r="N30">
        <v>0</v>
      </c>
    </row>
    <row r="31" spans="2:14" x14ac:dyDescent="0.25">
      <c r="B31" s="6" t="s">
        <v>5723</v>
      </c>
      <c r="C31">
        <v>0</v>
      </c>
      <c r="D31">
        <v>0</v>
      </c>
      <c r="E31">
        <v>0</v>
      </c>
      <c r="F31">
        <v>0</v>
      </c>
      <c r="G31">
        <v>0</v>
      </c>
      <c r="H31">
        <v>20000</v>
      </c>
      <c r="I31">
        <v>0</v>
      </c>
      <c r="J31">
        <v>0</v>
      </c>
      <c r="K31">
        <v>0</v>
      </c>
      <c r="L31">
        <v>0</v>
      </c>
      <c r="M31">
        <v>16000</v>
      </c>
      <c r="N31">
        <v>0</v>
      </c>
    </row>
    <row r="32" spans="2:14" x14ac:dyDescent="0.25">
      <c r="B32" s="6" t="s">
        <v>5724</v>
      </c>
      <c r="C32">
        <v>2542</v>
      </c>
      <c r="D32">
        <v>2542</v>
      </c>
      <c r="E32">
        <v>2542</v>
      </c>
      <c r="F32">
        <v>2542</v>
      </c>
      <c r="G32">
        <v>2542</v>
      </c>
      <c r="H32">
        <v>2542</v>
      </c>
      <c r="I32">
        <v>2542</v>
      </c>
      <c r="J32">
        <v>2542</v>
      </c>
      <c r="K32">
        <v>2542</v>
      </c>
      <c r="L32">
        <v>2542</v>
      </c>
      <c r="M32">
        <v>2542</v>
      </c>
      <c r="N32">
        <v>2546</v>
      </c>
    </row>
    <row r="33" spans="2:14" x14ac:dyDescent="0.25">
      <c r="B33" s="6" t="s">
        <v>5725</v>
      </c>
      <c r="C33">
        <v>0</v>
      </c>
      <c r="D33">
        <v>0</v>
      </c>
      <c r="E33">
        <v>0</v>
      </c>
      <c r="F33">
        <v>0</v>
      </c>
      <c r="G33">
        <v>0</v>
      </c>
      <c r="H33">
        <v>30000</v>
      </c>
      <c r="I33">
        <v>0</v>
      </c>
      <c r="J33">
        <v>0</v>
      </c>
      <c r="K33">
        <v>0</v>
      </c>
      <c r="L33">
        <v>0</v>
      </c>
      <c r="M33">
        <v>0</v>
      </c>
      <c r="N33">
        <v>0</v>
      </c>
    </row>
    <row r="34" spans="2:14" x14ac:dyDescent="0.25">
      <c r="B34" s="6" t="s">
        <v>5726</v>
      </c>
      <c r="C34">
        <v>0</v>
      </c>
      <c r="D34">
        <v>0</v>
      </c>
      <c r="E34">
        <v>0</v>
      </c>
      <c r="F34">
        <v>0</v>
      </c>
      <c r="G34">
        <v>0</v>
      </c>
      <c r="H34">
        <v>7628</v>
      </c>
      <c r="I34">
        <v>0</v>
      </c>
      <c r="J34">
        <v>0</v>
      </c>
      <c r="K34">
        <v>0</v>
      </c>
      <c r="L34">
        <v>0</v>
      </c>
      <c r="M34">
        <v>0</v>
      </c>
      <c r="N34">
        <v>0</v>
      </c>
    </row>
    <row r="35" spans="2:14" x14ac:dyDescent="0.25">
      <c r="B35" s="6" t="s">
        <v>5727</v>
      </c>
      <c r="C35">
        <v>5835</v>
      </c>
      <c r="D35">
        <v>0</v>
      </c>
      <c r="E35">
        <v>0</v>
      </c>
      <c r="F35">
        <v>0</v>
      </c>
      <c r="G35">
        <v>0</v>
      </c>
      <c r="H35">
        <v>0</v>
      </c>
      <c r="I35">
        <v>0</v>
      </c>
      <c r="J35">
        <v>0</v>
      </c>
      <c r="K35">
        <v>0</v>
      </c>
      <c r="L35">
        <v>0</v>
      </c>
      <c r="M35">
        <v>0</v>
      </c>
      <c r="N35">
        <v>0</v>
      </c>
    </row>
    <row r="36" spans="2:14" x14ac:dyDescent="0.25">
      <c r="B36" s="6" t="s">
        <v>5728</v>
      </c>
      <c r="C36">
        <v>1251401</v>
      </c>
      <c r="D36">
        <v>1251401</v>
      </c>
      <c r="E36">
        <v>1251401</v>
      </c>
      <c r="F36">
        <v>1251401</v>
      </c>
      <c r="G36">
        <v>1251401</v>
      </c>
      <c r="H36">
        <v>1251401</v>
      </c>
      <c r="I36">
        <v>1251401</v>
      </c>
      <c r="J36">
        <v>1251401</v>
      </c>
      <c r="K36">
        <v>1251401</v>
      </c>
      <c r="L36">
        <v>1251401</v>
      </c>
      <c r="M36">
        <v>1251401</v>
      </c>
      <c r="N36">
        <v>1250652</v>
      </c>
    </row>
    <row r="37" spans="2:14" x14ac:dyDescent="0.25">
      <c r="B37" s="6" t="s">
        <v>5729</v>
      </c>
      <c r="C37">
        <v>939</v>
      </c>
      <c r="D37">
        <v>939</v>
      </c>
      <c r="E37">
        <v>939</v>
      </c>
      <c r="F37">
        <v>939</v>
      </c>
      <c r="G37">
        <v>939</v>
      </c>
      <c r="H37">
        <v>939</v>
      </c>
      <c r="I37">
        <v>939</v>
      </c>
      <c r="J37">
        <v>939</v>
      </c>
      <c r="K37">
        <v>939</v>
      </c>
      <c r="L37">
        <v>939</v>
      </c>
      <c r="M37">
        <v>939</v>
      </c>
      <c r="N37">
        <v>934</v>
      </c>
    </row>
    <row r="38" spans="2:14" x14ac:dyDescent="0.25">
      <c r="B38" s="6" t="s">
        <v>5730</v>
      </c>
      <c r="C38">
        <v>186652</v>
      </c>
      <c r="D38">
        <v>186652</v>
      </c>
      <c r="E38">
        <v>186652</v>
      </c>
      <c r="F38">
        <v>186652</v>
      </c>
      <c r="G38">
        <v>186652</v>
      </c>
      <c r="H38">
        <v>186652</v>
      </c>
      <c r="I38">
        <v>186652</v>
      </c>
      <c r="J38">
        <v>186652</v>
      </c>
      <c r="K38">
        <v>186652</v>
      </c>
      <c r="L38">
        <v>186652</v>
      </c>
      <c r="M38">
        <v>186652</v>
      </c>
      <c r="N38">
        <v>187256</v>
      </c>
    </row>
    <row r="39" spans="2:14" x14ac:dyDescent="0.25">
      <c r="B39" s="6" t="s">
        <v>5731</v>
      </c>
      <c r="C39">
        <v>544757</v>
      </c>
      <c r="D39">
        <v>544757</v>
      </c>
      <c r="E39">
        <v>544757</v>
      </c>
      <c r="F39">
        <v>544757</v>
      </c>
      <c r="G39">
        <v>544757</v>
      </c>
      <c r="H39">
        <v>544757</v>
      </c>
      <c r="I39">
        <v>544757</v>
      </c>
      <c r="J39">
        <v>544757</v>
      </c>
      <c r="K39">
        <v>544757</v>
      </c>
      <c r="L39">
        <v>544757</v>
      </c>
      <c r="M39">
        <v>544757</v>
      </c>
      <c r="N39">
        <v>547058</v>
      </c>
    </row>
    <row r="40" spans="2:14" x14ac:dyDescent="0.25">
      <c r="B40" s="6" t="s">
        <v>5732</v>
      </c>
      <c r="C40">
        <v>2570741</v>
      </c>
      <c r="D40">
        <v>2570741</v>
      </c>
      <c r="E40">
        <v>2570741</v>
      </c>
      <c r="F40">
        <v>2570741</v>
      </c>
      <c r="G40">
        <v>2570741</v>
      </c>
      <c r="H40">
        <v>2570741</v>
      </c>
      <c r="I40">
        <v>2570741</v>
      </c>
      <c r="J40">
        <v>2570741</v>
      </c>
      <c r="K40">
        <v>2570741</v>
      </c>
      <c r="L40">
        <v>2570741</v>
      </c>
      <c r="M40">
        <v>2570741</v>
      </c>
      <c r="N40">
        <v>2635963</v>
      </c>
    </row>
    <row r="41" spans="2:14" x14ac:dyDescent="0.25">
      <c r="B41" s="6" t="s">
        <v>5733</v>
      </c>
      <c r="C41">
        <v>140268</v>
      </c>
      <c r="D41">
        <v>140268</v>
      </c>
      <c r="E41">
        <v>140268</v>
      </c>
      <c r="F41">
        <v>140268</v>
      </c>
      <c r="G41">
        <v>140268</v>
      </c>
      <c r="H41">
        <v>140268</v>
      </c>
      <c r="I41">
        <v>140268</v>
      </c>
      <c r="J41">
        <v>140268</v>
      </c>
      <c r="K41">
        <v>140268</v>
      </c>
      <c r="L41">
        <v>140268</v>
      </c>
      <c r="M41">
        <v>140268</v>
      </c>
      <c r="N41">
        <v>140379</v>
      </c>
    </row>
    <row r="42" spans="2:14" x14ac:dyDescent="0.25">
      <c r="B42" s="6" t="s">
        <v>5734</v>
      </c>
      <c r="C42">
        <v>1577</v>
      </c>
      <c r="D42">
        <v>1577</v>
      </c>
      <c r="E42">
        <v>1577</v>
      </c>
      <c r="F42">
        <v>1577</v>
      </c>
      <c r="G42">
        <v>1577</v>
      </c>
      <c r="H42">
        <v>1577</v>
      </c>
      <c r="I42">
        <v>1577</v>
      </c>
      <c r="J42">
        <v>1577</v>
      </c>
      <c r="K42">
        <v>1577</v>
      </c>
      <c r="L42">
        <v>1577</v>
      </c>
      <c r="M42">
        <v>1577</v>
      </c>
      <c r="N42">
        <v>1274</v>
      </c>
    </row>
    <row r="43" spans="2:14" x14ac:dyDescent="0.25">
      <c r="B43" s="6" t="s">
        <v>5735</v>
      </c>
      <c r="C43">
        <v>408516</v>
      </c>
      <c r="D43">
        <v>408516</v>
      </c>
      <c r="E43">
        <v>408516</v>
      </c>
      <c r="F43">
        <v>408516</v>
      </c>
      <c r="G43">
        <v>408516</v>
      </c>
      <c r="H43">
        <v>408516</v>
      </c>
      <c r="I43">
        <v>408516</v>
      </c>
      <c r="J43">
        <v>408516</v>
      </c>
      <c r="K43">
        <v>408516</v>
      </c>
      <c r="L43">
        <v>408516</v>
      </c>
      <c r="M43">
        <v>408516</v>
      </c>
      <c r="N43">
        <v>407860</v>
      </c>
    </row>
    <row r="44" spans="2:14" x14ac:dyDescent="0.25">
      <c r="B44" s="6" t="s">
        <v>5736</v>
      </c>
      <c r="C44">
        <v>97502</v>
      </c>
      <c r="D44">
        <v>97502</v>
      </c>
      <c r="E44">
        <v>97502</v>
      </c>
      <c r="F44">
        <v>97502</v>
      </c>
      <c r="G44">
        <v>97502</v>
      </c>
      <c r="H44">
        <v>97502</v>
      </c>
      <c r="I44">
        <v>97502</v>
      </c>
      <c r="J44">
        <v>97502</v>
      </c>
      <c r="K44">
        <v>97502</v>
      </c>
      <c r="L44">
        <v>97502</v>
      </c>
      <c r="M44">
        <v>97502</v>
      </c>
      <c r="N44">
        <v>99106</v>
      </c>
    </row>
    <row r="45" spans="2:14" x14ac:dyDescent="0.25">
      <c r="B45" s="6" t="s">
        <v>5737</v>
      </c>
      <c r="C45">
        <v>97001</v>
      </c>
      <c r="D45">
        <v>97001</v>
      </c>
      <c r="E45">
        <v>97001</v>
      </c>
      <c r="F45">
        <v>97001</v>
      </c>
      <c r="G45">
        <v>97001</v>
      </c>
      <c r="H45">
        <v>97001</v>
      </c>
      <c r="I45">
        <v>97001</v>
      </c>
      <c r="J45">
        <v>62955</v>
      </c>
      <c r="K45">
        <v>0</v>
      </c>
      <c r="L45">
        <v>0</v>
      </c>
      <c r="M45">
        <v>0</v>
      </c>
      <c r="N45">
        <v>0</v>
      </c>
    </row>
    <row r="46" spans="2:14" x14ac:dyDescent="0.25">
      <c r="B46" s="6" t="s">
        <v>5738</v>
      </c>
      <c r="C46">
        <v>60250</v>
      </c>
      <c r="D46">
        <v>60250</v>
      </c>
      <c r="E46">
        <v>60250</v>
      </c>
      <c r="F46">
        <v>60250</v>
      </c>
      <c r="G46">
        <v>60250</v>
      </c>
      <c r="H46">
        <v>60250</v>
      </c>
      <c r="I46">
        <v>60250</v>
      </c>
      <c r="J46">
        <v>60250</v>
      </c>
      <c r="K46">
        <v>60250</v>
      </c>
      <c r="L46">
        <v>60250</v>
      </c>
      <c r="M46">
        <v>60250</v>
      </c>
      <c r="N46">
        <v>60250</v>
      </c>
    </row>
    <row r="47" spans="2:14" x14ac:dyDescent="0.25">
      <c r="B47" s="6" t="s">
        <v>5739</v>
      </c>
      <c r="C47">
        <v>0</v>
      </c>
      <c r="D47">
        <v>0</v>
      </c>
      <c r="E47">
        <v>0</v>
      </c>
      <c r="F47">
        <v>0</v>
      </c>
      <c r="G47">
        <v>15000</v>
      </c>
      <c r="H47">
        <v>0</v>
      </c>
      <c r="I47">
        <v>0</v>
      </c>
      <c r="J47">
        <v>0</v>
      </c>
      <c r="K47">
        <v>15000</v>
      </c>
      <c r="L47">
        <v>0</v>
      </c>
      <c r="M47">
        <v>0</v>
      </c>
      <c r="N47">
        <v>0</v>
      </c>
    </row>
    <row r="48" spans="2:14" x14ac:dyDescent="0.25">
      <c r="B48" s="6" t="s">
        <v>5740</v>
      </c>
      <c r="C48">
        <v>0</v>
      </c>
      <c r="D48">
        <v>0</v>
      </c>
      <c r="E48">
        <v>0</v>
      </c>
      <c r="F48">
        <v>0</v>
      </c>
      <c r="G48">
        <v>15000</v>
      </c>
      <c r="H48">
        <v>0</v>
      </c>
      <c r="I48">
        <v>0</v>
      </c>
      <c r="J48">
        <v>0</v>
      </c>
      <c r="K48">
        <v>15000</v>
      </c>
      <c r="L48">
        <v>0</v>
      </c>
      <c r="M48">
        <v>0</v>
      </c>
      <c r="N48">
        <v>0</v>
      </c>
    </row>
    <row r="49" spans="2:14" x14ac:dyDescent="0.25">
      <c r="B49" s="6" t="s">
        <v>5741</v>
      </c>
      <c r="C49">
        <v>0</v>
      </c>
      <c r="D49">
        <v>0</v>
      </c>
      <c r="E49">
        <v>0</v>
      </c>
      <c r="F49">
        <v>0</v>
      </c>
      <c r="G49">
        <v>15000</v>
      </c>
      <c r="H49">
        <v>0</v>
      </c>
      <c r="I49">
        <v>0</v>
      </c>
      <c r="J49">
        <v>0</v>
      </c>
      <c r="K49">
        <v>15000</v>
      </c>
      <c r="L49">
        <v>0</v>
      </c>
      <c r="M49">
        <v>0</v>
      </c>
      <c r="N49">
        <v>0</v>
      </c>
    </row>
    <row r="50" spans="2:14" x14ac:dyDescent="0.25">
      <c r="B50" s="6" t="s">
        <v>5742</v>
      </c>
      <c r="C50">
        <v>0</v>
      </c>
      <c r="D50">
        <v>0</v>
      </c>
      <c r="E50">
        <v>0</v>
      </c>
      <c r="F50">
        <v>0</v>
      </c>
      <c r="G50">
        <v>15000</v>
      </c>
      <c r="H50">
        <v>0</v>
      </c>
      <c r="I50">
        <v>0</v>
      </c>
      <c r="J50">
        <v>0</v>
      </c>
      <c r="K50">
        <v>15000</v>
      </c>
      <c r="L50">
        <v>0</v>
      </c>
      <c r="M50">
        <v>0</v>
      </c>
      <c r="N50">
        <v>0</v>
      </c>
    </row>
    <row r="51" spans="2:14" x14ac:dyDescent="0.25">
      <c r="B51" s="6" t="s">
        <v>5743</v>
      </c>
      <c r="C51">
        <v>393753</v>
      </c>
      <c r="D51">
        <v>393753</v>
      </c>
      <c r="E51">
        <v>393753</v>
      </c>
      <c r="F51">
        <v>393753</v>
      </c>
      <c r="G51">
        <v>393753</v>
      </c>
      <c r="H51">
        <v>393753</v>
      </c>
      <c r="I51">
        <v>393753</v>
      </c>
      <c r="J51">
        <v>393753</v>
      </c>
      <c r="K51">
        <v>393753</v>
      </c>
      <c r="L51">
        <v>393753</v>
      </c>
      <c r="M51">
        <v>393753</v>
      </c>
      <c r="N51">
        <v>393754</v>
      </c>
    </row>
    <row r="52" spans="2:14" x14ac:dyDescent="0.25">
      <c r="B52" s="6" t="s">
        <v>5744</v>
      </c>
      <c r="C52">
        <v>20145</v>
      </c>
      <c r="D52">
        <v>20145</v>
      </c>
      <c r="E52">
        <v>20145</v>
      </c>
      <c r="F52">
        <v>20145</v>
      </c>
      <c r="G52">
        <v>20145</v>
      </c>
      <c r="H52">
        <v>20145</v>
      </c>
      <c r="I52">
        <v>20145</v>
      </c>
      <c r="J52">
        <v>20145</v>
      </c>
      <c r="K52">
        <v>20145</v>
      </c>
      <c r="L52">
        <v>20145</v>
      </c>
      <c r="M52">
        <v>20145</v>
      </c>
      <c r="N52">
        <v>20143</v>
      </c>
    </row>
    <row r="53" spans="2:14" x14ac:dyDescent="0.25">
      <c r="B53" s="6" t="s">
        <v>5745</v>
      </c>
      <c r="C53">
        <v>834469</v>
      </c>
      <c r="D53">
        <v>834469</v>
      </c>
      <c r="E53">
        <v>834469</v>
      </c>
      <c r="F53">
        <v>834469</v>
      </c>
      <c r="G53">
        <v>834469</v>
      </c>
      <c r="H53">
        <v>834469</v>
      </c>
      <c r="I53">
        <v>834469</v>
      </c>
      <c r="J53">
        <v>834469</v>
      </c>
      <c r="K53">
        <v>834469</v>
      </c>
      <c r="L53">
        <v>834469</v>
      </c>
      <c r="M53">
        <v>842200</v>
      </c>
      <c r="N53">
        <v>842200</v>
      </c>
    </row>
    <row r="54" spans="2:14" x14ac:dyDescent="0.25">
      <c r="B54" s="6" t="s">
        <v>5746</v>
      </c>
      <c r="C54">
        <v>0</v>
      </c>
      <c r="D54">
        <v>70000</v>
      </c>
      <c r="E54">
        <v>70000</v>
      </c>
      <c r="F54">
        <v>70000</v>
      </c>
      <c r="G54">
        <v>70000</v>
      </c>
      <c r="H54">
        <v>70000</v>
      </c>
      <c r="I54">
        <v>70000</v>
      </c>
      <c r="J54">
        <v>70000</v>
      </c>
      <c r="K54">
        <v>70000</v>
      </c>
      <c r="L54">
        <v>80000</v>
      </c>
      <c r="M54">
        <v>80000</v>
      </c>
      <c r="N54">
        <v>80000</v>
      </c>
    </row>
    <row r="55" spans="2:14" x14ac:dyDescent="0.25">
      <c r="B55" s="6" t="s">
        <v>5747</v>
      </c>
      <c r="C55">
        <v>0</v>
      </c>
      <c r="D55">
        <v>0</v>
      </c>
      <c r="E55">
        <v>300</v>
      </c>
      <c r="F55">
        <v>300</v>
      </c>
      <c r="G55">
        <v>300</v>
      </c>
      <c r="H55">
        <v>300</v>
      </c>
      <c r="I55">
        <v>300</v>
      </c>
      <c r="J55">
        <v>300</v>
      </c>
      <c r="K55">
        <v>300</v>
      </c>
      <c r="L55">
        <v>300</v>
      </c>
      <c r="M55">
        <v>300</v>
      </c>
      <c r="N55">
        <v>300</v>
      </c>
    </row>
    <row r="56" spans="2:14" x14ac:dyDescent="0.25">
      <c r="B56" s="6" t="s">
        <v>5748</v>
      </c>
      <c r="C56">
        <v>0</v>
      </c>
      <c r="D56">
        <v>0</v>
      </c>
      <c r="E56">
        <v>15841</v>
      </c>
      <c r="F56">
        <v>15837</v>
      </c>
      <c r="G56">
        <v>15837</v>
      </c>
      <c r="H56">
        <v>15837</v>
      </c>
      <c r="I56">
        <v>15837</v>
      </c>
      <c r="J56">
        <v>15837</v>
      </c>
      <c r="K56">
        <v>15837</v>
      </c>
      <c r="L56">
        <v>15837</v>
      </c>
      <c r="M56">
        <v>15837</v>
      </c>
      <c r="N56">
        <v>15837</v>
      </c>
    </row>
    <row r="57" spans="2:14" x14ac:dyDescent="0.25">
      <c r="B57" s="6" t="s">
        <v>5749</v>
      </c>
      <c r="C57">
        <v>0</v>
      </c>
      <c r="D57">
        <v>50000</v>
      </c>
      <c r="E57">
        <v>200000</v>
      </c>
      <c r="F57">
        <v>230000</v>
      </c>
      <c r="G57">
        <v>240000</v>
      </c>
      <c r="H57">
        <v>240000</v>
      </c>
      <c r="I57">
        <v>240000</v>
      </c>
      <c r="J57">
        <v>240000</v>
      </c>
      <c r="K57">
        <v>240000</v>
      </c>
      <c r="L57">
        <v>240000</v>
      </c>
      <c r="M57">
        <v>230000</v>
      </c>
      <c r="N57">
        <v>229759</v>
      </c>
    </row>
    <row r="58" spans="2:14" x14ac:dyDescent="0.25">
      <c r="B58" s="6" t="s">
        <v>5750</v>
      </c>
      <c r="C58">
        <v>0</v>
      </c>
      <c r="D58">
        <v>0</v>
      </c>
      <c r="E58">
        <v>180</v>
      </c>
      <c r="F58">
        <v>0</v>
      </c>
      <c r="G58">
        <v>0</v>
      </c>
      <c r="H58">
        <v>180</v>
      </c>
      <c r="I58">
        <v>0</v>
      </c>
      <c r="J58">
        <v>0</v>
      </c>
      <c r="K58">
        <v>180</v>
      </c>
      <c r="L58">
        <v>0</v>
      </c>
      <c r="M58">
        <v>0</v>
      </c>
      <c r="N58">
        <v>187</v>
      </c>
    </row>
    <row r="59" spans="2:14" x14ac:dyDescent="0.25">
      <c r="B59" s="6" t="s">
        <v>5751</v>
      </c>
      <c r="C59">
        <v>0</v>
      </c>
      <c r="D59">
        <v>0</v>
      </c>
      <c r="E59">
        <v>35000</v>
      </c>
      <c r="F59">
        <v>35000</v>
      </c>
      <c r="G59">
        <v>35000</v>
      </c>
      <c r="H59">
        <v>35000</v>
      </c>
      <c r="I59">
        <v>35000</v>
      </c>
      <c r="J59">
        <v>35000</v>
      </c>
      <c r="K59">
        <v>30931</v>
      </c>
      <c r="L59">
        <v>15000</v>
      </c>
      <c r="M59">
        <v>15000</v>
      </c>
      <c r="N59">
        <v>15000</v>
      </c>
    </row>
    <row r="60" spans="2:14" x14ac:dyDescent="0.25">
      <c r="B60" s="6" t="s">
        <v>5752</v>
      </c>
      <c r="C60">
        <v>0</v>
      </c>
      <c r="D60">
        <v>0</v>
      </c>
      <c r="E60">
        <v>12000</v>
      </c>
      <c r="F60">
        <v>12000</v>
      </c>
      <c r="G60">
        <v>12000</v>
      </c>
      <c r="H60">
        <v>12000</v>
      </c>
      <c r="I60">
        <v>12000</v>
      </c>
      <c r="J60">
        <v>12000</v>
      </c>
      <c r="K60">
        <v>12000</v>
      </c>
      <c r="L60">
        <v>12000</v>
      </c>
      <c r="M60">
        <v>12000</v>
      </c>
      <c r="N60">
        <v>12000</v>
      </c>
    </row>
    <row r="61" spans="2:14" x14ac:dyDescent="0.25">
      <c r="B61" s="6" t="s">
        <v>5753</v>
      </c>
      <c r="C61">
        <v>0</v>
      </c>
      <c r="D61">
        <v>0</v>
      </c>
      <c r="E61">
        <v>12481</v>
      </c>
      <c r="F61">
        <v>17000</v>
      </c>
      <c r="G61">
        <v>13330</v>
      </c>
      <c r="H61">
        <v>12000</v>
      </c>
      <c r="I61">
        <v>12000</v>
      </c>
      <c r="J61">
        <v>12000</v>
      </c>
      <c r="K61">
        <v>12000</v>
      </c>
      <c r="L61">
        <v>12000</v>
      </c>
      <c r="M61">
        <v>12000</v>
      </c>
      <c r="N61">
        <v>12000</v>
      </c>
    </row>
    <row r="62" spans="2:14" x14ac:dyDescent="0.25">
      <c r="B62" s="6" t="s">
        <v>5754</v>
      </c>
      <c r="C62">
        <v>0</v>
      </c>
      <c r="D62">
        <v>51725</v>
      </c>
      <c r="E62">
        <v>85000</v>
      </c>
      <c r="F62">
        <v>85000</v>
      </c>
      <c r="G62">
        <v>85000</v>
      </c>
      <c r="H62">
        <v>0</v>
      </c>
      <c r="I62">
        <v>0</v>
      </c>
      <c r="J62">
        <v>0</v>
      </c>
      <c r="K62">
        <v>0</v>
      </c>
      <c r="L62">
        <v>0</v>
      </c>
      <c r="M62">
        <v>0</v>
      </c>
      <c r="N62">
        <v>0</v>
      </c>
    </row>
    <row r="63" spans="2:14" x14ac:dyDescent="0.25">
      <c r="B63" s="6" t="s">
        <v>5755</v>
      </c>
      <c r="C63">
        <v>0</v>
      </c>
      <c r="D63">
        <v>0</v>
      </c>
      <c r="E63">
        <v>1252</v>
      </c>
      <c r="F63">
        <v>1252</v>
      </c>
      <c r="G63">
        <v>1252</v>
      </c>
      <c r="H63">
        <v>1252</v>
      </c>
      <c r="I63">
        <v>1252</v>
      </c>
      <c r="J63">
        <v>1252</v>
      </c>
      <c r="K63">
        <v>1252</v>
      </c>
      <c r="L63">
        <v>1252</v>
      </c>
      <c r="M63">
        <v>1252</v>
      </c>
      <c r="N63">
        <v>1254</v>
      </c>
    </row>
    <row r="64" spans="2:14" x14ac:dyDescent="0.25">
      <c r="B64" s="6" t="s">
        <v>5756</v>
      </c>
      <c r="C64">
        <v>33710.666666666664</v>
      </c>
      <c r="D64">
        <v>33710.666666666664</v>
      </c>
      <c r="E64">
        <v>33710.666666666664</v>
      </c>
      <c r="F64">
        <v>33710.666666666664</v>
      </c>
      <c r="G64">
        <v>33710.666666666664</v>
      </c>
      <c r="H64">
        <v>10605.666666666668</v>
      </c>
      <c r="I64">
        <v>33710.666666666664</v>
      </c>
      <c r="J64">
        <v>33710.666666666664</v>
      </c>
      <c r="K64">
        <v>0</v>
      </c>
      <c r="L64">
        <v>0</v>
      </c>
      <c r="M64">
        <v>0</v>
      </c>
      <c r="N64">
        <v>0</v>
      </c>
    </row>
    <row r="65" spans="2:14" x14ac:dyDescent="0.25">
      <c r="B65" s="6" t="s">
        <v>5757</v>
      </c>
      <c r="C65">
        <v>33476</v>
      </c>
      <c r="D65">
        <v>33476</v>
      </c>
      <c r="E65">
        <v>33476</v>
      </c>
      <c r="F65">
        <v>33476</v>
      </c>
      <c r="G65">
        <v>33476</v>
      </c>
      <c r="H65">
        <v>33476</v>
      </c>
      <c r="I65">
        <v>33476</v>
      </c>
      <c r="J65">
        <v>33476</v>
      </c>
      <c r="K65">
        <v>33476</v>
      </c>
      <c r="L65">
        <v>33476</v>
      </c>
      <c r="M65">
        <v>33476</v>
      </c>
      <c r="N65">
        <v>33477</v>
      </c>
    </row>
    <row r="66" spans="2:14" x14ac:dyDescent="0.25">
      <c r="B66" s="6" t="s">
        <v>5758</v>
      </c>
      <c r="C66">
        <v>0</v>
      </c>
      <c r="D66">
        <v>0</v>
      </c>
      <c r="E66">
        <v>26000</v>
      </c>
      <c r="F66">
        <v>0</v>
      </c>
      <c r="G66">
        <v>0</v>
      </c>
      <c r="H66">
        <v>0</v>
      </c>
      <c r="I66">
        <v>0</v>
      </c>
      <c r="J66">
        <v>0</v>
      </c>
      <c r="K66">
        <v>0</v>
      </c>
      <c r="L66">
        <v>0</v>
      </c>
      <c r="M66">
        <v>0</v>
      </c>
      <c r="N66">
        <v>0</v>
      </c>
    </row>
    <row r="67" spans="2:14" x14ac:dyDescent="0.25">
      <c r="B67" s="6" t="s">
        <v>5759</v>
      </c>
      <c r="C67">
        <v>0</v>
      </c>
      <c r="D67">
        <v>0</v>
      </c>
      <c r="E67">
        <v>1440</v>
      </c>
      <c r="F67">
        <v>1440</v>
      </c>
      <c r="G67">
        <v>1440</v>
      </c>
      <c r="H67">
        <v>1440</v>
      </c>
      <c r="I67">
        <v>1440</v>
      </c>
      <c r="J67">
        <v>1440</v>
      </c>
      <c r="K67">
        <v>1440</v>
      </c>
      <c r="L67">
        <v>1440</v>
      </c>
      <c r="M67">
        <v>1440</v>
      </c>
      <c r="N67">
        <v>1440</v>
      </c>
    </row>
    <row r="68" spans="2:14" x14ac:dyDescent="0.25">
      <c r="B68" s="6" t="s">
        <v>5760</v>
      </c>
      <c r="C68">
        <v>1017</v>
      </c>
      <c r="D68">
        <v>1017</v>
      </c>
      <c r="E68">
        <v>1017</v>
      </c>
      <c r="F68">
        <v>1017</v>
      </c>
      <c r="G68">
        <v>1017</v>
      </c>
      <c r="H68">
        <v>1017</v>
      </c>
      <c r="I68">
        <v>1017</v>
      </c>
      <c r="J68">
        <v>1017</v>
      </c>
      <c r="K68">
        <v>1017</v>
      </c>
      <c r="L68">
        <v>1017</v>
      </c>
      <c r="M68">
        <v>1017</v>
      </c>
      <c r="N68">
        <v>1016</v>
      </c>
    </row>
    <row r="69" spans="2:14" x14ac:dyDescent="0.25">
      <c r="B69" s="6" t="s">
        <v>5762</v>
      </c>
      <c r="C69">
        <v>18363</v>
      </c>
      <c r="D69">
        <v>18363</v>
      </c>
      <c r="E69">
        <v>18363</v>
      </c>
      <c r="F69">
        <v>18363</v>
      </c>
      <c r="G69">
        <v>18363</v>
      </c>
      <c r="H69">
        <v>18363</v>
      </c>
      <c r="I69">
        <v>18363</v>
      </c>
      <c r="J69">
        <v>18363</v>
      </c>
      <c r="K69">
        <v>25079</v>
      </c>
      <c r="L69">
        <v>27119</v>
      </c>
      <c r="M69">
        <v>27119</v>
      </c>
      <c r="N69">
        <v>27119</v>
      </c>
    </row>
    <row r="70" spans="2:14" x14ac:dyDescent="0.25">
      <c r="B70" s="6" t="s">
        <v>5763</v>
      </c>
      <c r="C70">
        <v>21864.583333333336</v>
      </c>
      <c r="D70">
        <v>21864.583333333336</v>
      </c>
      <c r="E70">
        <v>21864.583333333336</v>
      </c>
      <c r="F70">
        <v>21864.583333333336</v>
      </c>
      <c r="G70">
        <v>21864.583333333336</v>
      </c>
      <c r="H70">
        <v>21864.583333333336</v>
      </c>
      <c r="I70">
        <v>21864.583333333336</v>
      </c>
      <c r="J70">
        <v>21864.583333333336</v>
      </c>
      <c r="K70">
        <v>21864.583333333336</v>
      </c>
      <c r="L70">
        <v>21864.583333333336</v>
      </c>
      <c r="M70">
        <v>21863.583333333336</v>
      </c>
      <c r="N70">
        <v>21863.583333333336</v>
      </c>
    </row>
    <row r="71" spans="2:14" x14ac:dyDescent="0.25">
      <c r="B71" s="6" t="s">
        <v>5764</v>
      </c>
      <c r="C71">
        <v>24864</v>
      </c>
      <c r="D71">
        <v>24864</v>
      </c>
      <c r="E71">
        <v>24864</v>
      </c>
      <c r="F71">
        <v>24864</v>
      </c>
      <c r="G71">
        <v>24864</v>
      </c>
      <c r="H71">
        <v>24864</v>
      </c>
      <c r="I71">
        <v>24864</v>
      </c>
      <c r="J71">
        <v>24865</v>
      </c>
      <c r="K71">
        <v>24865</v>
      </c>
      <c r="L71">
        <v>24865</v>
      </c>
      <c r="M71">
        <v>24865</v>
      </c>
      <c r="N71">
        <v>24865</v>
      </c>
    </row>
    <row r="72" spans="2:14" x14ac:dyDescent="0.25">
      <c r="B72" s="6" t="s">
        <v>5765</v>
      </c>
      <c r="C72">
        <v>15544</v>
      </c>
      <c r="D72">
        <v>15544</v>
      </c>
      <c r="E72">
        <v>15544</v>
      </c>
      <c r="F72">
        <v>15544</v>
      </c>
      <c r="G72">
        <v>15544</v>
      </c>
      <c r="H72">
        <v>15544</v>
      </c>
      <c r="I72">
        <v>15544</v>
      </c>
      <c r="J72">
        <v>15544</v>
      </c>
      <c r="K72">
        <v>15544</v>
      </c>
      <c r="L72">
        <v>17409</v>
      </c>
      <c r="M72">
        <v>21754</v>
      </c>
      <c r="N72">
        <v>21754</v>
      </c>
    </row>
    <row r="73" spans="2:14" x14ac:dyDescent="0.25">
      <c r="B73" s="6" t="s">
        <v>5766</v>
      </c>
      <c r="C73">
        <v>306</v>
      </c>
      <c r="D73">
        <v>0</v>
      </c>
      <c r="E73">
        <v>0</v>
      </c>
      <c r="F73">
        <v>0</v>
      </c>
      <c r="G73">
        <v>0</v>
      </c>
      <c r="H73">
        <v>0</v>
      </c>
      <c r="I73">
        <v>0</v>
      </c>
      <c r="J73">
        <v>0</v>
      </c>
      <c r="K73">
        <v>0</v>
      </c>
      <c r="L73">
        <v>0</v>
      </c>
      <c r="M73">
        <v>0</v>
      </c>
      <c r="N73">
        <v>0</v>
      </c>
    </row>
    <row r="74" spans="2:14" x14ac:dyDescent="0.25">
      <c r="B74" s="6" t="s">
        <v>5767</v>
      </c>
      <c r="C74">
        <v>26972.666666666668</v>
      </c>
      <c r="D74">
        <v>26972.666666666668</v>
      </c>
      <c r="E74">
        <v>26972.666666666668</v>
      </c>
      <c r="F74">
        <v>26972.666666666668</v>
      </c>
      <c r="G74">
        <v>26972.666666666668</v>
      </c>
      <c r="H74">
        <v>26971.666666666668</v>
      </c>
      <c r="I74">
        <v>26971.666666666668</v>
      </c>
      <c r="J74">
        <v>26971.666666666668</v>
      </c>
      <c r="K74">
        <v>26971.666666666668</v>
      </c>
      <c r="L74">
        <v>26971.666666666668</v>
      </c>
      <c r="M74">
        <v>26971.666666666668</v>
      </c>
      <c r="N74">
        <v>26971.666666666668</v>
      </c>
    </row>
    <row r="75" spans="2:14" x14ac:dyDescent="0.25">
      <c r="B75" s="6" t="s">
        <v>5768</v>
      </c>
      <c r="C75">
        <v>0</v>
      </c>
      <c r="D75">
        <v>0</v>
      </c>
      <c r="E75">
        <v>0</v>
      </c>
      <c r="F75">
        <v>0</v>
      </c>
      <c r="G75">
        <v>0</v>
      </c>
      <c r="H75">
        <v>0</v>
      </c>
      <c r="I75">
        <v>0</v>
      </c>
      <c r="J75">
        <v>400000</v>
      </c>
      <c r="K75">
        <v>0</v>
      </c>
      <c r="L75">
        <v>0</v>
      </c>
      <c r="M75">
        <v>0</v>
      </c>
      <c r="N75">
        <v>0</v>
      </c>
    </row>
    <row r="76" spans="2:14" x14ac:dyDescent="0.25">
      <c r="B76" s="6" t="s">
        <v>5769</v>
      </c>
      <c r="C76">
        <v>0</v>
      </c>
      <c r="D76">
        <v>0</v>
      </c>
      <c r="E76">
        <v>0</v>
      </c>
      <c r="F76">
        <v>0</v>
      </c>
      <c r="G76">
        <v>0</v>
      </c>
      <c r="H76">
        <v>0</v>
      </c>
      <c r="I76">
        <v>0</v>
      </c>
      <c r="J76">
        <v>220000</v>
      </c>
      <c r="K76">
        <v>0</v>
      </c>
      <c r="L76">
        <v>0</v>
      </c>
      <c r="M76">
        <v>0</v>
      </c>
      <c r="N76">
        <v>0</v>
      </c>
    </row>
    <row r="77" spans="2:14" x14ac:dyDescent="0.25">
      <c r="B77" s="6" t="s">
        <v>5770</v>
      </c>
      <c r="C77">
        <v>0</v>
      </c>
      <c r="D77">
        <v>0</v>
      </c>
      <c r="E77">
        <v>0</v>
      </c>
      <c r="F77">
        <v>0</v>
      </c>
      <c r="G77">
        <v>0</v>
      </c>
      <c r="H77">
        <v>0</v>
      </c>
      <c r="I77">
        <v>0</v>
      </c>
      <c r="J77">
        <v>0</v>
      </c>
      <c r="K77">
        <v>50000</v>
      </c>
      <c r="L77">
        <v>50000</v>
      </c>
      <c r="M77">
        <v>50000</v>
      </c>
      <c r="N77">
        <v>50000</v>
      </c>
    </row>
    <row r="78" spans="2:14" x14ac:dyDescent="0.25">
      <c r="B78" s="6" t="s">
        <v>5771</v>
      </c>
      <c r="C78">
        <v>0</v>
      </c>
      <c r="D78">
        <v>0</v>
      </c>
      <c r="E78">
        <v>15000</v>
      </c>
      <c r="F78">
        <v>0</v>
      </c>
      <c r="G78">
        <v>0</v>
      </c>
      <c r="H78">
        <v>0</v>
      </c>
      <c r="I78">
        <v>15000</v>
      </c>
      <c r="J78">
        <v>0</v>
      </c>
      <c r="K78">
        <v>0</v>
      </c>
      <c r="L78">
        <v>0</v>
      </c>
      <c r="M78">
        <v>8000</v>
      </c>
      <c r="N78">
        <v>0</v>
      </c>
    </row>
    <row r="79" spans="2:14" x14ac:dyDescent="0.25">
      <c r="B79" s="6" t="s">
        <v>5772</v>
      </c>
      <c r="C79">
        <v>13005</v>
      </c>
      <c r="D79">
        <v>13005</v>
      </c>
      <c r="E79">
        <v>13005</v>
      </c>
      <c r="F79">
        <v>13005</v>
      </c>
      <c r="G79">
        <v>13005</v>
      </c>
      <c r="H79">
        <v>13005</v>
      </c>
      <c r="I79">
        <v>13005</v>
      </c>
      <c r="J79">
        <v>13005</v>
      </c>
      <c r="K79">
        <v>13005</v>
      </c>
      <c r="L79">
        <v>13005</v>
      </c>
      <c r="M79">
        <v>13005</v>
      </c>
      <c r="N79">
        <v>13005</v>
      </c>
    </row>
    <row r="80" spans="2:14" x14ac:dyDescent="0.25">
      <c r="B80" s="6" t="s">
        <v>5773</v>
      </c>
      <c r="C80">
        <v>0</v>
      </c>
      <c r="D80">
        <v>0</v>
      </c>
      <c r="E80">
        <v>0</v>
      </c>
      <c r="F80">
        <v>0</v>
      </c>
      <c r="G80">
        <v>26000</v>
      </c>
      <c r="H80">
        <v>0</v>
      </c>
      <c r="I80">
        <v>0</v>
      </c>
      <c r="J80">
        <v>0</v>
      </c>
      <c r="K80">
        <v>0</v>
      </c>
      <c r="L80">
        <v>0</v>
      </c>
      <c r="M80">
        <v>0</v>
      </c>
      <c r="N80">
        <v>0</v>
      </c>
    </row>
    <row r="81" spans="2:14" x14ac:dyDescent="0.25">
      <c r="B81" s="6" t="s">
        <v>5775</v>
      </c>
      <c r="C81">
        <v>0</v>
      </c>
      <c r="D81">
        <v>0</v>
      </c>
      <c r="E81">
        <v>0</v>
      </c>
      <c r="F81">
        <v>240000</v>
      </c>
      <c r="G81">
        <v>240000</v>
      </c>
      <c r="H81">
        <v>0</v>
      </c>
      <c r="I81">
        <v>0</v>
      </c>
      <c r="J81">
        <v>0</v>
      </c>
      <c r="K81">
        <v>0</v>
      </c>
      <c r="L81">
        <v>0</v>
      </c>
      <c r="M81">
        <v>0</v>
      </c>
      <c r="N81">
        <v>0</v>
      </c>
    </row>
    <row r="82" spans="2:14" x14ac:dyDescent="0.25">
      <c r="B82" s="6" t="s">
        <v>5776</v>
      </c>
      <c r="C82">
        <v>0</v>
      </c>
      <c r="D82">
        <v>0</v>
      </c>
      <c r="E82">
        <v>0</v>
      </c>
      <c r="F82">
        <v>0</v>
      </c>
      <c r="G82">
        <v>623000</v>
      </c>
      <c r="H82">
        <v>0</v>
      </c>
      <c r="I82">
        <v>0</v>
      </c>
      <c r="J82">
        <v>0</v>
      </c>
      <c r="K82">
        <v>0</v>
      </c>
      <c r="L82">
        <v>623000</v>
      </c>
      <c r="M82">
        <v>0</v>
      </c>
      <c r="N82">
        <v>0</v>
      </c>
    </row>
    <row r="83" spans="2:14" x14ac:dyDescent="0.25">
      <c r="B83" s="6" t="s">
        <v>5777</v>
      </c>
      <c r="C83">
        <v>0</v>
      </c>
      <c r="D83">
        <v>0</v>
      </c>
      <c r="E83">
        <v>0</v>
      </c>
      <c r="F83">
        <v>336712</v>
      </c>
      <c r="G83">
        <v>0</v>
      </c>
      <c r="H83">
        <v>0</v>
      </c>
      <c r="I83">
        <v>0</v>
      </c>
      <c r="J83">
        <v>0</v>
      </c>
      <c r="K83">
        <v>0</v>
      </c>
      <c r="L83">
        <v>0</v>
      </c>
      <c r="M83">
        <v>0</v>
      </c>
      <c r="N83">
        <v>0</v>
      </c>
    </row>
    <row r="84" spans="2:14" x14ac:dyDescent="0.25">
      <c r="B84" s="6" t="s">
        <v>5779</v>
      </c>
      <c r="C84">
        <v>0</v>
      </c>
      <c r="D84">
        <v>0</v>
      </c>
      <c r="E84">
        <v>0</v>
      </c>
      <c r="F84">
        <v>76250</v>
      </c>
      <c r="G84">
        <v>76250</v>
      </c>
      <c r="H84">
        <v>0</v>
      </c>
      <c r="I84">
        <v>0</v>
      </c>
      <c r="J84">
        <v>0</v>
      </c>
      <c r="K84">
        <v>0</v>
      </c>
      <c r="L84">
        <v>0</v>
      </c>
      <c r="M84">
        <v>0</v>
      </c>
      <c r="N84">
        <v>0</v>
      </c>
    </row>
    <row r="85" spans="2:14" x14ac:dyDescent="0.25">
      <c r="B85" s="6" t="s">
        <v>5774</v>
      </c>
      <c r="C85">
        <v>408324.33333333331</v>
      </c>
      <c r="D85">
        <v>408324.33333333331</v>
      </c>
      <c r="E85">
        <v>408324.33333333331</v>
      </c>
      <c r="F85">
        <v>408324.33333333331</v>
      </c>
      <c r="G85">
        <v>408324.33333333331</v>
      </c>
      <c r="H85">
        <v>408324.33333333331</v>
      </c>
      <c r="I85">
        <v>408324.33333333331</v>
      </c>
      <c r="J85">
        <v>408324.33333333331</v>
      </c>
      <c r="K85">
        <v>408324.33333333331</v>
      </c>
      <c r="L85">
        <v>408324.33333333331</v>
      </c>
      <c r="M85">
        <v>408324.33333333331</v>
      </c>
      <c r="N85">
        <v>408324.33333333331</v>
      </c>
    </row>
    <row r="86" spans="2:14" x14ac:dyDescent="0.25">
      <c r="B86" s="6" t="s">
        <v>5780</v>
      </c>
      <c r="C86">
        <v>0</v>
      </c>
      <c r="D86">
        <v>0</v>
      </c>
      <c r="E86">
        <v>0</v>
      </c>
      <c r="F86">
        <v>0</v>
      </c>
      <c r="G86">
        <v>0</v>
      </c>
      <c r="H86">
        <v>5600</v>
      </c>
      <c r="I86">
        <v>14000</v>
      </c>
      <c r="J86">
        <v>14000</v>
      </c>
      <c r="K86">
        <v>14000</v>
      </c>
      <c r="L86">
        <v>14000</v>
      </c>
      <c r="M86">
        <v>14000</v>
      </c>
      <c r="N86">
        <v>14000</v>
      </c>
    </row>
    <row r="87" spans="2:14" x14ac:dyDescent="0.25">
      <c r="B87" s="6" t="s">
        <v>5784</v>
      </c>
      <c r="C87">
        <v>432580</v>
      </c>
      <c r="D87">
        <v>432580</v>
      </c>
      <c r="E87">
        <v>432580</v>
      </c>
      <c r="F87">
        <v>432580</v>
      </c>
      <c r="G87">
        <v>432580</v>
      </c>
      <c r="H87">
        <v>432580</v>
      </c>
      <c r="I87">
        <v>432580</v>
      </c>
      <c r="J87">
        <v>432580</v>
      </c>
      <c r="K87">
        <v>432580</v>
      </c>
      <c r="L87">
        <v>432580</v>
      </c>
      <c r="M87">
        <v>432580</v>
      </c>
      <c r="N87">
        <v>432580</v>
      </c>
    </row>
    <row r="88" spans="2:14" x14ac:dyDescent="0.25">
      <c r="B88" s="6" t="s">
        <v>5785</v>
      </c>
      <c r="C88">
        <v>313304</v>
      </c>
      <c r="D88">
        <v>313304</v>
      </c>
      <c r="E88">
        <v>313304</v>
      </c>
      <c r="F88">
        <v>313304</v>
      </c>
      <c r="G88">
        <v>313304</v>
      </c>
      <c r="H88">
        <v>313304</v>
      </c>
      <c r="I88">
        <v>313304</v>
      </c>
      <c r="J88">
        <v>313304</v>
      </c>
      <c r="K88">
        <v>313304</v>
      </c>
      <c r="L88">
        <v>313304</v>
      </c>
      <c r="M88">
        <v>313304</v>
      </c>
      <c r="N88">
        <v>313307</v>
      </c>
    </row>
    <row r="89" spans="2:14" x14ac:dyDescent="0.25">
      <c r="B89" s="6" t="s">
        <v>5786</v>
      </c>
      <c r="C89">
        <v>261245</v>
      </c>
      <c r="D89">
        <v>261245</v>
      </c>
      <c r="E89">
        <v>261245</v>
      </c>
      <c r="F89">
        <v>261245</v>
      </c>
      <c r="G89">
        <v>261245</v>
      </c>
      <c r="H89">
        <v>261245</v>
      </c>
      <c r="I89">
        <v>261245</v>
      </c>
      <c r="J89">
        <v>261245</v>
      </c>
      <c r="K89">
        <v>261245</v>
      </c>
      <c r="L89">
        <v>261245</v>
      </c>
      <c r="M89">
        <v>261245</v>
      </c>
      <c r="N89">
        <v>261245</v>
      </c>
    </row>
    <row r="90" spans="2:14" x14ac:dyDescent="0.25">
      <c r="B90" s="6" t="s">
        <v>5787</v>
      </c>
      <c r="C90">
        <v>122250</v>
      </c>
      <c r="D90">
        <v>122250</v>
      </c>
      <c r="E90">
        <v>122250</v>
      </c>
      <c r="F90">
        <v>122250</v>
      </c>
      <c r="G90">
        <v>122250</v>
      </c>
      <c r="H90">
        <v>122250</v>
      </c>
      <c r="I90">
        <v>122250</v>
      </c>
      <c r="J90">
        <v>122250</v>
      </c>
      <c r="K90">
        <v>122250</v>
      </c>
      <c r="L90">
        <v>122250</v>
      </c>
      <c r="M90">
        <v>122250</v>
      </c>
      <c r="N90">
        <v>122250</v>
      </c>
    </row>
    <row r="91" spans="2:14" x14ac:dyDescent="0.25">
      <c r="B91" s="6" t="s">
        <v>5788</v>
      </c>
      <c r="C91">
        <v>0</v>
      </c>
      <c r="D91">
        <v>0</v>
      </c>
      <c r="E91">
        <v>341898</v>
      </c>
      <c r="F91">
        <v>0</v>
      </c>
      <c r="G91">
        <v>0</v>
      </c>
      <c r="H91">
        <v>341898</v>
      </c>
      <c r="I91">
        <v>0</v>
      </c>
      <c r="J91">
        <v>0</v>
      </c>
      <c r="K91">
        <v>341898</v>
      </c>
      <c r="L91">
        <v>0</v>
      </c>
      <c r="M91">
        <v>0</v>
      </c>
      <c r="N91">
        <v>341898</v>
      </c>
    </row>
    <row r="92" spans="2:14" x14ac:dyDescent="0.25">
      <c r="B92" s="6" t="s">
        <v>5789</v>
      </c>
      <c r="C92">
        <v>99469</v>
      </c>
      <c r="D92">
        <v>0</v>
      </c>
      <c r="E92">
        <v>0</v>
      </c>
      <c r="F92">
        <v>298406</v>
      </c>
      <c r="G92">
        <v>0</v>
      </c>
      <c r="H92">
        <v>0</v>
      </c>
      <c r="I92">
        <v>298406</v>
      </c>
      <c r="J92">
        <v>0</v>
      </c>
      <c r="K92">
        <v>0</v>
      </c>
      <c r="L92">
        <v>298406</v>
      </c>
      <c r="M92">
        <v>0</v>
      </c>
      <c r="N92">
        <v>198937</v>
      </c>
    </row>
    <row r="93" spans="2:14" x14ac:dyDescent="0.25">
      <c r="B93" s="6" t="s">
        <v>5790</v>
      </c>
      <c r="C93">
        <v>0</v>
      </c>
      <c r="D93">
        <v>0</v>
      </c>
      <c r="E93">
        <v>154861</v>
      </c>
      <c r="F93">
        <v>0</v>
      </c>
      <c r="G93">
        <v>0</v>
      </c>
      <c r="H93">
        <v>154861</v>
      </c>
      <c r="I93">
        <v>0</v>
      </c>
      <c r="J93">
        <v>0</v>
      </c>
      <c r="K93">
        <v>154860</v>
      </c>
      <c r="L93">
        <v>0</v>
      </c>
      <c r="M93">
        <v>0</v>
      </c>
      <c r="N93">
        <v>154859</v>
      </c>
    </row>
    <row r="94" spans="2:14" x14ac:dyDescent="0.25">
      <c r="B94" s="6" t="s">
        <v>5791</v>
      </c>
      <c r="C94">
        <v>38695</v>
      </c>
      <c r="D94">
        <v>30549</v>
      </c>
      <c r="E94">
        <v>30549</v>
      </c>
      <c r="F94">
        <v>30549</v>
      </c>
      <c r="G94">
        <v>30549</v>
      </c>
      <c r="H94">
        <v>30549</v>
      </c>
      <c r="I94">
        <v>220904</v>
      </c>
      <c r="J94">
        <v>30549</v>
      </c>
      <c r="K94">
        <v>30549</v>
      </c>
      <c r="L94">
        <v>30549</v>
      </c>
      <c r="M94">
        <v>30549</v>
      </c>
      <c r="N94">
        <v>22397</v>
      </c>
    </row>
    <row r="95" spans="2:14" x14ac:dyDescent="0.25">
      <c r="B95" s="6" t="s">
        <v>5792</v>
      </c>
      <c r="C95">
        <v>41554</v>
      </c>
      <c r="D95">
        <v>41554</v>
      </c>
      <c r="E95">
        <v>41554</v>
      </c>
      <c r="F95">
        <v>41554</v>
      </c>
      <c r="G95">
        <v>41554</v>
      </c>
      <c r="H95">
        <v>41554</v>
      </c>
      <c r="I95">
        <v>41554</v>
      </c>
      <c r="J95">
        <v>41554</v>
      </c>
      <c r="K95">
        <v>41554</v>
      </c>
      <c r="L95">
        <v>41554</v>
      </c>
      <c r="M95">
        <v>41555</v>
      </c>
      <c r="N95">
        <v>41555</v>
      </c>
    </row>
    <row r="96" spans="2:14" x14ac:dyDescent="0.25">
      <c r="B96" s="6" t="s">
        <v>5793</v>
      </c>
      <c r="C96">
        <v>320622</v>
      </c>
      <c r="D96">
        <v>292373</v>
      </c>
      <c r="E96">
        <v>250000</v>
      </c>
      <c r="F96">
        <v>250000</v>
      </c>
      <c r="G96">
        <v>646056</v>
      </c>
      <c r="H96">
        <v>646056</v>
      </c>
      <c r="I96">
        <v>646056</v>
      </c>
      <c r="J96">
        <v>646056</v>
      </c>
      <c r="K96">
        <v>646056</v>
      </c>
      <c r="L96">
        <v>646056</v>
      </c>
      <c r="M96">
        <v>646056</v>
      </c>
      <c r="N96">
        <v>1064701</v>
      </c>
    </row>
    <row r="97" spans="2:14" x14ac:dyDescent="0.25">
      <c r="B97" s="6" t="s">
        <v>5794</v>
      </c>
      <c r="C97">
        <v>34246</v>
      </c>
      <c r="D97">
        <v>34246</v>
      </c>
      <c r="E97">
        <v>34246</v>
      </c>
      <c r="F97">
        <v>34246</v>
      </c>
      <c r="G97">
        <v>34246</v>
      </c>
      <c r="H97">
        <v>34246</v>
      </c>
      <c r="I97">
        <v>34246</v>
      </c>
      <c r="J97">
        <v>34246</v>
      </c>
      <c r="K97">
        <v>34246</v>
      </c>
      <c r="L97">
        <v>34246</v>
      </c>
      <c r="M97">
        <v>34246</v>
      </c>
      <c r="N97">
        <v>34246</v>
      </c>
    </row>
    <row r="98" spans="2:14" x14ac:dyDescent="0.25">
      <c r="B98" s="6" t="s">
        <v>5795</v>
      </c>
      <c r="C98">
        <v>32550</v>
      </c>
      <c r="D98">
        <v>32550</v>
      </c>
      <c r="E98">
        <v>32550</v>
      </c>
      <c r="F98">
        <v>32550</v>
      </c>
      <c r="G98">
        <v>32550</v>
      </c>
      <c r="H98">
        <v>32550</v>
      </c>
      <c r="I98">
        <v>32550</v>
      </c>
      <c r="J98">
        <v>32550</v>
      </c>
      <c r="K98">
        <v>32550</v>
      </c>
      <c r="L98">
        <v>32550</v>
      </c>
      <c r="M98">
        <v>32550</v>
      </c>
      <c r="N98">
        <v>32547</v>
      </c>
    </row>
    <row r="99" spans="2:14" x14ac:dyDescent="0.25">
      <c r="B99" s="6" t="s">
        <v>5796</v>
      </c>
      <c r="C99">
        <v>27855</v>
      </c>
      <c r="D99">
        <v>27855</v>
      </c>
      <c r="E99">
        <v>27855</v>
      </c>
      <c r="F99">
        <v>27855</v>
      </c>
      <c r="G99">
        <v>27855</v>
      </c>
      <c r="H99">
        <v>27855</v>
      </c>
      <c r="I99">
        <v>27855</v>
      </c>
      <c r="J99">
        <v>27855</v>
      </c>
      <c r="K99">
        <v>27855</v>
      </c>
      <c r="L99">
        <v>27855</v>
      </c>
      <c r="M99">
        <v>27855</v>
      </c>
      <c r="N99">
        <v>27858</v>
      </c>
    </row>
    <row r="100" spans="2:14" x14ac:dyDescent="0.25">
      <c r="B100" s="6" t="s">
        <v>5797</v>
      </c>
      <c r="C100">
        <v>19665</v>
      </c>
      <c r="D100">
        <v>19665</v>
      </c>
      <c r="E100">
        <v>19665</v>
      </c>
      <c r="F100">
        <v>19665</v>
      </c>
      <c r="G100">
        <v>19665</v>
      </c>
      <c r="H100">
        <v>19665</v>
      </c>
      <c r="I100">
        <v>19665</v>
      </c>
      <c r="J100">
        <v>19665</v>
      </c>
      <c r="K100">
        <v>19665</v>
      </c>
      <c r="L100">
        <v>19665</v>
      </c>
      <c r="M100">
        <v>19665</v>
      </c>
      <c r="N100">
        <v>19662</v>
      </c>
    </row>
    <row r="101" spans="2:14" x14ac:dyDescent="0.25">
      <c r="B101" s="6" t="s">
        <v>5798</v>
      </c>
      <c r="C101">
        <v>17776</v>
      </c>
      <c r="D101">
        <v>17776</v>
      </c>
      <c r="E101">
        <v>17776</v>
      </c>
      <c r="F101">
        <v>17776</v>
      </c>
      <c r="G101">
        <v>17776</v>
      </c>
      <c r="H101">
        <v>17776</v>
      </c>
      <c r="I101">
        <v>17776</v>
      </c>
      <c r="J101">
        <v>17776</v>
      </c>
      <c r="K101">
        <v>17775</v>
      </c>
      <c r="L101">
        <v>17775</v>
      </c>
      <c r="M101">
        <v>17775</v>
      </c>
      <c r="N101">
        <v>17775</v>
      </c>
    </row>
    <row r="102" spans="2:14" x14ac:dyDescent="0.25">
      <c r="B102" s="6" t="s">
        <v>5799</v>
      </c>
      <c r="C102">
        <v>0</v>
      </c>
      <c r="D102">
        <v>0</v>
      </c>
      <c r="E102">
        <v>20000</v>
      </c>
      <c r="F102">
        <v>20000</v>
      </c>
      <c r="G102">
        <v>20000</v>
      </c>
      <c r="H102">
        <v>20000</v>
      </c>
      <c r="I102">
        <v>20000</v>
      </c>
      <c r="J102">
        <v>20000</v>
      </c>
      <c r="K102">
        <v>20000</v>
      </c>
      <c r="L102">
        <v>20000</v>
      </c>
      <c r="M102">
        <v>20000</v>
      </c>
      <c r="N102">
        <v>20000</v>
      </c>
    </row>
    <row r="103" spans="2:14" x14ac:dyDescent="0.25">
      <c r="B103" s="6" t="s">
        <v>5800</v>
      </c>
      <c r="C103">
        <v>0</v>
      </c>
      <c r="D103">
        <v>0</v>
      </c>
      <c r="E103">
        <v>20000</v>
      </c>
      <c r="F103">
        <v>20000</v>
      </c>
      <c r="G103">
        <v>20000</v>
      </c>
      <c r="H103">
        <v>20000</v>
      </c>
      <c r="I103">
        <v>20000</v>
      </c>
      <c r="J103">
        <v>20000</v>
      </c>
      <c r="K103">
        <v>20000</v>
      </c>
      <c r="L103">
        <v>20000</v>
      </c>
      <c r="M103">
        <v>20000</v>
      </c>
      <c r="N103">
        <v>20000</v>
      </c>
    </row>
    <row r="104" spans="2:14" x14ac:dyDescent="0.25">
      <c r="B104" s="6" t="s">
        <v>5801</v>
      </c>
      <c r="C104">
        <v>15896</v>
      </c>
      <c r="D104">
        <v>15896</v>
      </c>
      <c r="E104">
        <v>15896</v>
      </c>
      <c r="F104">
        <v>15896</v>
      </c>
      <c r="G104">
        <v>15896</v>
      </c>
      <c r="H104">
        <v>15896</v>
      </c>
      <c r="I104">
        <v>15896</v>
      </c>
      <c r="J104">
        <v>15896</v>
      </c>
      <c r="K104">
        <v>15896</v>
      </c>
      <c r="L104">
        <v>15896</v>
      </c>
      <c r="M104">
        <v>15896</v>
      </c>
      <c r="N104">
        <v>15900</v>
      </c>
    </row>
    <row r="105" spans="2:14" x14ac:dyDescent="0.25">
      <c r="B105" s="6" t="s">
        <v>5802</v>
      </c>
      <c r="C105">
        <v>14167</v>
      </c>
      <c r="D105">
        <v>14167</v>
      </c>
      <c r="E105">
        <v>14167</v>
      </c>
      <c r="F105">
        <v>14167</v>
      </c>
      <c r="G105">
        <v>14167</v>
      </c>
      <c r="H105">
        <v>14167</v>
      </c>
      <c r="I105">
        <v>14167</v>
      </c>
      <c r="J105">
        <v>14167</v>
      </c>
      <c r="K105">
        <v>14167</v>
      </c>
      <c r="L105">
        <v>14167</v>
      </c>
      <c r="M105">
        <v>14167</v>
      </c>
      <c r="N105">
        <v>14163</v>
      </c>
    </row>
    <row r="106" spans="2:14" x14ac:dyDescent="0.25">
      <c r="B106" s="6" t="s">
        <v>5803</v>
      </c>
      <c r="C106">
        <v>0</v>
      </c>
      <c r="D106">
        <v>70622</v>
      </c>
      <c r="E106">
        <v>70622</v>
      </c>
      <c r="F106">
        <v>70622</v>
      </c>
      <c r="G106">
        <v>70622</v>
      </c>
      <c r="H106">
        <v>70622</v>
      </c>
      <c r="I106">
        <v>70622</v>
      </c>
      <c r="J106">
        <v>70622</v>
      </c>
      <c r="K106">
        <v>70622</v>
      </c>
      <c r="L106">
        <v>70622</v>
      </c>
      <c r="M106">
        <v>70622</v>
      </c>
      <c r="N106">
        <v>70622</v>
      </c>
    </row>
    <row r="107" spans="2:14" x14ac:dyDescent="0.25">
      <c r="B107" s="6" t="s">
        <v>5804</v>
      </c>
      <c r="C107">
        <v>11470</v>
      </c>
      <c r="D107">
        <v>11470</v>
      </c>
      <c r="E107">
        <v>11470</v>
      </c>
      <c r="F107">
        <v>11470</v>
      </c>
      <c r="G107">
        <v>11470</v>
      </c>
      <c r="H107">
        <v>11470</v>
      </c>
      <c r="I107">
        <v>11470</v>
      </c>
      <c r="J107">
        <v>11470</v>
      </c>
      <c r="K107">
        <v>11470</v>
      </c>
      <c r="L107">
        <v>11470</v>
      </c>
      <c r="M107">
        <v>11470</v>
      </c>
      <c r="N107">
        <v>11470</v>
      </c>
    </row>
    <row r="108" spans="2:14" x14ac:dyDescent="0.25">
      <c r="B108" s="6" t="s">
        <v>5805</v>
      </c>
      <c r="C108">
        <v>41988</v>
      </c>
      <c r="D108">
        <v>41988</v>
      </c>
      <c r="E108">
        <v>34424</v>
      </c>
      <c r="F108">
        <v>0</v>
      </c>
      <c r="G108">
        <v>0</v>
      </c>
      <c r="H108">
        <v>0</v>
      </c>
      <c r="I108">
        <v>0</v>
      </c>
      <c r="J108">
        <v>0</v>
      </c>
      <c r="K108">
        <v>0</v>
      </c>
      <c r="L108">
        <v>0</v>
      </c>
      <c r="M108">
        <v>0</v>
      </c>
      <c r="N108">
        <v>0</v>
      </c>
    </row>
    <row r="109" spans="2:14" x14ac:dyDescent="0.25">
      <c r="B109" s="6" t="s">
        <v>5806</v>
      </c>
      <c r="C109">
        <v>0</v>
      </c>
      <c r="D109">
        <v>0</v>
      </c>
      <c r="E109">
        <v>22420</v>
      </c>
      <c r="F109">
        <v>0</v>
      </c>
      <c r="G109">
        <v>0</v>
      </c>
      <c r="H109">
        <v>22420</v>
      </c>
      <c r="I109">
        <v>0</v>
      </c>
      <c r="J109">
        <v>0</v>
      </c>
      <c r="K109">
        <v>22420</v>
      </c>
      <c r="L109">
        <v>0</v>
      </c>
      <c r="M109">
        <v>0</v>
      </c>
      <c r="N109">
        <v>22422</v>
      </c>
    </row>
    <row r="110" spans="2:14" x14ac:dyDescent="0.25">
      <c r="B110" s="6" t="s">
        <v>5807</v>
      </c>
      <c r="C110">
        <v>0</v>
      </c>
      <c r="D110">
        <v>0</v>
      </c>
      <c r="E110">
        <v>0</v>
      </c>
      <c r="F110">
        <v>0</v>
      </c>
      <c r="G110">
        <v>11520</v>
      </c>
      <c r="H110">
        <v>9412</v>
      </c>
      <c r="I110">
        <v>9412</v>
      </c>
      <c r="J110">
        <v>9412</v>
      </c>
      <c r="K110">
        <v>9412</v>
      </c>
      <c r="L110">
        <v>9412</v>
      </c>
      <c r="M110">
        <v>9412</v>
      </c>
      <c r="N110">
        <v>235323</v>
      </c>
    </row>
    <row r="111" spans="2:14" x14ac:dyDescent="0.25">
      <c r="B111" s="6" t="s">
        <v>5808</v>
      </c>
      <c r="C111">
        <v>0</v>
      </c>
      <c r="D111">
        <v>0</v>
      </c>
      <c r="E111">
        <v>7000</v>
      </c>
      <c r="F111">
        <v>7000</v>
      </c>
      <c r="G111">
        <v>7000</v>
      </c>
      <c r="H111">
        <v>7000</v>
      </c>
      <c r="I111">
        <v>7000</v>
      </c>
      <c r="J111">
        <v>7000</v>
      </c>
      <c r="K111">
        <v>7000</v>
      </c>
      <c r="L111">
        <v>7000</v>
      </c>
      <c r="M111">
        <v>7000</v>
      </c>
      <c r="N111">
        <v>7000</v>
      </c>
    </row>
    <row r="112" spans="2:14" x14ac:dyDescent="0.25">
      <c r="B112" s="6" t="s">
        <v>5809</v>
      </c>
      <c r="C112">
        <v>0</v>
      </c>
      <c r="D112">
        <v>0</v>
      </c>
      <c r="E112">
        <v>9000</v>
      </c>
      <c r="F112">
        <v>9000</v>
      </c>
      <c r="G112">
        <v>9000</v>
      </c>
      <c r="H112">
        <v>9000</v>
      </c>
      <c r="I112">
        <v>9000</v>
      </c>
      <c r="J112">
        <v>9000</v>
      </c>
      <c r="K112">
        <v>6000</v>
      </c>
      <c r="L112">
        <v>0</v>
      </c>
      <c r="M112">
        <v>0</v>
      </c>
      <c r="N112">
        <v>0</v>
      </c>
    </row>
    <row r="113" spans="2:14" x14ac:dyDescent="0.25">
      <c r="B113" s="6" t="s">
        <v>5810</v>
      </c>
      <c r="C113">
        <v>14260</v>
      </c>
      <c r="D113">
        <v>14260</v>
      </c>
      <c r="E113">
        <v>14260</v>
      </c>
      <c r="F113">
        <v>14260</v>
      </c>
      <c r="G113">
        <v>2852</v>
      </c>
      <c r="H113">
        <v>0</v>
      </c>
      <c r="I113">
        <v>0</v>
      </c>
      <c r="J113">
        <v>0</v>
      </c>
      <c r="K113">
        <v>0</v>
      </c>
      <c r="L113">
        <v>0</v>
      </c>
      <c r="M113">
        <v>0</v>
      </c>
      <c r="N113">
        <v>0</v>
      </c>
    </row>
    <row r="114" spans="2:14" x14ac:dyDescent="0.25">
      <c r="B114" s="6" t="s">
        <v>5811</v>
      </c>
      <c r="C114">
        <v>4166</v>
      </c>
      <c r="D114">
        <v>4166</v>
      </c>
      <c r="E114">
        <v>4166</v>
      </c>
      <c r="F114">
        <v>4166</v>
      </c>
      <c r="G114">
        <v>4167</v>
      </c>
      <c r="H114">
        <v>4167</v>
      </c>
      <c r="I114">
        <v>4167</v>
      </c>
      <c r="J114">
        <v>4167</v>
      </c>
      <c r="K114">
        <v>4167</v>
      </c>
      <c r="L114">
        <v>4167</v>
      </c>
      <c r="M114">
        <v>4167</v>
      </c>
      <c r="N114">
        <v>4167</v>
      </c>
    </row>
    <row r="115" spans="2:14" x14ac:dyDescent="0.25">
      <c r="B115" s="6" t="s">
        <v>5812</v>
      </c>
      <c r="C115">
        <v>0</v>
      </c>
      <c r="D115">
        <v>0</v>
      </c>
      <c r="E115">
        <v>3400</v>
      </c>
      <c r="F115">
        <v>3400</v>
      </c>
      <c r="G115">
        <v>3400</v>
      </c>
      <c r="H115">
        <v>3400</v>
      </c>
      <c r="I115">
        <v>3400</v>
      </c>
      <c r="J115">
        <v>3400</v>
      </c>
      <c r="K115">
        <v>3400</v>
      </c>
      <c r="L115">
        <v>3400</v>
      </c>
      <c r="M115">
        <v>3400</v>
      </c>
      <c r="N115">
        <v>3400</v>
      </c>
    </row>
    <row r="116" spans="2:14" x14ac:dyDescent="0.25">
      <c r="B116" s="6" t="s">
        <v>5813</v>
      </c>
      <c r="C116">
        <v>0</v>
      </c>
      <c r="D116">
        <v>0</v>
      </c>
      <c r="E116">
        <v>3000</v>
      </c>
      <c r="F116">
        <v>3000</v>
      </c>
      <c r="G116">
        <v>3000</v>
      </c>
      <c r="H116">
        <v>3000</v>
      </c>
      <c r="I116">
        <v>3000</v>
      </c>
      <c r="J116">
        <v>3000</v>
      </c>
      <c r="K116">
        <v>3000</v>
      </c>
      <c r="L116">
        <v>3000</v>
      </c>
      <c r="M116">
        <v>3000</v>
      </c>
      <c r="N116">
        <v>3000</v>
      </c>
    </row>
    <row r="117" spans="2:14" x14ac:dyDescent="0.25">
      <c r="B117" s="6" t="s">
        <v>5814</v>
      </c>
      <c r="C117">
        <v>0</v>
      </c>
      <c r="D117">
        <v>0</v>
      </c>
      <c r="E117">
        <v>2810</v>
      </c>
      <c r="F117">
        <v>2810</v>
      </c>
      <c r="G117">
        <v>2810</v>
      </c>
      <c r="H117">
        <v>2810</v>
      </c>
      <c r="I117">
        <v>2810</v>
      </c>
      <c r="J117">
        <v>2810</v>
      </c>
      <c r="K117">
        <v>2810</v>
      </c>
      <c r="L117">
        <v>2810</v>
      </c>
      <c r="M117">
        <v>2810</v>
      </c>
      <c r="N117">
        <v>2812</v>
      </c>
    </row>
    <row r="118" spans="2:14" x14ac:dyDescent="0.25">
      <c r="B118" s="6" t="s">
        <v>5815</v>
      </c>
      <c r="C118">
        <v>27796</v>
      </c>
      <c r="D118">
        <v>0</v>
      </c>
      <c r="E118">
        <v>0</v>
      </c>
      <c r="F118">
        <v>0</v>
      </c>
      <c r="G118">
        <v>0</v>
      </c>
      <c r="H118">
        <v>0</v>
      </c>
      <c r="I118">
        <v>0</v>
      </c>
      <c r="J118">
        <v>0</v>
      </c>
      <c r="K118">
        <v>0</v>
      </c>
      <c r="L118">
        <v>0</v>
      </c>
      <c r="M118">
        <v>0</v>
      </c>
      <c r="N118">
        <v>0</v>
      </c>
    </row>
    <row r="119" spans="2:14" x14ac:dyDescent="0.25">
      <c r="B119" s="6" t="s">
        <v>5816</v>
      </c>
      <c r="C119">
        <v>0</v>
      </c>
      <c r="D119">
        <v>0</v>
      </c>
      <c r="E119">
        <v>4000</v>
      </c>
      <c r="F119">
        <v>4000</v>
      </c>
      <c r="G119">
        <v>4000</v>
      </c>
      <c r="H119">
        <v>4000</v>
      </c>
      <c r="I119">
        <v>4000</v>
      </c>
      <c r="J119">
        <v>1000</v>
      </c>
      <c r="K119">
        <v>1000</v>
      </c>
      <c r="L119">
        <v>1500</v>
      </c>
      <c r="M119">
        <v>1216</v>
      </c>
      <c r="N119">
        <v>2000</v>
      </c>
    </row>
    <row r="120" spans="2:14" x14ac:dyDescent="0.25">
      <c r="B120" s="6" t="s">
        <v>5817</v>
      </c>
      <c r="C120">
        <v>1708</v>
      </c>
      <c r="D120">
        <v>1708</v>
      </c>
      <c r="E120">
        <v>1708</v>
      </c>
      <c r="F120">
        <v>1708</v>
      </c>
      <c r="G120">
        <v>1708</v>
      </c>
      <c r="H120">
        <v>1708</v>
      </c>
      <c r="I120">
        <v>1708</v>
      </c>
      <c r="J120">
        <v>1708</v>
      </c>
      <c r="K120">
        <v>1709</v>
      </c>
      <c r="L120">
        <v>1709</v>
      </c>
      <c r="M120">
        <v>1709</v>
      </c>
      <c r="N120">
        <v>1709</v>
      </c>
    </row>
    <row r="121" spans="2:14" x14ac:dyDescent="0.25">
      <c r="B121" s="6" t="s">
        <v>5818</v>
      </c>
      <c r="C121">
        <v>0</v>
      </c>
      <c r="D121">
        <v>0</v>
      </c>
      <c r="E121">
        <v>2500</v>
      </c>
      <c r="F121">
        <v>0</v>
      </c>
      <c r="G121">
        <v>0</v>
      </c>
      <c r="H121">
        <v>0</v>
      </c>
      <c r="I121">
        <v>0</v>
      </c>
      <c r="J121">
        <v>5000</v>
      </c>
      <c r="K121">
        <v>0</v>
      </c>
      <c r="L121">
        <v>0</v>
      </c>
      <c r="M121">
        <v>5000</v>
      </c>
      <c r="N121">
        <v>0</v>
      </c>
    </row>
    <row r="122" spans="2:14" x14ac:dyDescent="0.25">
      <c r="B122" s="6" t="s">
        <v>5819</v>
      </c>
      <c r="C122">
        <v>0</v>
      </c>
      <c r="D122">
        <v>0</v>
      </c>
      <c r="E122">
        <v>1050</v>
      </c>
      <c r="F122">
        <v>1050</v>
      </c>
      <c r="G122">
        <v>185</v>
      </c>
      <c r="H122">
        <v>0</v>
      </c>
      <c r="I122">
        <v>0</v>
      </c>
      <c r="J122">
        <v>0</v>
      </c>
      <c r="K122">
        <v>0</v>
      </c>
      <c r="L122">
        <v>0</v>
      </c>
      <c r="M122">
        <v>0</v>
      </c>
      <c r="N122">
        <v>0</v>
      </c>
    </row>
    <row r="123" spans="2:14" x14ac:dyDescent="0.25">
      <c r="B123" s="6" t="s">
        <v>5820</v>
      </c>
      <c r="C123">
        <v>0</v>
      </c>
      <c r="D123">
        <v>0</v>
      </c>
      <c r="E123">
        <v>122</v>
      </c>
      <c r="F123">
        <v>122</v>
      </c>
      <c r="G123">
        <v>122</v>
      </c>
      <c r="H123">
        <v>122</v>
      </c>
      <c r="I123">
        <v>122</v>
      </c>
      <c r="J123">
        <v>122</v>
      </c>
      <c r="K123">
        <v>122</v>
      </c>
      <c r="L123">
        <v>122</v>
      </c>
      <c r="M123">
        <v>122</v>
      </c>
      <c r="N123">
        <v>124</v>
      </c>
    </row>
    <row r="124" spans="2:14" x14ac:dyDescent="0.25">
      <c r="B124" s="6" t="s">
        <v>5821</v>
      </c>
      <c r="C124">
        <v>0</v>
      </c>
      <c r="D124">
        <v>0</v>
      </c>
      <c r="E124">
        <v>0</v>
      </c>
      <c r="F124">
        <v>0</v>
      </c>
      <c r="G124">
        <v>0</v>
      </c>
      <c r="H124">
        <v>4800405</v>
      </c>
      <c r="I124">
        <v>0</v>
      </c>
      <c r="J124">
        <v>0</v>
      </c>
      <c r="K124">
        <v>0</v>
      </c>
      <c r="L124">
        <v>0</v>
      </c>
      <c r="M124">
        <v>0</v>
      </c>
      <c r="N124">
        <v>0</v>
      </c>
    </row>
    <row r="125" spans="2:14" x14ac:dyDescent="0.25">
      <c r="B125" s="6" t="s">
        <v>5823</v>
      </c>
      <c r="C125">
        <v>0</v>
      </c>
      <c r="D125">
        <v>0</v>
      </c>
      <c r="E125">
        <v>0</v>
      </c>
      <c r="F125">
        <v>0</v>
      </c>
      <c r="G125">
        <v>0</v>
      </c>
      <c r="H125">
        <v>0</v>
      </c>
      <c r="I125">
        <v>200000</v>
      </c>
      <c r="J125">
        <v>0</v>
      </c>
      <c r="K125">
        <v>0</v>
      </c>
      <c r="L125">
        <v>0</v>
      </c>
      <c r="M125">
        <v>0</v>
      </c>
      <c r="N125">
        <v>0</v>
      </c>
    </row>
    <row r="126" spans="2:14" x14ac:dyDescent="0.25">
      <c r="B126" s="6" t="s">
        <v>5828</v>
      </c>
      <c r="C126">
        <v>404432</v>
      </c>
      <c r="D126">
        <v>404432</v>
      </c>
      <c r="E126">
        <v>404432</v>
      </c>
      <c r="F126">
        <v>404432</v>
      </c>
      <c r="G126">
        <v>404432</v>
      </c>
      <c r="H126">
        <v>404432</v>
      </c>
      <c r="I126">
        <v>404432</v>
      </c>
      <c r="J126">
        <v>404432</v>
      </c>
      <c r="K126">
        <v>404432</v>
      </c>
      <c r="L126">
        <v>404432</v>
      </c>
      <c r="M126">
        <v>404432</v>
      </c>
      <c r="N126">
        <v>404433</v>
      </c>
    </row>
    <row r="127" spans="2:14" x14ac:dyDescent="0.25">
      <c r="B127" s="6" t="s">
        <v>5829</v>
      </c>
      <c r="C127">
        <v>271771</v>
      </c>
      <c r="D127">
        <v>0</v>
      </c>
      <c r="E127">
        <v>0</v>
      </c>
      <c r="F127">
        <v>815314</v>
      </c>
      <c r="G127">
        <v>0</v>
      </c>
      <c r="H127">
        <v>0</v>
      </c>
      <c r="I127">
        <v>815314</v>
      </c>
      <c r="J127">
        <v>0</v>
      </c>
      <c r="K127">
        <v>0</v>
      </c>
      <c r="L127">
        <v>815314</v>
      </c>
      <c r="M127">
        <v>0</v>
      </c>
      <c r="N127">
        <v>543544</v>
      </c>
    </row>
    <row r="128" spans="2:14" x14ac:dyDescent="0.25">
      <c r="B128" s="6" t="s">
        <v>5781</v>
      </c>
      <c r="C128">
        <v>0</v>
      </c>
      <c r="D128">
        <v>0</v>
      </c>
      <c r="E128">
        <v>0</v>
      </c>
      <c r="F128">
        <v>29000</v>
      </c>
      <c r="G128">
        <v>29000</v>
      </c>
      <c r="H128">
        <v>29000</v>
      </c>
      <c r="I128">
        <v>29000</v>
      </c>
      <c r="J128">
        <v>29000</v>
      </c>
      <c r="K128">
        <v>29000</v>
      </c>
      <c r="L128">
        <v>29000</v>
      </c>
      <c r="M128">
        <v>29000</v>
      </c>
      <c r="N128">
        <v>29000</v>
      </c>
    </row>
    <row r="129" spans="2:14" x14ac:dyDescent="0.25">
      <c r="B129" s="6" t="s">
        <v>5782</v>
      </c>
      <c r="C129">
        <v>0</v>
      </c>
      <c r="D129">
        <v>0</v>
      </c>
      <c r="E129">
        <v>0</v>
      </c>
      <c r="F129">
        <v>0</v>
      </c>
      <c r="G129">
        <v>0</v>
      </c>
      <c r="H129">
        <v>60417</v>
      </c>
      <c r="I129">
        <v>60417</v>
      </c>
      <c r="J129">
        <v>60417</v>
      </c>
      <c r="K129">
        <v>60417</v>
      </c>
      <c r="L129">
        <v>60417</v>
      </c>
      <c r="M129">
        <v>60417</v>
      </c>
      <c r="N129">
        <v>60417</v>
      </c>
    </row>
    <row r="130" spans="2:14" x14ac:dyDescent="0.25">
      <c r="B130" s="6" t="s">
        <v>5761</v>
      </c>
      <c r="C130">
        <v>0</v>
      </c>
      <c r="D130">
        <v>0</v>
      </c>
      <c r="E130">
        <v>0</v>
      </c>
      <c r="F130">
        <v>0</v>
      </c>
      <c r="G130">
        <v>0</v>
      </c>
      <c r="H130">
        <v>0</v>
      </c>
      <c r="I130">
        <v>0</v>
      </c>
      <c r="J130">
        <v>0</v>
      </c>
      <c r="K130">
        <v>3750000</v>
      </c>
      <c r="L130">
        <v>0</v>
      </c>
      <c r="M130">
        <v>0</v>
      </c>
      <c r="N130">
        <v>3750000</v>
      </c>
    </row>
    <row r="131" spans="2:14" x14ac:dyDescent="0.25">
      <c r="B131" s="6" t="s">
        <v>5783</v>
      </c>
      <c r="C131">
        <v>0</v>
      </c>
      <c r="D131">
        <v>0</v>
      </c>
      <c r="E131">
        <v>0</v>
      </c>
      <c r="F131">
        <v>0</v>
      </c>
      <c r="G131">
        <v>0</v>
      </c>
      <c r="H131">
        <v>0</v>
      </c>
      <c r="I131">
        <v>0</v>
      </c>
      <c r="J131">
        <v>0</v>
      </c>
      <c r="K131">
        <v>0</v>
      </c>
      <c r="L131">
        <v>1000000</v>
      </c>
      <c r="M131">
        <v>0</v>
      </c>
      <c r="N131">
        <v>0</v>
      </c>
    </row>
    <row r="132" spans="2:14" x14ac:dyDescent="0.25">
      <c r="B132" s="6" t="s">
        <v>5824</v>
      </c>
      <c r="C132">
        <v>0</v>
      </c>
      <c r="D132">
        <v>0</v>
      </c>
      <c r="E132">
        <v>0</v>
      </c>
      <c r="F132">
        <v>0</v>
      </c>
      <c r="G132">
        <v>0</v>
      </c>
      <c r="H132">
        <v>0</v>
      </c>
      <c r="I132">
        <v>0</v>
      </c>
      <c r="J132">
        <v>0</v>
      </c>
      <c r="K132">
        <v>0</v>
      </c>
      <c r="L132">
        <v>0</v>
      </c>
      <c r="M132">
        <v>20000</v>
      </c>
      <c r="N132">
        <v>40000</v>
      </c>
    </row>
    <row r="133" spans="2:14" x14ac:dyDescent="0.25">
      <c r="B133" s="6" t="s">
        <v>5825</v>
      </c>
      <c r="C133">
        <v>5835</v>
      </c>
      <c r="D133">
        <v>3602</v>
      </c>
      <c r="E133">
        <v>5835</v>
      </c>
      <c r="F133">
        <v>18054</v>
      </c>
      <c r="G133">
        <v>835</v>
      </c>
      <c r="H133">
        <v>835</v>
      </c>
      <c r="I133">
        <v>835</v>
      </c>
      <c r="J133">
        <v>835</v>
      </c>
      <c r="K133">
        <v>835</v>
      </c>
      <c r="L133">
        <v>835</v>
      </c>
      <c r="M133">
        <v>835</v>
      </c>
      <c r="N133">
        <v>829</v>
      </c>
    </row>
    <row r="134" spans="2:14" x14ac:dyDescent="0.25">
      <c r="B134" s="6" t="s">
        <v>5826</v>
      </c>
      <c r="C134">
        <v>0</v>
      </c>
      <c r="D134">
        <v>0</v>
      </c>
      <c r="E134">
        <v>0</v>
      </c>
      <c r="F134">
        <v>0</v>
      </c>
      <c r="G134">
        <v>0</v>
      </c>
      <c r="H134">
        <v>0</v>
      </c>
      <c r="I134">
        <v>4200</v>
      </c>
      <c r="J134">
        <v>4200</v>
      </c>
      <c r="K134">
        <v>4200</v>
      </c>
      <c r="L134">
        <v>4200</v>
      </c>
      <c r="M134">
        <v>4200</v>
      </c>
      <c r="N134">
        <v>4000</v>
      </c>
    </row>
    <row r="135" spans="2:14" x14ac:dyDescent="0.25">
      <c r="B135" s="6" t="s">
        <v>5827</v>
      </c>
      <c r="C135">
        <v>0</v>
      </c>
      <c r="D135">
        <v>0</v>
      </c>
      <c r="E135">
        <v>0</v>
      </c>
      <c r="F135">
        <v>45000</v>
      </c>
      <c r="G135">
        <v>0</v>
      </c>
      <c r="H135">
        <v>0</v>
      </c>
      <c r="I135">
        <v>0</v>
      </c>
      <c r="J135">
        <v>0</v>
      </c>
      <c r="K135">
        <v>31000</v>
      </c>
      <c r="L135">
        <v>20000</v>
      </c>
      <c r="M135">
        <v>24000</v>
      </c>
      <c r="N135">
        <v>20000</v>
      </c>
    </row>
    <row r="136" spans="2:14" x14ac:dyDescent="0.25">
      <c r="B136" s="6" t="s">
        <v>5822</v>
      </c>
      <c r="C136">
        <v>0</v>
      </c>
      <c r="D136">
        <v>0</v>
      </c>
      <c r="E136">
        <v>20000</v>
      </c>
      <c r="F136">
        <v>0</v>
      </c>
      <c r="G136">
        <v>0</v>
      </c>
      <c r="H136">
        <v>0</v>
      </c>
      <c r="I136">
        <v>0</v>
      </c>
      <c r="J136">
        <v>0</v>
      </c>
      <c r="K136">
        <v>0</v>
      </c>
      <c r="L136">
        <v>0</v>
      </c>
      <c r="M136">
        <v>0</v>
      </c>
      <c r="N136">
        <v>0</v>
      </c>
    </row>
    <row r="137" spans="2:14" x14ac:dyDescent="0.25">
      <c r="B137" s="6" t="s">
        <v>5830</v>
      </c>
      <c r="C137">
        <v>14850</v>
      </c>
      <c r="D137">
        <v>14850</v>
      </c>
      <c r="E137">
        <v>14850</v>
      </c>
      <c r="F137">
        <v>14850</v>
      </c>
      <c r="G137">
        <v>14850</v>
      </c>
      <c r="H137">
        <v>14850</v>
      </c>
      <c r="I137">
        <v>14850</v>
      </c>
      <c r="J137">
        <v>14850</v>
      </c>
      <c r="K137">
        <v>14850</v>
      </c>
      <c r="L137">
        <v>14850</v>
      </c>
      <c r="M137">
        <v>14850</v>
      </c>
      <c r="N137">
        <v>14850</v>
      </c>
    </row>
    <row r="138" spans="2:14" x14ac:dyDescent="0.25">
      <c r="B138" s="6" t="s">
        <v>5832</v>
      </c>
      <c r="C138">
        <v>0</v>
      </c>
      <c r="D138">
        <v>0</v>
      </c>
      <c r="E138">
        <v>0</v>
      </c>
      <c r="F138">
        <v>0</v>
      </c>
      <c r="G138">
        <v>0</v>
      </c>
      <c r="H138">
        <v>0</v>
      </c>
      <c r="I138">
        <v>0</v>
      </c>
      <c r="J138">
        <v>0</v>
      </c>
      <c r="K138">
        <v>24750</v>
      </c>
      <c r="L138">
        <v>24750</v>
      </c>
      <c r="M138">
        <v>24750</v>
      </c>
      <c r="N138">
        <v>24750</v>
      </c>
    </row>
    <row r="139" spans="2:14" x14ac:dyDescent="0.25">
      <c r="B139" s="6" t="s">
        <v>5833</v>
      </c>
      <c r="C139">
        <v>22500</v>
      </c>
      <c r="D139">
        <v>22500</v>
      </c>
      <c r="E139">
        <v>22500</v>
      </c>
      <c r="F139">
        <v>22500</v>
      </c>
      <c r="G139">
        <v>22500</v>
      </c>
      <c r="H139">
        <v>22500</v>
      </c>
      <c r="I139">
        <v>22500</v>
      </c>
      <c r="J139">
        <v>22500</v>
      </c>
      <c r="K139">
        <v>0</v>
      </c>
      <c r="L139">
        <v>0</v>
      </c>
      <c r="M139">
        <v>0</v>
      </c>
      <c r="N139">
        <v>0</v>
      </c>
    </row>
    <row r="140" spans="2:14" x14ac:dyDescent="0.25">
      <c r="B140" s="6" t="s">
        <v>5834</v>
      </c>
      <c r="C140">
        <v>53658</v>
      </c>
      <c r="D140">
        <v>53658</v>
      </c>
      <c r="E140">
        <v>53658</v>
      </c>
      <c r="F140">
        <v>53658</v>
      </c>
      <c r="G140">
        <v>53658</v>
      </c>
      <c r="H140">
        <v>53658</v>
      </c>
      <c r="I140">
        <v>53658</v>
      </c>
      <c r="J140">
        <v>53658</v>
      </c>
      <c r="K140">
        <v>53658</v>
      </c>
      <c r="L140">
        <v>53658</v>
      </c>
      <c r="M140">
        <v>53658</v>
      </c>
      <c r="N140">
        <v>53658</v>
      </c>
    </row>
    <row r="141" spans="2:14" x14ac:dyDescent="0.25">
      <c r="B141" s="6" t="s">
        <v>5835</v>
      </c>
      <c r="C141">
        <v>205000</v>
      </c>
      <c r="D141">
        <v>205000</v>
      </c>
      <c r="E141">
        <v>205000</v>
      </c>
      <c r="F141">
        <v>205000</v>
      </c>
      <c r="G141">
        <v>205000</v>
      </c>
      <c r="H141">
        <v>205000</v>
      </c>
      <c r="I141">
        <v>205000</v>
      </c>
      <c r="J141">
        <v>205000</v>
      </c>
      <c r="K141">
        <v>205000</v>
      </c>
      <c r="L141">
        <v>205000</v>
      </c>
      <c r="M141">
        <v>205000</v>
      </c>
      <c r="N141">
        <v>205000</v>
      </c>
    </row>
    <row r="142" spans="2:14" x14ac:dyDescent="0.25">
      <c r="B142" s="6" t="s">
        <v>5836</v>
      </c>
      <c r="C142">
        <v>59532</v>
      </c>
      <c r="D142">
        <v>59532</v>
      </c>
      <c r="E142">
        <v>59532</v>
      </c>
      <c r="F142">
        <v>59532</v>
      </c>
      <c r="G142">
        <v>59532</v>
      </c>
      <c r="H142">
        <v>59532</v>
      </c>
      <c r="I142">
        <v>59532</v>
      </c>
      <c r="J142">
        <v>59532</v>
      </c>
      <c r="K142">
        <v>59532</v>
      </c>
      <c r="L142">
        <v>59532</v>
      </c>
      <c r="M142">
        <v>59532</v>
      </c>
      <c r="N142">
        <v>59532</v>
      </c>
    </row>
    <row r="143" spans="2:14" x14ac:dyDescent="0.25">
      <c r="B143" s="6" t="s">
        <v>5837</v>
      </c>
      <c r="C143">
        <v>40522</v>
      </c>
      <c r="D143">
        <v>40522</v>
      </c>
      <c r="E143">
        <v>40522</v>
      </c>
      <c r="F143">
        <v>40522</v>
      </c>
      <c r="G143">
        <v>40522</v>
      </c>
      <c r="H143">
        <v>40522</v>
      </c>
      <c r="I143">
        <v>40522</v>
      </c>
      <c r="J143">
        <v>40522</v>
      </c>
      <c r="K143">
        <v>40522</v>
      </c>
      <c r="L143">
        <v>40522</v>
      </c>
      <c r="M143">
        <v>40522</v>
      </c>
      <c r="N143">
        <v>40522</v>
      </c>
    </row>
    <row r="144" spans="2:14" x14ac:dyDescent="0.25">
      <c r="B144" s="6" t="s">
        <v>5838</v>
      </c>
      <c r="C144">
        <v>33434</v>
      </c>
      <c r="D144">
        <v>33434</v>
      </c>
      <c r="E144">
        <v>33434</v>
      </c>
      <c r="F144">
        <v>33434</v>
      </c>
      <c r="G144">
        <v>33434</v>
      </c>
      <c r="H144">
        <v>33434</v>
      </c>
      <c r="I144">
        <v>33434</v>
      </c>
      <c r="J144">
        <v>33434</v>
      </c>
      <c r="K144">
        <v>33434</v>
      </c>
      <c r="L144">
        <v>33434</v>
      </c>
      <c r="M144">
        <v>33434</v>
      </c>
      <c r="N144">
        <v>33434</v>
      </c>
    </row>
    <row r="145" spans="2:14" x14ac:dyDescent="0.25">
      <c r="B145" s="6" t="s">
        <v>5839</v>
      </c>
      <c r="C145">
        <v>31528</v>
      </c>
      <c r="D145">
        <v>31528</v>
      </c>
      <c r="E145">
        <v>31528</v>
      </c>
      <c r="F145">
        <v>31528</v>
      </c>
      <c r="G145">
        <v>31528</v>
      </c>
      <c r="H145">
        <v>31528</v>
      </c>
      <c r="I145">
        <v>31528</v>
      </c>
      <c r="J145">
        <v>31528</v>
      </c>
      <c r="K145">
        <v>31528</v>
      </c>
      <c r="L145">
        <v>31528</v>
      </c>
      <c r="M145">
        <v>31528</v>
      </c>
      <c r="N145">
        <v>31528</v>
      </c>
    </row>
    <row r="146" spans="2:14" x14ac:dyDescent="0.25">
      <c r="B146" s="6" t="s">
        <v>5840</v>
      </c>
      <c r="C146">
        <v>29352</v>
      </c>
      <c r="D146">
        <v>29352</v>
      </c>
      <c r="E146">
        <v>29352</v>
      </c>
      <c r="F146">
        <v>29352</v>
      </c>
      <c r="G146">
        <v>29352</v>
      </c>
      <c r="H146">
        <v>29352</v>
      </c>
      <c r="I146">
        <v>29352</v>
      </c>
      <c r="J146">
        <v>29352</v>
      </c>
      <c r="K146">
        <v>29352</v>
      </c>
      <c r="L146">
        <v>29352</v>
      </c>
      <c r="M146">
        <v>29352</v>
      </c>
      <c r="N146">
        <v>29352</v>
      </c>
    </row>
    <row r="147" spans="2:14" x14ac:dyDescent="0.25">
      <c r="B147" s="6" t="s">
        <v>5841</v>
      </c>
      <c r="C147">
        <v>26272</v>
      </c>
      <c r="D147">
        <v>26272</v>
      </c>
      <c r="E147">
        <v>26272</v>
      </c>
      <c r="F147">
        <v>26272</v>
      </c>
      <c r="G147">
        <v>26272</v>
      </c>
      <c r="H147">
        <v>26272</v>
      </c>
      <c r="I147">
        <v>26272</v>
      </c>
      <c r="J147">
        <v>26272</v>
      </c>
      <c r="K147">
        <v>26272</v>
      </c>
      <c r="L147">
        <v>26272</v>
      </c>
      <c r="M147">
        <v>26272</v>
      </c>
      <c r="N147">
        <v>26272</v>
      </c>
    </row>
    <row r="148" spans="2:14" x14ac:dyDescent="0.25">
      <c r="B148" s="6" t="s">
        <v>5842</v>
      </c>
      <c r="C148">
        <v>25438</v>
      </c>
      <c r="D148">
        <v>25438</v>
      </c>
      <c r="E148">
        <v>25438</v>
      </c>
      <c r="F148">
        <v>25438</v>
      </c>
      <c r="G148">
        <v>25438</v>
      </c>
      <c r="H148">
        <v>25438</v>
      </c>
      <c r="I148">
        <v>25438</v>
      </c>
      <c r="J148">
        <v>25438</v>
      </c>
      <c r="K148">
        <v>25438</v>
      </c>
      <c r="L148">
        <v>25438</v>
      </c>
      <c r="M148">
        <v>25438</v>
      </c>
      <c r="N148">
        <v>25438</v>
      </c>
    </row>
    <row r="149" spans="2:14" x14ac:dyDescent="0.25">
      <c r="B149" s="6" t="s">
        <v>5843</v>
      </c>
      <c r="C149">
        <v>19635</v>
      </c>
      <c r="D149">
        <v>19635</v>
      </c>
      <c r="E149">
        <v>19635</v>
      </c>
      <c r="F149">
        <v>19635</v>
      </c>
      <c r="G149">
        <v>19635</v>
      </c>
      <c r="H149">
        <v>19635</v>
      </c>
      <c r="I149">
        <v>19635</v>
      </c>
      <c r="J149">
        <v>19635</v>
      </c>
      <c r="K149">
        <v>19635</v>
      </c>
      <c r="L149">
        <v>19635</v>
      </c>
      <c r="M149">
        <v>19635</v>
      </c>
      <c r="N149">
        <v>19635</v>
      </c>
    </row>
    <row r="150" spans="2:14" x14ac:dyDescent="0.25">
      <c r="B150" s="6" t="s">
        <v>5844</v>
      </c>
      <c r="C150">
        <v>19270</v>
      </c>
      <c r="D150">
        <v>19270</v>
      </c>
      <c r="E150">
        <v>19270</v>
      </c>
      <c r="F150">
        <v>19270</v>
      </c>
      <c r="G150">
        <v>19270</v>
      </c>
      <c r="H150">
        <v>19270</v>
      </c>
      <c r="I150">
        <v>19270</v>
      </c>
      <c r="J150">
        <v>19270</v>
      </c>
      <c r="K150">
        <v>19270</v>
      </c>
      <c r="L150">
        <v>19270</v>
      </c>
      <c r="M150">
        <v>19270</v>
      </c>
      <c r="N150">
        <v>19270</v>
      </c>
    </row>
    <row r="151" spans="2:14" x14ac:dyDescent="0.25">
      <c r="B151" s="6" t="s">
        <v>5845</v>
      </c>
      <c r="C151">
        <v>13337</v>
      </c>
      <c r="D151">
        <v>13337</v>
      </c>
      <c r="E151">
        <v>13337</v>
      </c>
      <c r="F151">
        <v>13337</v>
      </c>
      <c r="G151">
        <v>13337</v>
      </c>
      <c r="H151">
        <v>13337</v>
      </c>
      <c r="I151">
        <v>13337</v>
      </c>
      <c r="J151">
        <v>13337</v>
      </c>
      <c r="K151">
        <v>13337</v>
      </c>
      <c r="L151">
        <v>13337</v>
      </c>
      <c r="M151">
        <v>13337</v>
      </c>
      <c r="N151">
        <v>13337</v>
      </c>
    </row>
    <row r="152" spans="2:14" x14ac:dyDescent="0.25">
      <c r="B152" s="6" t="s">
        <v>5846</v>
      </c>
      <c r="C152">
        <v>10000</v>
      </c>
      <c r="D152">
        <v>10000</v>
      </c>
      <c r="E152">
        <v>10000</v>
      </c>
      <c r="F152">
        <v>10000</v>
      </c>
      <c r="G152">
        <v>10000</v>
      </c>
      <c r="H152">
        <v>10000</v>
      </c>
      <c r="I152">
        <v>10000</v>
      </c>
      <c r="J152">
        <v>10000</v>
      </c>
      <c r="K152">
        <v>10000</v>
      </c>
      <c r="L152">
        <v>10000</v>
      </c>
      <c r="M152">
        <v>10000</v>
      </c>
      <c r="N152">
        <v>10000</v>
      </c>
    </row>
    <row r="153" spans="2:14" x14ac:dyDescent="0.25">
      <c r="B153" s="6" t="s">
        <v>5847</v>
      </c>
      <c r="C153">
        <v>6895</v>
      </c>
      <c r="D153">
        <v>6895</v>
      </c>
      <c r="E153">
        <v>6895</v>
      </c>
      <c r="F153">
        <v>6895</v>
      </c>
      <c r="G153">
        <v>6895</v>
      </c>
      <c r="H153">
        <v>6895</v>
      </c>
      <c r="I153">
        <v>6895</v>
      </c>
      <c r="J153">
        <v>6895</v>
      </c>
      <c r="K153">
        <v>6895</v>
      </c>
      <c r="L153">
        <v>6895</v>
      </c>
      <c r="M153">
        <v>6895</v>
      </c>
      <c r="N153">
        <v>6895</v>
      </c>
    </row>
    <row r="154" spans="2:14" x14ac:dyDescent="0.25">
      <c r="B154" s="6" t="s">
        <v>5848</v>
      </c>
      <c r="C154">
        <v>0</v>
      </c>
      <c r="D154">
        <v>0</v>
      </c>
      <c r="E154">
        <v>0</v>
      </c>
      <c r="F154">
        <v>0</v>
      </c>
      <c r="G154">
        <v>0</v>
      </c>
      <c r="H154">
        <v>0</v>
      </c>
      <c r="I154">
        <v>0</v>
      </c>
      <c r="J154">
        <v>0</v>
      </c>
      <c r="K154">
        <v>0</v>
      </c>
      <c r="L154">
        <v>0</v>
      </c>
      <c r="M154">
        <v>30000</v>
      </c>
      <c r="N154">
        <v>30000</v>
      </c>
    </row>
    <row r="155" spans="2:14" x14ac:dyDescent="0.25">
      <c r="B155" s="6" t="s">
        <v>5849</v>
      </c>
      <c r="C155">
        <v>3660</v>
      </c>
      <c r="D155">
        <v>3660</v>
      </c>
      <c r="E155">
        <v>3660</v>
      </c>
      <c r="F155">
        <v>3660</v>
      </c>
      <c r="G155">
        <v>3660</v>
      </c>
      <c r="H155">
        <v>3660</v>
      </c>
      <c r="I155">
        <v>3660</v>
      </c>
      <c r="J155">
        <v>3660</v>
      </c>
      <c r="K155">
        <v>3660</v>
      </c>
      <c r="L155">
        <v>3660</v>
      </c>
      <c r="M155">
        <v>3660</v>
      </c>
      <c r="N155">
        <v>3660</v>
      </c>
    </row>
    <row r="156" spans="2:14" x14ac:dyDescent="0.25">
      <c r="B156" s="6" t="s">
        <v>5850</v>
      </c>
      <c r="C156">
        <v>3575</v>
      </c>
      <c r="D156">
        <v>3575</v>
      </c>
      <c r="E156">
        <v>3575</v>
      </c>
      <c r="F156">
        <v>3575</v>
      </c>
      <c r="G156">
        <v>3575</v>
      </c>
      <c r="H156">
        <v>3575</v>
      </c>
      <c r="I156">
        <v>3575</v>
      </c>
      <c r="J156">
        <v>3575</v>
      </c>
      <c r="K156">
        <v>3575</v>
      </c>
      <c r="L156">
        <v>3575</v>
      </c>
      <c r="M156">
        <v>3575</v>
      </c>
      <c r="N156">
        <v>3575</v>
      </c>
    </row>
    <row r="157" spans="2:14" x14ac:dyDescent="0.25">
      <c r="B157" s="6" t="s">
        <v>5851</v>
      </c>
      <c r="C157">
        <v>3356</v>
      </c>
      <c r="D157">
        <v>3356</v>
      </c>
      <c r="E157">
        <v>3356</v>
      </c>
      <c r="F157">
        <v>3356</v>
      </c>
      <c r="G157">
        <v>3356</v>
      </c>
      <c r="H157">
        <v>3356</v>
      </c>
      <c r="I157">
        <v>3356</v>
      </c>
      <c r="J157">
        <v>3356</v>
      </c>
      <c r="K157">
        <v>3356</v>
      </c>
      <c r="L157">
        <v>3356</v>
      </c>
      <c r="M157">
        <v>3356</v>
      </c>
      <c r="N157">
        <v>3356</v>
      </c>
    </row>
    <row r="158" spans="2:14" x14ac:dyDescent="0.25">
      <c r="B158" s="6" t="s">
        <v>5852</v>
      </c>
      <c r="C158">
        <v>3157</v>
      </c>
      <c r="D158">
        <v>3157</v>
      </c>
      <c r="E158">
        <v>3157</v>
      </c>
      <c r="F158">
        <v>3157</v>
      </c>
      <c r="G158">
        <v>3157</v>
      </c>
      <c r="H158">
        <v>3157</v>
      </c>
      <c r="I158">
        <v>3157</v>
      </c>
      <c r="J158">
        <v>3157</v>
      </c>
      <c r="K158">
        <v>3157</v>
      </c>
      <c r="L158">
        <v>3157</v>
      </c>
      <c r="M158">
        <v>3157</v>
      </c>
      <c r="N158">
        <v>3157</v>
      </c>
    </row>
    <row r="159" spans="2:14" x14ac:dyDescent="0.25">
      <c r="B159" s="6" t="s">
        <v>5853</v>
      </c>
      <c r="C159">
        <v>2750</v>
      </c>
      <c r="D159">
        <v>2750</v>
      </c>
      <c r="E159">
        <v>2750</v>
      </c>
      <c r="F159">
        <v>2750</v>
      </c>
      <c r="G159">
        <v>2750</v>
      </c>
      <c r="H159">
        <v>2750</v>
      </c>
      <c r="I159">
        <v>2750</v>
      </c>
      <c r="J159">
        <v>2750</v>
      </c>
      <c r="K159">
        <v>2750</v>
      </c>
      <c r="L159">
        <v>2750</v>
      </c>
      <c r="M159">
        <v>2750</v>
      </c>
      <c r="N159">
        <v>2750</v>
      </c>
    </row>
    <row r="160" spans="2:14" x14ac:dyDescent="0.25">
      <c r="B160" s="6" t="s">
        <v>5854</v>
      </c>
      <c r="C160">
        <v>2750</v>
      </c>
      <c r="D160">
        <v>2750</v>
      </c>
      <c r="E160">
        <v>2750</v>
      </c>
      <c r="F160">
        <v>2750</v>
      </c>
      <c r="G160">
        <v>2750</v>
      </c>
      <c r="H160">
        <v>2750</v>
      </c>
      <c r="I160">
        <v>2750</v>
      </c>
      <c r="J160">
        <v>2750</v>
      </c>
      <c r="K160">
        <v>2750</v>
      </c>
      <c r="L160">
        <v>2750</v>
      </c>
      <c r="M160">
        <v>2750</v>
      </c>
      <c r="N160">
        <v>2750</v>
      </c>
    </row>
    <row r="161" spans="2:14" x14ac:dyDescent="0.25">
      <c r="B161" s="6" t="s">
        <v>5855</v>
      </c>
      <c r="C161">
        <v>2750</v>
      </c>
      <c r="D161">
        <v>2750</v>
      </c>
      <c r="E161">
        <v>2750</v>
      </c>
      <c r="F161">
        <v>2750</v>
      </c>
      <c r="G161">
        <v>2750</v>
      </c>
      <c r="H161">
        <v>2750</v>
      </c>
      <c r="I161">
        <v>2750</v>
      </c>
      <c r="J161">
        <v>2750</v>
      </c>
      <c r="K161">
        <v>2750</v>
      </c>
      <c r="L161">
        <v>2750</v>
      </c>
      <c r="M161">
        <v>2750</v>
      </c>
      <c r="N161">
        <v>2750</v>
      </c>
    </row>
    <row r="162" spans="2:14" x14ac:dyDescent="0.25">
      <c r="B162" s="6" t="s">
        <v>5856</v>
      </c>
      <c r="C162">
        <v>2530</v>
      </c>
      <c r="D162">
        <v>2530</v>
      </c>
      <c r="E162">
        <v>2530</v>
      </c>
      <c r="F162">
        <v>2530</v>
      </c>
      <c r="G162">
        <v>2530</v>
      </c>
      <c r="H162">
        <v>2530</v>
      </c>
      <c r="I162">
        <v>2530</v>
      </c>
      <c r="J162">
        <v>2530</v>
      </c>
      <c r="K162">
        <v>2530</v>
      </c>
      <c r="L162">
        <v>2530</v>
      </c>
      <c r="M162">
        <v>2530</v>
      </c>
      <c r="N162">
        <v>2530</v>
      </c>
    </row>
    <row r="163" spans="2:14" x14ac:dyDescent="0.25">
      <c r="B163" s="6" t="s">
        <v>5857</v>
      </c>
      <c r="C163">
        <v>2530</v>
      </c>
      <c r="D163">
        <v>2530</v>
      </c>
      <c r="E163">
        <v>2530</v>
      </c>
      <c r="F163">
        <v>2530</v>
      </c>
      <c r="G163">
        <v>2530</v>
      </c>
      <c r="H163">
        <v>2530</v>
      </c>
      <c r="I163">
        <v>2530</v>
      </c>
      <c r="J163">
        <v>2530</v>
      </c>
      <c r="K163">
        <v>2530</v>
      </c>
      <c r="L163">
        <v>2530</v>
      </c>
      <c r="M163">
        <v>2530</v>
      </c>
      <c r="N163">
        <v>2530</v>
      </c>
    </row>
    <row r="164" spans="2:14" x14ac:dyDescent="0.25">
      <c r="B164" s="6" t="s">
        <v>5858</v>
      </c>
      <c r="C164">
        <v>2370</v>
      </c>
      <c r="D164">
        <v>2370</v>
      </c>
      <c r="E164">
        <v>2370</v>
      </c>
      <c r="F164">
        <v>2370</v>
      </c>
      <c r="G164">
        <v>2370</v>
      </c>
      <c r="H164">
        <v>2370</v>
      </c>
      <c r="I164">
        <v>2370</v>
      </c>
      <c r="J164">
        <v>2370</v>
      </c>
      <c r="K164">
        <v>2370</v>
      </c>
      <c r="L164">
        <v>2370</v>
      </c>
      <c r="M164">
        <v>2370</v>
      </c>
      <c r="N164">
        <v>2370</v>
      </c>
    </row>
    <row r="165" spans="2:14" x14ac:dyDescent="0.25">
      <c r="B165" s="6" t="s">
        <v>5859</v>
      </c>
      <c r="C165">
        <v>2250</v>
      </c>
      <c r="D165">
        <v>2250</v>
      </c>
      <c r="E165">
        <v>2250</v>
      </c>
      <c r="F165">
        <v>2250</v>
      </c>
      <c r="G165">
        <v>2250</v>
      </c>
      <c r="H165">
        <v>2250</v>
      </c>
      <c r="I165">
        <v>2250</v>
      </c>
      <c r="J165">
        <v>2250</v>
      </c>
      <c r="K165">
        <v>2250</v>
      </c>
      <c r="L165">
        <v>2250</v>
      </c>
      <c r="M165">
        <v>2250</v>
      </c>
      <c r="N165">
        <v>2250</v>
      </c>
    </row>
    <row r="166" spans="2:14" x14ac:dyDescent="0.25">
      <c r="B166" s="6" t="s">
        <v>5860</v>
      </c>
      <c r="C166">
        <v>2250</v>
      </c>
      <c r="D166">
        <v>2250</v>
      </c>
      <c r="E166">
        <v>2250</v>
      </c>
      <c r="F166">
        <v>2250</v>
      </c>
      <c r="G166">
        <v>2250</v>
      </c>
      <c r="H166">
        <v>2250</v>
      </c>
      <c r="I166">
        <v>2250</v>
      </c>
      <c r="J166">
        <v>2250</v>
      </c>
      <c r="K166">
        <v>2250</v>
      </c>
      <c r="L166">
        <v>2250</v>
      </c>
      <c r="M166">
        <v>2250</v>
      </c>
      <c r="N166">
        <v>2250</v>
      </c>
    </row>
    <row r="167" spans="2:14" x14ac:dyDescent="0.25">
      <c r="B167" s="6" t="s">
        <v>5861</v>
      </c>
      <c r="C167">
        <v>2250</v>
      </c>
      <c r="D167">
        <v>2250</v>
      </c>
      <c r="E167">
        <v>2250</v>
      </c>
      <c r="F167">
        <v>2250</v>
      </c>
      <c r="G167">
        <v>2250</v>
      </c>
      <c r="H167">
        <v>2250</v>
      </c>
      <c r="I167">
        <v>2250</v>
      </c>
      <c r="J167">
        <v>2250</v>
      </c>
      <c r="K167">
        <v>2250</v>
      </c>
      <c r="L167">
        <v>2250</v>
      </c>
      <c r="M167">
        <v>2250</v>
      </c>
      <c r="N167">
        <v>2250</v>
      </c>
    </row>
    <row r="168" spans="2:14" x14ac:dyDescent="0.25">
      <c r="B168" s="6" t="s">
        <v>5862</v>
      </c>
      <c r="C168">
        <v>2250</v>
      </c>
      <c r="D168">
        <v>2250</v>
      </c>
      <c r="E168">
        <v>2250</v>
      </c>
      <c r="F168">
        <v>2250</v>
      </c>
      <c r="G168">
        <v>2250</v>
      </c>
      <c r="H168">
        <v>2250</v>
      </c>
      <c r="I168">
        <v>2250</v>
      </c>
      <c r="J168">
        <v>2250</v>
      </c>
      <c r="K168">
        <v>2250</v>
      </c>
      <c r="L168">
        <v>2250</v>
      </c>
      <c r="M168">
        <v>2250</v>
      </c>
      <c r="N168">
        <v>2250</v>
      </c>
    </row>
    <row r="169" spans="2:14" x14ac:dyDescent="0.25">
      <c r="B169" s="6" t="s">
        <v>5863</v>
      </c>
      <c r="C169">
        <v>2250</v>
      </c>
      <c r="D169">
        <v>2250</v>
      </c>
      <c r="E169">
        <v>2250</v>
      </c>
      <c r="F169">
        <v>2250</v>
      </c>
      <c r="G169">
        <v>2250</v>
      </c>
      <c r="H169">
        <v>2250</v>
      </c>
      <c r="I169">
        <v>2250</v>
      </c>
      <c r="J169">
        <v>2250</v>
      </c>
      <c r="K169">
        <v>2250</v>
      </c>
      <c r="L169">
        <v>2250</v>
      </c>
      <c r="M169">
        <v>2250</v>
      </c>
      <c r="N169">
        <v>2250</v>
      </c>
    </row>
    <row r="170" spans="2:14" x14ac:dyDescent="0.25">
      <c r="B170" s="6" t="s">
        <v>5864</v>
      </c>
      <c r="C170">
        <v>2250</v>
      </c>
      <c r="D170">
        <v>2250</v>
      </c>
      <c r="E170">
        <v>2250</v>
      </c>
      <c r="F170">
        <v>2250</v>
      </c>
      <c r="G170">
        <v>2250</v>
      </c>
      <c r="H170">
        <v>2250</v>
      </c>
      <c r="I170">
        <v>2250</v>
      </c>
      <c r="J170">
        <v>2250</v>
      </c>
      <c r="K170">
        <v>2250</v>
      </c>
      <c r="L170">
        <v>2250</v>
      </c>
      <c r="M170">
        <v>2250</v>
      </c>
      <c r="N170">
        <v>2250</v>
      </c>
    </row>
    <row r="171" spans="2:14" x14ac:dyDescent="0.25">
      <c r="B171" s="6" t="s">
        <v>5865</v>
      </c>
      <c r="C171">
        <v>2250</v>
      </c>
      <c r="D171">
        <v>2250</v>
      </c>
      <c r="E171">
        <v>2250</v>
      </c>
      <c r="F171">
        <v>2250</v>
      </c>
      <c r="G171">
        <v>2250</v>
      </c>
      <c r="H171">
        <v>2250</v>
      </c>
      <c r="I171">
        <v>2250</v>
      </c>
      <c r="J171">
        <v>2250</v>
      </c>
      <c r="K171">
        <v>2250</v>
      </c>
      <c r="L171">
        <v>2250</v>
      </c>
      <c r="M171">
        <v>2250</v>
      </c>
      <c r="N171">
        <v>2250</v>
      </c>
    </row>
    <row r="172" spans="2:14" x14ac:dyDescent="0.25">
      <c r="B172" s="6" t="s">
        <v>5866</v>
      </c>
      <c r="C172">
        <v>2238</v>
      </c>
      <c r="D172">
        <v>2238</v>
      </c>
      <c r="E172">
        <v>2238</v>
      </c>
      <c r="F172">
        <v>2238</v>
      </c>
      <c r="G172">
        <v>2238</v>
      </c>
      <c r="H172">
        <v>2238</v>
      </c>
      <c r="I172">
        <v>2238</v>
      </c>
      <c r="J172">
        <v>2238</v>
      </c>
      <c r="K172">
        <v>2238</v>
      </c>
      <c r="L172">
        <v>2238</v>
      </c>
      <c r="M172">
        <v>2238</v>
      </c>
      <c r="N172">
        <v>2238</v>
      </c>
    </row>
    <row r="173" spans="2:14" x14ac:dyDescent="0.25">
      <c r="B173" s="6" t="s">
        <v>5867</v>
      </c>
      <c r="C173">
        <v>2123</v>
      </c>
      <c r="D173">
        <v>2281</v>
      </c>
      <c r="E173">
        <v>2281</v>
      </c>
      <c r="F173">
        <v>2281</v>
      </c>
      <c r="G173">
        <v>2281</v>
      </c>
      <c r="H173">
        <v>2281</v>
      </c>
      <c r="I173">
        <v>2281</v>
      </c>
      <c r="J173">
        <v>2281</v>
      </c>
      <c r="K173">
        <v>2281</v>
      </c>
      <c r="L173">
        <v>2281</v>
      </c>
      <c r="M173">
        <v>2281</v>
      </c>
      <c r="N173">
        <v>2281</v>
      </c>
    </row>
    <row r="174" spans="2:14" x14ac:dyDescent="0.25">
      <c r="B174" s="6" t="s">
        <v>5868</v>
      </c>
      <c r="C174">
        <v>2127</v>
      </c>
      <c r="D174">
        <v>2127</v>
      </c>
      <c r="E174">
        <v>2127</v>
      </c>
      <c r="F174">
        <v>2127</v>
      </c>
      <c r="G174">
        <v>2127</v>
      </c>
      <c r="H174">
        <v>2127</v>
      </c>
      <c r="I174">
        <v>2127</v>
      </c>
      <c r="J174">
        <v>2127</v>
      </c>
      <c r="K174">
        <v>2127</v>
      </c>
      <c r="L174">
        <v>2127</v>
      </c>
      <c r="M174">
        <v>2127</v>
      </c>
      <c r="N174">
        <v>2127</v>
      </c>
    </row>
    <row r="175" spans="2:14" x14ac:dyDescent="0.25">
      <c r="B175" s="6" t="s">
        <v>5869</v>
      </c>
      <c r="C175">
        <v>2026</v>
      </c>
      <c r="D175">
        <v>2026</v>
      </c>
      <c r="E175">
        <v>2026</v>
      </c>
      <c r="F175">
        <v>2026</v>
      </c>
      <c r="G175">
        <v>2026</v>
      </c>
      <c r="H175">
        <v>2026</v>
      </c>
      <c r="I175">
        <v>2026</v>
      </c>
      <c r="J175">
        <v>2026</v>
      </c>
      <c r="K175">
        <v>2026</v>
      </c>
      <c r="L175">
        <v>2026</v>
      </c>
      <c r="M175">
        <v>2026</v>
      </c>
      <c r="N175">
        <v>2026</v>
      </c>
    </row>
    <row r="176" spans="2:14" x14ac:dyDescent="0.25">
      <c r="B176" s="6" t="s">
        <v>5870</v>
      </c>
      <c r="C176">
        <v>1969</v>
      </c>
      <c r="D176">
        <v>1969</v>
      </c>
      <c r="E176">
        <v>1969</v>
      </c>
      <c r="F176">
        <v>1969</v>
      </c>
      <c r="G176">
        <v>1969</v>
      </c>
      <c r="H176">
        <v>1969</v>
      </c>
      <c r="I176">
        <v>1969</v>
      </c>
      <c r="J176">
        <v>1969</v>
      </c>
      <c r="K176">
        <v>1969</v>
      </c>
      <c r="L176">
        <v>1969</v>
      </c>
      <c r="M176">
        <v>1969</v>
      </c>
      <c r="N176">
        <v>1969</v>
      </c>
    </row>
    <row r="177" spans="2:14" x14ac:dyDescent="0.25">
      <c r="B177" s="6" t="s">
        <v>5871</v>
      </c>
      <c r="C177">
        <v>2034</v>
      </c>
      <c r="D177">
        <v>2034</v>
      </c>
      <c r="E177">
        <v>2136</v>
      </c>
      <c r="F177">
        <v>2238</v>
      </c>
      <c r="G177">
        <v>2238</v>
      </c>
      <c r="H177">
        <v>2238</v>
      </c>
      <c r="I177">
        <v>2238</v>
      </c>
      <c r="J177">
        <v>2238</v>
      </c>
      <c r="K177">
        <v>2238</v>
      </c>
      <c r="L177">
        <v>2238</v>
      </c>
      <c r="M177">
        <v>2238</v>
      </c>
      <c r="N177">
        <v>2238</v>
      </c>
    </row>
    <row r="178" spans="2:14" x14ac:dyDescent="0.25">
      <c r="B178" s="6" t="s">
        <v>5872</v>
      </c>
      <c r="C178">
        <v>1718</v>
      </c>
      <c r="D178">
        <v>1760</v>
      </c>
      <c r="E178">
        <v>1760</v>
      </c>
      <c r="F178">
        <v>1760</v>
      </c>
      <c r="G178">
        <v>1760</v>
      </c>
      <c r="H178">
        <v>1760</v>
      </c>
      <c r="I178">
        <v>1760</v>
      </c>
      <c r="J178">
        <v>1760</v>
      </c>
      <c r="K178">
        <v>1760</v>
      </c>
      <c r="L178">
        <v>1760</v>
      </c>
      <c r="M178">
        <v>1760</v>
      </c>
      <c r="N178">
        <v>1760</v>
      </c>
    </row>
    <row r="179" spans="2:14" x14ac:dyDescent="0.25">
      <c r="B179" s="6" t="s">
        <v>5873</v>
      </c>
      <c r="C179">
        <v>1700</v>
      </c>
      <c r="D179">
        <v>1700</v>
      </c>
      <c r="E179">
        <v>1700</v>
      </c>
      <c r="F179">
        <v>1700</v>
      </c>
      <c r="G179">
        <v>1700</v>
      </c>
      <c r="H179">
        <v>1700</v>
      </c>
      <c r="I179">
        <v>1700</v>
      </c>
      <c r="J179">
        <v>1700</v>
      </c>
      <c r="K179">
        <v>1700</v>
      </c>
      <c r="L179">
        <v>1700</v>
      </c>
      <c r="M179">
        <v>1700</v>
      </c>
      <c r="N179">
        <v>1700</v>
      </c>
    </row>
    <row r="180" spans="2:14" x14ac:dyDescent="0.25">
      <c r="B180" s="6" t="s">
        <v>5874</v>
      </c>
      <c r="C180">
        <v>1700</v>
      </c>
      <c r="D180">
        <v>1853</v>
      </c>
      <c r="E180">
        <v>1870</v>
      </c>
      <c r="F180">
        <v>1870</v>
      </c>
      <c r="G180">
        <v>1870</v>
      </c>
      <c r="H180">
        <v>1870</v>
      </c>
      <c r="I180">
        <v>1870</v>
      </c>
      <c r="J180">
        <v>1870</v>
      </c>
      <c r="K180">
        <v>1870</v>
      </c>
      <c r="L180">
        <v>1870</v>
      </c>
      <c r="M180">
        <v>1870</v>
      </c>
      <c r="N180">
        <v>1870</v>
      </c>
    </row>
    <row r="181" spans="2:14" x14ac:dyDescent="0.25">
      <c r="B181" s="6" t="s">
        <v>5875</v>
      </c>
      <c r="C181">
        <v>1697</v>
      </c>
      <c r="D181">
        <v>1697</v>
      </c>
      <c r="E181">
        <v>1697</v>
      </c>
      <c r="F181">
        <v>1697</v>
      </c>
      <c r="G181">
        <v>1697</v>
      </c>
      <c r="H181">
        <v>1697</v>
      </c>
      <c r="I181">
        <v>1697</v>
      </c>
      <c r="J181">
        <v>1697</v>
      </c>
      <c r="K181">
        <v>1697</v>
      </c>
      <c r="L181">
        <v>1697</v>
      </c>
      <c r="M181">
        <v>1697</v>
      </c>
      <c r="N181">
        <v>1697</v>
      </c>
    </row>
    <row r="182" spans="2:14" x14ac:dyDescent="0.25">
      <c r="B182" s="6" t="s">
        <v>5876</v>
      </c>
      <c r="C182">
        <v>1678</v>
      </c>
      <c r="D182">
        <v>1678</v>
      </c>
      <c r="E182">
        <v>1678</v>
      </c>
      <c r="F182">
        <v>1678</v>
      </c>
      <c r="G182">
        <v>1678</v>
      </c>
      <c r="H182">
        <v>1678</v>
      </c>
      <c r="I182">
        <v>1678</v>
      </c>
      <c r="J182">
        <v>1678</v>
      </c>
      <c r="K182">
        <v>1678</v>
      </c>
      <c r="L182">
        <v>1678</v>
      </c>
      <c r="M182">
        <v>1678</v>
      </c>
      <c r="N182">
        <v>1678</v>
      </c>
    </row>
    <row r="183" spans="2:14" x14ac:dyDescent="0.25">
      <c r="B183" s="6" t="s">
        <v>5877</v>
      </c>
      <c r="C183">
        <v>1678</v>
      </c>
      <c r="D183">
        <v>1678</v>
      </c>
      <c r="E183">
        <v>1678</v>
      </c>
      <c r="F183">
        <v>1678</v>
      </c>
      <c r="G183">
        <v>1678</v>
      </c>
      <c r="H183">
        <v>1678</v>
      </c>
      <c r="I183">
        <v>1678</v>
      </c>
      <c r="J183">
        <v>1678</v>
      </c>
      <c r="K183">
        <v>1678</v>
      </c>
      <c r="L183">
        <v>1678</v>
      </c>
      <c r="M183">
        <v>1678</v>
      </c>
      <c r="N183">
        <v>1678</v>
      </c>
    </row>
    <row r="184" spans="2:14" x14ac:dyDescent="0.25">
      <c r="B184" s="6" t="s">
        <v>5878</v>
      </c>
      <c r="C184">
        <v>1678</v>
      </c>
      <c r="D184">
        <v>1678</v>
      </c>
      <c r="E184">
        <v>1678</v>
      </c>
      <c r="F184">
        <v>1678</v>
      </c>
      <c r="G184">
        <v>1678</v>
      </c>
      <c r="H184">
        <v>1678</v>
      </c>
      <c r="I184">
        <v>1678</v>
      </c>
      <c r="J184">
        <v>1678</v>
      </c>
      <c r="K184">
        <v>1678</v>
      </c>
      <c r="L184">
        <v>1678</v>
      </c>
      <c r="M184">
        <v>1678</v>
      </c>
      <c r="N184">
        <v>1678</v>
      </c>
    </row>
    <row r="185" spans="2:14" x14ac:dyDescent="0.25">
      <c r="B185" s="6" t="s">
        <v>5879</v>
      </c>
      <c r="C185">
        <v>1678</v>
      </c>
      <c r="D185">
        <v>1678</v>
      </c>
      <c r="E185">
        <v>1678</v>
      </c>
      <c r="F185">
        <v>1678</v>
      </c>
      <c r="G185">
        <v>1678</v>
      </c>
      <c r="H185">
        <v>1678</v>
      </c>
      <c r="I185">
        <v>1678</v>
      </c>
      <c r="J185">
        <v>1678</v>
      </c>
      <c r="K185">
        <v>1678</v>
      </c>
      <c r="L185">
        <v>1678</v>
      </c>
      <c r="M185">
        <v>1678</v>
      </c>
      <c r="N185">
        <v>1678</v>
      </c>
    </row>
    <row r="186" spans="2:14" x14ac:dyDescent="0.25">
      <c r="B186" s="6" t="s">
        <v>5880</v>
      </c>
      <c r="C186">
        <v>1678</v>
      </c>
      <c r="D186">
        <v>1678</v>
      </c>
      <c r="E186">
        <v>1678</v>
      </c>
      <c r="F186">
        <v>1678</v>
      </c>
      <c r="G186">
        <v>1678</v>
      </c>
      <c r="H186">
        <v>1678</v>
      </c>
      <c r="I186">
        <v>1678</v>
      </c>
      <c r="J186">
        <v>1678</v>
      </c>
      <c r="K186">
        <v>1678</v>
      </c>
      <c r="L186">
        <v>1678</v>
      </c>
      <c r="M186">
        <v>1678</v>
      </c>
      <c r="N186">
        <v>1678</v>
      </c>
    </row>
    <row r="187" spans="2:14" x14ac:dyDescent="0.25">
      <c r="B187" s="6" t="s">
        <v>5881</v>
      </c>
      <c r="C187">
        <v>1678</v>
      </c>
      <c r="D187">
        <v>1678</v>
      </c>
      <c r="E187">
        <v>1678</v>
      </c>
      <c r="F187">
        <v>1678</v>
      </c>
      <c r="G187">
        <v>1678</v>
      </c>
      <c r="H187">
        <v>1678</v>
      </c>
      <c r="I187">
        <v>1678</v>
      </c>
      <c r="J187">
        <v>1678</v>
      </c>
      <c r="K187">
        <v>1678</v>
      </c>
      <c r="L187">
        <v>1678</v>
      </c>
      <c r="M187">
        <v>1678</v>
      </c>
      <c r="N187">
        <v>1678</v>
      </c>
    </row>
    <row r="188" spans="2:14" x14ac:dyDescent="0.25">
      <c r="B188" s="6" t="s">
        <v>5882</v>
      </c>
      <c r="C188">
        <v>1650</v>
      </c>
      <c r="D188">
        <v>1650</v>
      </c>
      <c r="E188">
        <v>1650</v>
      </c>
      <c r="F188">
        <v>1650</v>
      </c>
      <c r="G188">
        <v>1650</v>
      </c>
      <c r="H188">
        <v>1650</v>
      </c>
      <c r="I188">
        <v>1650</v>
      </c>
      <c r="J188">
        <v>1650</v>
      </c>
      <c r="K188">
        <v>1650</v>
      </c>
      <c r="L188">
        <v>1650</v>
      </c>
      <c r="M188">
        <v>1650</v>
      </c>
      <c r="N188">
        <v>1650</v>
      </c>
    </row>
    <row r="189" spans="2:14" x14ac:dyDescent="0.25">
      <c r="B189" s="6" t="s">
        <v>5883</v>
      </c>
      <c r="C189">
        <v>2948</v>
      </c>
      <c r="D189">
        <v>2948</v>
      </c>
      <c r="E189">
        <v>2948</v>
      </c>
      <c r="F189">
        <v>2948</v>
      </c>
      <c r="G189">
        <v>2948</v>
      </c>
      <c r="H189">
        <v>2948</v>
      </c>
      <c r="I189">
        <v>3037</v>
      </c>
      <c r="J189">
        <v>3243</v>
      </c>
      <c r="K189">
        <v>3243</v>
      </c>
      <c r="L189">
        <v>3243</v>
      </c>
      <c r="M189">
        <v>3243</v>
      </c>
      <c r="N189">
        <v>3243</v>
      </c>
    </row>
    <row r="190" spans="2:14" x14ac:dyDescent="0.25">
      <c r="B190" s="6" t="s">
        <v>5884</v>
      </c>
      <c r="C190">
        <v>1626</v>
      </c>
      <c r="D190">
        <v>1626</v>
      </c>
      <c r="E190">
        <v>1626</v>
      </c>
      <c r="F190">
        <v>1626</v>
      </c>
      <c r="G190">
        <v>1626</v>
      </c>
      <c r="H190">
        <v>1626</v>
      </c>
      <c r="I190">
        <v>1626</v>
      </c>
      <c r="J190">
        <v>1626</v>
      </c>
      <c r="K190">
        <v>1626</v>
      </c>
      <c r="L190">
        <v>1626</v>
      </c>
      <c r="M190">
        <v>1626</v>
      </c>
      <c r="N190">
        <v>1626</v>
      </c>
    </row>
    <row r="191" spans="2:14" x14ac:dyDescent="0.25">
      <c r="B191" s="6" t="s">
        <v>5885</v>
      </c>
      <c r="C191">
        <v>1626</v>
      </c>
      <c r="D191">
        <v>1626</v>
      </c>
      <c r="E191">
        <v>1626</v>
      </c>
      <c r="F191">
        <v>1626</v>
      </c>
      <c r="G191">
        <v>1626</v>
      </c>
      <c r="H191">
        <v>1626</v>
      </c>
      <c r="I191">
        <v>1626</v>
      </c>
      <c r="J191">
        <v>1626</v>
      </c>
      <c r="K191">
        <v>1626</v>
      </c>
      <c r="L191">
        <v>1626</v>
      </c>
      <c r="M191">
        <v>1626</v>
      </c>
      <c r="N191">
        <v>1626</v>
      </c>
    </row>
    <row r="192" spans="2:14" x14ac:dyDescent="0.25">
      <c r="B192" s="6" t="s">
        <v>5886</v>
      </c>
      <c r="C192">
        <v>1626</v>
      </c>
      <c r="D192">
        <v>1626</v>
      </c>
      <c r="E192">
        <v>1626</v>
      </c>
      <c r="F192">
        <v>1626</v>
      </c>
      <c r="G192">
        <v>1626</v>
      </c>
      <c r="H192">
        <v>1626</v>
      </c>
      <c r="I192">
        <v>1626</v>
      </c>
      <c r="J192">
        <v>1626</v>
      </c>
      <c r="K192">
        <v>1626</v>
      </c>
      <c r="L192">
        <v>1626</v>
      </c>
      <c r="M192">
        <v>1626</v>
      </c>
      <c r="N192">
        <v>1626</v>
      </c>
    </row>
    <row r="193" spans="2:14" x14ac:dyDescent="0.25">
      <c r="B193" s="6" t="s">
        <v>5887</v>
      </c>
      <c r="C193">
        <v>1626</v>
      </c>
      <c r="D193">
        <v>1626</v>
      </c>
      <c r="E193">
        <v>1626</v>
      </c>
      <c r="F193">
        <v>1626</v>
      </c>
      <c r="G193">
        <v>1626</v>
      </c>
      <c r="H193">
        <v>1626</v>
      </c>
      <c r="I193">
        <v>1626</v>
      </c>
      <c r="J193">
        <v>1626</v>
      </c>
      <c r="K193">
        <v>1626</v>
      </c>
      <c r="L193">
        <v>1626</v>
      </c>
      <c r="M193">
        <v>1626</v>
      </c>
      <c r="N193">
        <v>1626</v>
      </c>
    </row>
    <row r="194" spans="2:14" x14ac:dyDescent="0.25">
      <c r="B194" s="6" t="s">
        <v>5888</v>
      </c>
      <c r="C194">
        <v>1626</v>
      </c>
      <c r="D194">
        <v>1626</v>
      </c>
      <c r="E194">
        <v>1626</v>
      </c>
      <c r="F194">
        <v>1626</v>
      </c>
      <c r="G194">
        <v>1626</v>
      </c>
      <c r="H194">
        <v>1626</v>
      </c>
      <c r="I194">
        <v>1626</v>
      </c>
      <c r="J194">
        <v>1626</v>
      </c>
      <c r="K194">
        <v>1626</v>
      </c>
      <c r="L194">
        <v>1626</v>
      </c>
      <c r="M194">
        <v>1626</v>
      </c>
      <c r="N194">
        <v>1626</v>
      </c>
    </row>
    <row r="195" spans="2:14" x14ac:dyDescent="0.25">
      <c r="B195" s="6" t="s">
        <v>5889</v>
      </c>
      <c r="C195">
        <v>1940</v>
      </c>
      <c r="D195">
        <v>1940</v>
      </c>
      <c r="E195">
        <v>1940</v>
      </c>
      <c r="F195">
        <v>2134</v>
      </c>
      <c r="G195">
        <v>2134</v>
      </c>
      <c r="H195">
        <v>2134</v>
      </c>
      <c r="I195">
        <v>2134</v>
      </c>
      <c r="J195">
        <v>2134</v>
      </c>
      <c r="K195">
        <v>2134</v>
      </c>
      <c r="L195">
        <v>2134</v>
      </c>
      <c r="M195">
        <v>2134</v>
      </c>
      <c r="N195">
        <v>2134</v>
      </c>
    </row>
    <row r="196" spans="2:14" x14ac:dyDescent="0.25">
      <c r="B196" s="6" t="s">
        <v>5890</v>
      </c>
      <c r="C196">
        <v>1940</v>
      </c>
      <c r="D196">
        <v>1940</v>
      </c>
      <c r="E196">
        <v>1940</v>
      </c>
      <c r="F196">
        <v>2134</v>
      </c>
      <c r="G196">
        <v>2134</v>
      </c>
      <c r="H196">
        <v>2134</v>
      </c>
      <c r="I196">
        <v>2134</v>
      </c>
      <c r="J196">
        <v>2134</v>
      </c>
      <c r="K196">
        <v>2134</v>
      </c>
      <c r="L196">
        <v>2134</v>
      </c>
      <c r="M196">
        <v>2134</v>
      </c>
      <c r="N196">
        <v>2134</v>
      </c>
    </row>
    <row r="197" spans="2:14" x14ac:dyDescent="0.25">
      <c r="B197" s="6" t="s">
        <v>5891</v>
      </c>
      <c r="C197">
        <v>1940</v>
      </c>
      <c r="D197">
        <v>1940</v>
      </c>
      <c r="E197">
        <v>1940</v>
      </c>
      <c r="F197">
        <v>2134</v>
      </c>
      <c r="G197">
        <v>2134</v>
      </c>
      <c r="H197">
        <v>2134</v>
      </c>
      <c r="I197">
        <v>2134</v>
      </c>
      <c r="J197">
        <v>2134</v>
      </c>
      <c r="K197">
        <v>2134</v>
      </c>
      <c r="L197">
        <v>2134</v>
      </c>
      <c r="M197">
        <v>2134</v>
      </c>
      <c r="N197">
        <v>2134</v>
      </c>
    </row>
    <row r="198" spans="2:14" x14ac:dyDescent="0.25">
      <c r="B198" s="6" t="s">
        <v>5892</v>
      </c>
      <c r="C198">
        <v>1940</v>
      </c>
      <c r="D198">
        <v>1940</v>
      </c>
      <c r="E198">
        <v>1940</v>
      </c>
      <c r="F198">
        <v>2134</v>
      </c>
      <c r="G198">
        <v>2134</v>
      </c>
      <c r="H198">
        <v>2134</v>
      </c>
      <c r="I198">
        <v>2134</v>
      </c>
      <c r="J198">
        <v>2134</v>
      </c>
      <c r="K198">
        <v>2134</v>
      </c>
      <c r="L198">
        <v>2134</v>
      </c>
      <c r="M198">
        <v>2134</v>
      </c>
      <c r="N198">
        <v>2134</v>
      </c>
    </row>
    <row r="199" spans="2:14" x14ac:dyDescent="0.25">
      <c r="B199" s="6" t="s">
        <v>5893</v>
      </c>
      <c r="C199">
        <v>1940</v>
      </c>
      <c r="D199">
        <v>1940</v>
      </c>
      <c r="E199">
        <v>1940</v>
      </c>
      <c r="F199">
        <v>2134</v>
      </c>
      <c r="G199">
        <v>2134</v>
      </c>
      <c r="H199">
        <v>2134</v>
      </c>
      <c r="I199">
        <v>2134</v>
      </c>
      <c r="J199">
        <v>2134</v>
      </c>
      <c r="K199">
        <v>2134</v>
      </c>
      <c r="L199">
        <v>2134</v>
      </c>
      <c r="M199">
        <v>2134</v>
      </c>
      <c r="N199">
        <v>2134</v>
      </c>
    </row>
    <row r="200" spans="2:14" x14ac:dyDescent="0.25">
      <c r="B200" s="6" t="s">
        <v>5894</v>
      </c>
      <c r="C200">
        <v>1940</v>
      </c>
      <c r="D200">
        <v>1940</v>
      </c>
      <c r="E200">
        <v>1940</v>
      </c>
      <c r="F200">
        <v>2134</v>
      </c>
      <c r="G200">
        <v>2134</v>
      </c>
      <c r="H200">
        <v>2134</v>
      </c>
      <c r="I200">
        <v>2134</v>
      </c>
      <c r="J200">
        <v>2134</v>
      </c>
      <c r="K200">
        <v>2134</v>
      </c>
      <c r="L200">
        <v>2134</v>
      </c>
      <c r="M200">
        <v>2134</v>
      </c>
      <c r="N200">
        <v>2134</v>
      </c>
    </row>
    <row r="201" spans="2:14" x14ac:dyDescent="0.25">
      <c r="B201" s="6" t="s">
        <v>5895</v>
      </c>
      <c r="C201">
        <v>1940</v>
      </c>
      <c r="D201">
        <v>1940</v>
      </c>
      <c r="E201">
        <v>1940</v>
      </c>
      <c r="F201">
        <v>2134</v>
      </c>
      <c r="G201">
        <v>2134</v>
      </c>
      <c r="H201">
        <v>2134</v>
      </c>
      <c r="I201">
        <v>2134</v>
      </c>
      <c r="J201">
        <v>2134</v>
      </c>
      <c r="K201">
        <v>2134</v>
      </c>
      <c r="L201">
        <v>2134</v>
      </c>
      <c r="M201">
        <v>2134</v>
      </c>
      <c r="N201">
        <v>2134</v>
      </c>
    </row>
    <row r="202" spans="2:14" x14ac:dyDescent="0.25">
      <c r="B202" s="6" t="s">
        <v>5896</v>
      </c>
      <c r="C202">
        <v>2386</v>
      </c>
      <c r="D202">
        <v>2386</v>
      </c>
      <c r="E202">
        <v>2386</v>
      </c>
      <c r="F202">
        <v>2386</v>
      </c>
      <c r="G202">
        <v>2386</v>
      </c>
      <c r="H202">
        <v>2386</v>
      </c>
      <c r="I202">
        <v>2386</v>
      </c>
      <c r="J202">
        <v>2386</v>
      </c>
      <c r="K202">
        <v>0</v>
      </c>
      <c r="L202">
        <v>0</v>
      </c>
      <c r="M202">
        <v>0</v>
      </c>
      <c r="N202">
        <v>0</v>
      </c>
    </row>
    <row r="203" spans="2:14" x14ac:dyDescent="0.25">
      <c r="B203" s="6" t="s">
        <v>5897</v>
      </c>
      <c r="C203">
        <v>1585</v>
      </c>
      <c r="D203">
        <v>1585</v>
      </c>
      <c r="E203">
        <v>1585</v>
      </c>
      <c r="F203">
        <v>1585</v>
      </c>
      <c r="G203">
        <v>1585</v>
      </c>
      <c r="H203">
        <v>1585</v>
      </c>
      <c r="I203">
        <v>1585</v>
      </c>
      <c r="J203">
        <v>1585</v>
      </c>
      <c r="K203">
        <v>1585</v>
      </c>
      <c r="L203">
        <v>1585</v>
      </c>
      <c r="M203">
        <v>1585</v>
      </c>
      <c r="N203">
        <v>1585</v>
      </c>
    </row>
    <row r="204" spans="2:14" x14ac:dyDescent="0.25">
      <c r="B204" s="6" t="s">
        <v>5898</v>
      </c>
      <c r="C204">
        <v>1585</v>
      </c>
      <c r="D204">
        <v>1585</v>
      </c>
      <c r="E204">
        <v>1585</v>
      </c>
      <c r="F204">
        <v>1585</v>
      </c>
      <c r="G204">
        <v>1585</v>
      </c>
      <c r="H204">
        <v>1585</v>
      </c>
      <c r="I204">
        <v>1585</v>
      </c>
      <c r="J204">
        <v>1585</v>
      </c>
      <c r="K204">
        <v>1585</v>
      </c>
      <c r="L204">
        <v>1585</v>
      </c>
      <c r="M204">
        <v>1585</v>
      </c>
      <c r="N204">
        <v>1585</v>
      </c>
    </row>
    <row r="205" spans="2:14" x14ac:dyDescent="0.25">
      <c r="B205" s="6" t="s">
        <v>5899</v>
      </c>
      <c r="C205">
        <v>2034</v>
      </c>
      <c r="D205">
        <v>2034</v>
      </c>
      <c r="E205">
        <v>2034</v>
      </c>
      <c r="F205">
        <v>2083</v>
      </c>
      <c r="G205">
        <v>2238</v>
      </c>
      <c r="H205">
        <v>2238</v>
      </c>
      <c r="I205">
        <v>2238</v>
      </c>
      <c r="J205">
        <v>2238</v>
      </c>
      <c r="K205">
        <v>2238</v>
      </c>
      <c r="L205">
        <v>2238</v>
      </c>
      <c r="M205">
        <v>2238</v>
      </c>
      <c r="N205">
        <v>2238</v>
      </c>
    </row>
    <row r="206" spans="2:14" x14ac:dyDescent="0.25">
      <c r="B206" s="6" t="s">
        <v>5900</v>
      </c>
      <c r="C206">
        <v>1849</v>
      </c>
      <c r="D206">
        <v>1849</v>
      </c>
      <c r="E206">
        <v>1849</v>
      </c>
      <c r="F206">
        <v>2034</v>
      </c>
      <c r="G206">
        <v>2034</v>
      </c>
      <c r="H206">
        <v>2034</v>
      </c>
      <c r="I206">
        <v>2034</v>
      </c>
      <c r="J206">
        <v>2034</v>
      </c>
      <c r="K206">
        <v>2034</v>
      </c>
      <c r="L206">
        <v>2034</v>
      </c>
      <c r="M206">
        <v>2034</v>
      </c>
      <c r="N206">
        <v>2034</v>
      </c>
    </row>
    <row r="207" spans="2:14" x14ac:dyDescent="0.25">
      <c r="B207" s="6" t="s">
        <v>5901</v>
      </c>
      <c r="C207">
        <v>1849</v>
      </c>
      <c r="D207">
        <v>1849</v>
      </c>
      <c r="E207">
        <v>1849</v>
      </c>
      <c r="F207">
        <v>2034</v>
      </c>
      <c r="G207">
        <v>2034</v>
      </c>
      <c r="H207">
        <v>2034</v>
      </c>
      <c r="I207">
        <v>2034</v>
      </c>
      <c r="J207">
        <v>2034</v>
      </c>
      <c r="K207">
        <v>2034</v>
      </c>
      <c r="L207">
        <v>2034</v>
      </c>
      <c r="M207">
        <v>2034</v>
      </c>
      <c r="N207">
        <v>2034</v>
      </c>
    </row>
    <row r="208" spans="2:14" x14ac:dyDescent="0.25">
      <c r="B208" s="6" t="s">
        <v>5902</v>
      </c>
      <c r="C208">
        <v>1448</v>
      </c>
      <c r="D208">
        <v>1448</v>
      </c>
      <c r="E208">
        <v>1448</v>
      </c>
      <c r="F208">
        <v>1448</v>
      </c>
      <c r="G208">
        <v>1448</v>
      </c>
      <c r="H208">
        <v>1448</v>
      </c>
      <c r="I208">
        <v>1448</v>
      </c>
      <c r="J208">
        <v>1448</v>
      </c>
      <c r="K208">
        <v>1448</v>
      </c>
      <c r="L208">
        <v>1448</v>
      </c>
      <c r="M208">
        <v>1448</v>
      </c>
      <c r="N208">
        <v>1448</v>
      </c>
    </row>
    <row r="209" spans="2:14" x14ac:dyDescent="0.25">
      <c r="B209" s="6" t="s">
        <v>5903</v>
      </c>
      <c r="C209">
        <v>1435</v>
      </c>
      <c r="D209">
        <v>1435</v>
      </c>
      <c r="E209">
        <v>1435</v>
      </c>
      <c r="F209">
        <v>1435</v>
      </c>
      <c r="G209">
        <v>1435</v>
      </c>
      <c r="H209">
        <v>1435</v>
      </c>
      <c r="I209">
        <v>1435</v>
      </c>
      <c r="J209">
        <v>1435</v>
      </c>
      <c r="K209">
        <v>1435</v>
      </c>
      <c r="L209">
        <v>1435</v>
      </c>
      <c r="M209">
        <v>1435</v>
      </c>
      <c r="N209">
        <v>1435</v>
      </c>
    </row>
    <row r="210" spans="2:14" x14ac:dyDescent="0.25">
      <c r="B210" s="6" t="s">
        <v>5904</v>
      </c>
      <c r="C210">
        <v>1400</v>
      </c>
      <c r="D210">
        <v>1540</v>
      </c>
      <c r="E210">
        <v>1540</v>
      </c>
      <c r="F210">
        <v>1540</v>
      </c>
      <c r="G210">
        <v>1540</v>
      </c>
      <c r="H210">
        <v>1540</v>
      </c>
      <c r="I210">
        <v>1540</v>
      </c>
      <c r="J210">
        <v>1540</v>
      </c>
      <c r="K210">
        <v>1540</v>
      </c>
      <c r="L210">
        <v>1540</v>
      </c>
      <c r="M210">
        <v>1540</v>
      </c>
      <c r="N210">
        <v>1540</v>
      </c>
    </row>
    <row r="211" spans="2:14" x14ac:dyDescent="0.25">
      <c r="B211" s="6" t="s">
        <v>5905</v>
      </c>
      <c r="C211">
        <v>1411</v>
      </c>
      <c r="D211">
        <v>1411</v>
      </c>
      <c r="E211">
        <v>1411</v>
      </c>
      <c r="F211">
        <v>1411</v>
      </c>
      <c r="G211">
        <v>1411</v>
      </c>
      <c r="H211">
        <v>1411</v>
      </c>
      <c r="I211">
        <v>1411</v>
      </c>
      <c r="J211">
        <v>1411</v>
      </c>
      <c r="K211">
        <v>1411</v>
      </c>
      <c r="L211">
        <v>1411</v>
      </c>
      <c r="M211">
        <v>1411</v>
      </c>
      <c r="N211">
        <v>1411</v>
      </c>
    </row>
    <row r="212" spans="2:14" x14ac:dyDescent="0.25">
      <c r="B212" s="6" t="s">
        <v>5906</v>
      </c>
      <c r="C212">
        <v>1353</v>
      </c>
      <c r="D212">
        <v>1353</v>
      </c>
      <c r="E212">
        <v>1353</v>
      </c>
      <c r="F212">
        <v>1353</v>
      </c>
      <c r="G212">
        <v>1353</v>
      </c>
      <c r="H212">
        <v>1353</v>
      </c>
      <c r="I212">
        <v>1353</v>
      </c>
      <c r="J212">
        <v>1353</v>
      </c>
      <c r="K212">
        <v>1353</v>
      </c>
      <c r="L212">
        <v>1353</v>
      </c>
      <c r="M212">
        <v>1353</v>
      </c>
      <c r="N212">
        <v>1353</v>
      </c>
    </row>
    <row r="213" spans="2:14" x14ac:dyDescent="0.25">
      <c r="B213" s="6" t="s">
        <v>5907</v>
      </c>
      <c r="C213">
        <v>1583</v>
      </c>
      <c r="D213">
        <v>1583</v>
      </c>
      <c r="E213">
        <v>1632</v>
      </c>
      <c r="F213">
        <v>1742</v>
      </c>
      <c r="G213">
        <v>1742</v>
      </c>
      <c r="H213">
        <v>1742</v>
      </c>
      <c r="I213">
        <v>1742</v>
      </c>
      <c r="J213">
        <v>1742</v>
      </c>
      <c r="K213">
        <v>1742</v>
      </c>
      <c r="L213">
        <v>1742</v>
      </c>
      <c r="M213">
        <v>1742</v>
      </c>
      <c r="N213">
        <v>1742</v>
      </c>
    </row>
    <row r="214" spans="2:14" x14ac:dyDescent="0.25">
      <c r="B214" s="6" t="s">
        <v>5908</v>
      </c>
      <c r="C214">
        <v>1526</v>
      </c>
      <c r="D214">
        <v>1526</v>
      </c>
      <c r="E214">
        <v>1567</v>
      </c>
      <c r="F214">
        <v>1678</v>
      </c>
      <c r="G214">
        <v>1678</v>
      </c>
      <c r="H214">
        <v>1678</v>
      </c>
      <c r="I214">
        <v>1678</v>
      </c>
      <c r="J214">
        <v>1678</v>
      </c>
      <c r="K214">
        <v>1678</v>
      </c>
      <c r="L214">
        <v>1678</v>
      </c>
      <c r="M214">
        <v>1678</v>
      </c>
      <c r="N214">
        <v>1678</v>
      </c>
    </row>
    <row r="215" spans="2:14" x14ac:dyDescent="0.25">
      <c r="B215" s="6" t="s">
        <v>5909</v>
      </c>
      <c r="C215">
        <v>1441</v>
      </c>
      <c r="D215">
        <v>1441</v>
      </c>
      <c r="E215">
        <v>1557</v>
      </c>
      <c r="F215">
        <v>1585</v>
      </c>
      <c r="G215">
        <v>1585</v>
      </c>
      <c r="H215">
        <v>1585</v>
      </c>
      <c r="I215">
        <v>1585</v>
      </c>
      <c r="J215">
        <v>1585</v>
      </c>
      <c r="K215">
        <v>1585</v>
      </c>
      <c r="L215">
        <v>1585</v>
      </c>
      <c r="M215">
        <v>1585</v>
      </c>
      <c r="N215">
        <v>1585</v>
      </c>
    </row>
    <row r="216" spans="2:14" x14ac:dyDescent="0.25">
      <c r="B216" s="6" t="s">
        <v>5910</v>
      </c>
      <c r="C216">
        <v>1662</v>
      </c>
      <c r="D216">
        <v>1662</v>
      </c>
      <c r="E216">
        <v>1828</v>
      </c>
      <c r="F216">
        <v>1828</v>
      </c>
      <c r="G216">
        <v>1828</v>
      </c>
      <c r="H216">
        <v>1828</v>
      </c>
      <c r="I216">
        <v>1828</v>
      </c>
      <c r="J216">
        <v>1828</v>
      </c>
      <c r="K216">
        <v>1828</v>
      </c>
      <c r="L216">
        <v>1828</v>
      </c>
      <c r="M216">
        <v>868</v>
      </c>
      <c r="N216">
        <v>0</v>
      </c>
    </row>
    <row r="217" spans="2:14" x14ac:dyDescent="0.25">
      <c r="B217" s="6" t="s">
        <v>5911</v>
      </c>
      <c r="C217">
        <v>1541</v>
      </c>
      <c r="D217">
        <v>1541</v>
      </c>
      <c r="E217">
        <v>1541</v>
      </c>
      <c r="F217">
        <v>1695</v>
      </c>
      <c r="G217">
        <v>1695</v>
      </c>
      <c r="H217">
        <v>1695</v>
      </c>
      <c r="I217">
        <v>1695</v>
      </c>
      <c r="J217">
        <v>1695</v>
      </c>
      <c r="K217">
        <v>1695</v>
      </c>
      <c r="L217">
        <v>1695</v>
      </c>
      <c r="M217">
        <v>1695</v>
      </c>
      <c r="N217">
        <v>1695</v>
      </c>
    </row>
    <row r="218" spans="2:14" x14ac:dyDescent="0.25">
      <c r="B218" s="6" t="s">
        <v>5912</v>
      </c>
      <c r="C218">
        <v>1541</v>
      </c>
      <c r="D218">
        <v>1541</v>
      </c>
      <c r="E218">
        <v>1541</v>
      </c>
      <c r="F218">
        <v>1695</v>
      </c>
      <c r="G218">
        <v>1695</v>
      </c>
      <c r="H218">
        <v>1695</v>
      </c>
      <c r="I218">
        <v>1695</v>
      </c>
      <c r="J218">
        <v>1695</v>
      </c>
      <c r="K218">
        <v>1695</v>
      </c>
      <c r="L218">
        <v>1695</v>
      </c>
      <c r="M218">
        <v>1695</v>
      </c>
      <c r="N218">
        <v>1695</v>
      </c>
    </row>
    <row r="219" spans="2:14" x14ac:dyDescent="0.25">
      <c r="B219" s="6" t="s">
        <v>5913</v>
      </c>
      <c r="C219">
        <v>1541</v>
      </c>
      <c r="D219">
        <v>1541</v>
      </c>
      <c r="E219">
        <v>1541</v>
      </c>
      <c r="F219">
        <v>1695</v>
      </c>
      <c r="G219">
        <v>1695</v>
      </c>
      <c r="H219">
        <v>1695</v>
      </c>
      <c r="I219">
        <v>1695</v>
      </c>
      <c r="J219">
        <v>1695</v>
      </c>
      <c r="K219">
        <v>1695</v>
      </c>
      <c r="L219">
        <v>1695</v>
      </c>
      <c r="M219">
        <v>1695</v>
      </c>
      <c r="N219">
        <v>1695</v>
      </c>
    </row>
    <row r="220" spans="2:14" x14ac:dyDescent="0.25">
      <c r="B220" s="6" t="s">
        <v>5914</v>
      </c>
      <c r="C220">
        <v>1541</v>
      </c>
      <c r="D220">
        <v>1541</v>
      </c>
      <c r="E220">
        <v>1541</v>
      </c>
      <c r="F220">
        <v>1695</v>
      </c>
      <c r="G220">
        <v>1695</v>
      </c>
      <c r="H220">
        <v>1695</v>
      </c>
      <c r="I220">
        <v>1695</v>
      </c>
      <c r="J220">
        <v>1695</v>
      </c>
      <c r="K220">
        <v>1695</v>
      </c>
      <c r="L220">
        <v>1695</v>
      </c>
      <c r="M220">
        <v>1695</v>
      </c>
      <c r="N220">
        <v>1695</v>
      </c>
    </row>
    <row r="221" spans="2:14" x14ac:dyDescent="0.25">
      <c r="B221" s="6" t="s">
        <v>5915</v>
      </c>
      <c r="C221">
        <v>1541</v>
      </c>
      <c r="D221">
        <v>1541</v>
      </c>
      <c r="E221">
        <v>1541</v>
      </c>
      <c r="F221">
        <v>1695</v>
      </c>
      <c r="G221">
        <v>1695</v>
      </c>
      <c r="H221">
        <v>1695</v>
      </c>
      <c r="I221">
        <v>1695</v>
      </c>
      <c r="J221">
        <v>1695</v>
      </c>
      <c r="K221">
        <v>1695</v>
      </c>
      <c r="L221">
        <v>1695</v>
      </c>
      <c r="M221">
        <v>1695</v>
      </c>
      <c r="N221">
        <v>1695</v>
      </c>
    </row>
    <row r="222" spans="2:14" x14ac:dyDescent="0.25">
      <c r="B222" s="6" t="s">
        <v>5916</v>
      </c>
      <c r="C222">
        <v>1526</v>
      </c>
      <c r="D222">
        <v>1526</v>
      </c>
      <c r="E222">
        <v>1526</v>
      </c>
      <c r="F222">
        <v>1526</v>
      </c>
      <c r="G222">
        <v>1526</v>
      </c>
      <c r="H222">
        <v>1526</v>
      </c>
      <c r="I222">
        <v>1526</v>
      </c>
      <c r="J222">
        <v>1526</v>
      </c>
      <c r="K222">
        <v>1526</v>
      </c>
      <c r="L222">
        <v>1598</v>
      </c>
      <c r="M222">
        <v>1678</v>
      </c>
      <c r="N222">
        <v>1678</v>
      </c>
    </row>
    <row r="223" spans="2:14" x14ac:dyDescent="0.25">
      <c r="B223" s="6" t="s">
        <v>5917</v>
      </c>
      <c r="C223">
        <v>956</v>
      </c>
      <c r="D223">
        <v>956</v>
      </c>
      <c r="E223">
        <v>956</v>
      </c>
      <c r="F223">
        <v>956</v>
      </c>
      <c r="G223">
        <v>956</v>
      </c>
      <c r="H223">
        <v>956</v>
      </c>
      <c r="I223">
        <v>956</v>
      </c>
      <c r="J223">
        <v>956</v>
      </c>
      <c r="K223">
        <v>956</v>
      </c>
      <c r="L223">
        <v>956</v>
      </c>
      <c r="M223">
        <v>956</v>
      </c>
      <c r="N223">
        <v>956</v>
      </c>
    </row>
    <row r="224" spans="2:14" x14ac:dyDescent="0.25">
      <c r="B224" s="6" t="s">
        <v>5918</v>
      </c>
      <c r="C224">
        <v>939</v>
      </c>
      <c r="D224">
        <v>939</v>
      </c>
      <c r="E224">
        <v>939</v>
      </c>
      <c r="F224">
        <v>939</v>
      </c>
      <c r="G224">
        <v>939</v>
      </c>
      <c r="H224">
        <v>939</v>
      </c>
      <c r="I224">
        <v>939</v>
      </c>
      <c r="J224">
        <v>939</v>
      </c>
      <c r="K224">
        <v>939</v>
      </c>
      <c r="L224">
        <v>939</v>
      </c>
      <c r="M224">
        <v>939</v>
      </c>
      <c r="N224">
        <v>939</v>
      </c>
    </row>
    <row r="225" spans="2:14" x14ac:dyDescent="0.25">
      <c r="B225" s="6" t="s">
        <v>5919</v>
      </c>
      <c r="C225">
        <v>933</v>
      </c>
      <c r="D225">
        <v>933</v>
      </c>
      <c r="E225">
        <v>933</v>
      </c>
      <c r="F225">
        <v>933</v>
      </c>
      <c r="G225">
        <v>933</v>
      </c>
      <c r="H225">
        <v>933</v>
      </c>
      <c r="I225">
        <v>933</v>
      </c>
      <c r="J225">
        <v>933</v>
      </c>
      <c r="K225">
        <v>933</v>
      </c>
      <c r="L225">
        <v>933</v>
      </c>
      <c r="M225">
        <v>933</v>
      </c>
      <c r="N225">
        <v>933</v>
      </c>
    </row>
    <row r="226" spans="2:14" x14ac:dyDescent="0.25">
      <c r="B226" s="6" t="s">
        <v>5920</v>
      </c>
      <c r="C226">
        <v>933</v>
      </c>
      <c r="D226">
        <v>933</v>
      </c>
      <c r="E226">
        <v>933</v>
      </c>
      <c r="F226">
        <v>933</v>
      </c>
      <c r="G226">
        <v>933</v>
      </c>
      <c r="H226">
        <v>933</v>
      </c>
      <c r="I226">
        <v>933</v>
      </c>
      <c r="J226">
        <v>933</v>
      </c>
      <c r="K226">
        <v>933</v>
      </c>
      <c r="L226">
        <v>933</v>
      </c>
      <c r="M226">
        <v>933</v>
      </c>
      <c r="N226">
        <v>933</v>
      </c>
    </row>
    <row r="227" spans="2:14" x14ac:dyDescent="0.25">
      <c r="B227" s="6" t="s">
        <v>5921</v>
      </c>
      <c r="C227">
        <v>1440</v>
      </c>
      <c r="D227">
        <v>1440</v>
      </c>
      <c r="E227">
        <v>1440</v>
      </c>
      <c r="F227">
        <v>1440</v>
      </c>
      <c r="G227">
        <v>1440</v>
      </c>
      <c r="H227">
        <v>1584</v>
      </c>
      <c r="I227">
        <v>1584</v>
      </c>
      <c r="J227">
        <v>1584</v>
      </c>
      <c r="K227">
        <v>1584</v>
      </c>
      <c r="L227">
        <v>1584</v>
      </c>
      <c r="M227">
        <v>1584</v>
      </c>
      <c r="N227">
        <v>1584</v>
      </c>
    </row>
    <row r="228" spans="2:14" x14ac:dyDescent="0.25">
      <c r="B228" s="6" t="s">
        <v>5922</v>
      </c>
      <c r="C228">
        <v>1440</v>
      </c>
      <c r="D228">
        <v>1440</v>
      </c>
      <c r="E228">
        <v>1440</v>
      </c>
      <c r="F228">
        <v>1440</v>
      </c>
      <c r="G228">
        <v>1440</v>
      </c>
      <c r="H228">
        <v>1584</v>
      </c>
      <c r="I228">
        <v>1584</v>
      </c>
      <c r="J228">
        <v>1584</v>
      </c>
      <c r="K228">
        <v>1584</v>
      </c>
      <c r="L228">
        <v>1584</v>
      </c>
      <c r="M228">
        <v>1584</v>
      </c>
      <c r="N228">
        <v>1584</v>
      </c>
    </row>
    <row r="229" spans="2:14" x14ac:dyDescent="0.25">
      <c r="B229" s="6" t="s">
        <v>5923</v>
      </c>
      <c r="C229">
        <v>1526</v>
      </c>
      <c r="D229">
        <v>1526</v>
      </c>
      <c r="E229">
        <v>1526</v>
      </c>
      <c r="F229">
        <v>1526</v>
      </c>
      <c r="G229">
        <v>1526</v>
      </c>
      <c r="H229">
        <v>1526</v>
      </c>
      <c r="I229">
        <v>1547</v>
      </c>
      <c r="J229">
        <v>1678</v>
      </c>
      <c r="K229">
        <v>1678</v>
      </c>
      <c r="L229">
        <v>1678</v>
      </c>
      <c r="M229">
        <v>1678</v>
      </c>
      <c r="N229">
        <v>1678</v>
      </c>
    </row>
    <row r="230" spans="2:14" x14ac:dyDescent="0.25">
      <c r="B230" s="6" t="s">
        <v>5924</v>
      </c>
      <c r="C230">
        <v>1186</v>
      </c>
      <c r="D230">
        <v>1186</v>
      </c>
      <c r="E230">
        <v>1186</v>
      </c>
      <c r="F230">
        <v>1186</v>
      </c>
      <c r="G230">
        <v>1186</v>
      </c>
      <c r="H230">
        <v>1186</v>
      </c>
      <c r="I230">
        <v>1186</v>
      </c>
      <c r="J230">
        <v>1186</v>
      </c>
      <c r="K230">
        <v>1246</v>
      </c>
      <c r="L230">
        <v>1305</v>
      </c>
      <c r="M230">
        <v>1305</v>
      </c>
      <c r="N230">
        <v>1305</v>
      </c>
    </row>
    <row r="231" spans="2:14" x14ac:dyDescent="0.25">
      <c r="B231" s="6" t="s">
        <v>5925</v>
      </c>
      <c r="C231">
        <v>1442</v>
      </c>
      <c r="D231">
        <v>1442</v>
      </c>
      <c r="E231">
        <v>1442</v>
      </c>
      <c r="F231">
        <v>1442</v>
      </c>
      <c r="G231">
        <v>1442</v>
      </c>
      <c r="H231">
        <v>1442</v>
      </c>
      <c r="I231">
        <v>1583</v>
      </c>
      <c r="J231">
        <v>1587</v>
      </c>
      <c r="K231">
        <v>1587</v>
      </c>
      <c r="L231">
        <v>1587</v>
      </c>
      <c r="M231">
        <v>1587</v>
      </c>
      <c r="N231">
        <v>1587</v>
      </c>
    </row>
    <row r="232" spans="2:14" x14ac:dyDescent="0.25">
      <c r="B232" s="6" t="s">
        <v>5926</v>
      </c>
      <c r="C232">
        <v>1441</v>
      </c>
      <c r="D232">
        <v>1441</v>
      </c>
      <c r="E232">
        <v>1441</v>
      </c>
      <c r="F232">
        <v>1441</v>
      </c>
      <c r="G232">
        <v>1441</v>
      </c>
      <c r="H232">
        <v>1441</v>
      </c>
      <c r="I232">
        <v>1581</v>
      </c>
      <c r="J232">
        <v>1585</v>
      </c>
      <c r="K232">
        <v>1585</v>
      </c>
      <c r="L232">
        <v>1585</v>
      </c>
      <c r="M232">
        <v>1585</v>
      </c>
      <c r="N232">
        <v>1585</v>
      </c>
    </row>
    <row r="233" spans="2:14" x14ac:dyDescent="0.25">
      <c r="B233" s="6" t="s">
        <v>5927</v>
      </c>
      <c r="C233">
        <v>1441</v>
      </c>
      <c r="D233">
        <v>1441</v>
      </c>
      <c r="E233">
        <v>1441</v>
      </c>
      <c r="F233">
        <v>1441</v>
      </c>
      <c r="G233">
        <v>1441</v>
      </c>
      <c r="H233">
        <v>1441</v>
      </c>
      <c r="I233">
        <v>1572</v>
      </c>
      <c r="J233">
        <v>1585</v>
      </c>
      <c r="K233">
        <v>1585</v>
      </c>
      <c r="L233">
        <v>1585</v>
      </c>
      <c r="M233">
        <v>1585</v>
      </c>
      <c r="N233">
        <v>1585</v>
      </c>
    </row>
    <row r="234" spans="2:14" x14ac:dyDescent="0.25">
      <c r="B234" s="6" t="s">
        <v>5928</v>
      </c>
      <c r="C234">
        <v>1441</v>
      </c>
      <c r="D234">
        <v>1441</v>
      </c>
      <c r="E234">
        <v>1441</v>
      </c>
      <c r="F234">
        <v>1441</v>
      </c>
      <c r="G234">
        <v>1441</v>
      </c>
      <c r="H234">
        <v>1441</v>
      </c>
      <c r="I234">
        <v>1567</v>
      </c>
      <c r="J234">
        <v>1585</v>
      </c>
      <c r="K234">
        <v>1585</v>
      </c>
      <c r="L234">
        <v>1585</v>
      </c>
      <c r="M234">
        <v>1585</v>
      </c>
      <c r="N234">
        <v>1585</v>
      </c>
    </row>
    <row r="235" spans="2:14" x14ac:dyDescent="0.25">
      <c r="B235" s="6" t="s">
        <v>5929</v>
      </c>
      <c r="C235">
        <v>1441</v>
      </c>
      <c r="D235">
        <v>1441</v>
      </c>
      <c r="E235">
        <v>1441</v>
      </c>
      <c r="F235">
        <v>1441</v>
      </c>
      <c r="G235">
        <v>1441</v>
      </c>
      <c r="H235">
        <v>1441</v>
      </c>
      <c r="I235">
        <v>1567</v>
      </c>
      <c r="J235">
        <v>1585</v>
      </c>
      <c r="K235">
        <v>1585</v>
      </c>
      <c r="L235">
        <v>1585</v>
      </c>
      <c r="M235">
        <v>1585</v>
      </c>
      <c r="N235">
        <v>1585</v>
      </c>
    </row>
    <row r="236" spans="2:14" x14ac:dyDescent="0.25">
      <c r="B236" s="6" t="s">
        <v>5930</v>
      </c>
      <c r="C236">
        <v>1189</v>
      </c>
      <c r="D236">
        <v>1189</v>
      </c>
      <c r="E236">
        <v>1189</v>
      </c>
      <c r="F236">
        <v>1189</v>
      </c>
      <c r="G236">
        <v>1189</v>
      </c>
      <c r="H236">
        <v>1308</v>
      </c>
      <c r="I236">
        <v>1308</v>
      </c>
      <c r="J236">
        <v>1308</v>
      </c>
      <c r="K236">
        <v>1308</v>
      </c>
      <c r="L236">
        <v>1308</v>
      </c>
      <c r="M236">
        <v>1308</v>
      </c>
      <c r="N236">
        <v>1308</v>
      </c>
    </row>
    <row r="237" spans="2:14" x14ac:dyDescent="0.25">
      <c r="B237" s="6" t="s">
        <v>5931</v>
      </c>
      <c r="C237">
        <v>1189</v>
      </c>
      <c r="D237">
        <v>1189</v>
      </c>
      <c r="E237">
        <v>1189</v>
      </c>
      <c r="F237">
        <v>1189</v>
      </c>
      <c r="G237">
        <v>1189</v>
      </c>
      <c r="H237">
        <v>1308</v>
      </c>
      <c r="I237">
        <v>1308</v>
      </c>
      <c r="J237">
        <v>1308</v>
      </c>
      <c r="K237">
        <v>1308</v>
      </c>
      <c r="L237">
        <v>1308</v>
      </c>
      <c r="M237">
        <v>1308</v>
      </c>
      <c r="N237">
        <v>1308</v>
      </c>
    </row>
    <row r="238" spans="2:14" x14ac:dyDescent="0.25">
      <c r="B238" s="6" t="s">
        <v>5932</v>
      </c>
      <c r="C238">
        <v>1399</v>
      </c>
      <c r="D238">
        <v>1399</v>
      </c>
      <c r="E238">
        <v>1399</v>
      </c>
      <c r="F238">
        <v>1399</v>
      </c>
      <c r="G238">
        <v>1399</v>
      </c>
      <c r="H238">
        <v>1399</v>
      </c>
      <c r="I238">
        <v>1530</v>
      </c>
      <c r="J238">
        <v>1539</v>
      </c>
      <c r="K238">
        <v>1539</v>
      </c>
      <c r="L238">
        <v>1539</v>
      </c>
      <c r="M238">
        <v>1539</v>
      </c>
      <c r="N238">
        <v>1539</v>
      </c>
    </row>
    <row r="239" spans="2:14" x14ac:dyDescent="0.25">
      <c r="B239" s="6" t="s">
        <v>5933</v>
      </c>
      <c r="C239">
        <v>746</v>
      </c>
      <c r="D239">
        <v>746</v>
      </c>
      <c r="E239">
        <v>746</v>
      </c>
      <c r="F239">
        <v>746</v>
      </c>
      <c r="G239">
        <v>746</v>
      </c>
      <c r="H239">
        <v>746</v>
      </c>
      <c r="I239">
        <v>746</v>
      </c>
      <c r="J239">
        <v>746</v>
      </c>
      <c r="K239">
        <v>746</v>
      </c>
      <c r="L239">
        <v>746</v>
      </c>
      <c r="M239">
        <v>746</v>
      </c>
      <c r="N239">
        <v>746</v>
      </c>
    </row>
    <row r="240" spans="2:14" x14ac:dyDescent="0.25">
      <c r="B240" s="6" t="s">
        <v>5934</v>
      </c>
      <c r="C240">
        <v>1102</v>
      </c>
      <c r="D240">
        <v>1102</v>
      </c>
      <c r="E240">
        <v>1102</v>
      </c>
      <c r="F240">
        <v>1102</v>
      </c>
      <c r="G240">
        <v>1143</v>
      </c>
      <c r="H240">
        <v>1212</v>
      </c>
      <c r="I240">
        <v>1212</v>
      </c>
      <c r="J240">
        <v>1212</v>
      </c>
      <c r="K240">
        <v>1212</v>
      </c>
      <c r="L240">
        <v>1212</v>
      </c>
      <c r="M240">
        <v>1212</v>
      </c>
      <c r="N240">
        <v>1212</v>
      </c>
    </row>
    <row r="241" spans="2:14" x14ac:dyDescent="0.25">
      <c r="B241" s="6" t="s">
        <v>5935</v>
      </c>
      <c r="C241">
        <v>1102</v>
      </c>
      <c r="D241">
        <v>1102</v>
      </c>
      <c r="E241">
        <v>1102</v>
      </c>
      <c r="F241">
        <v>1102</v>
      </c>
      <c r="G241">
        <v>1102</v>
      </c>
      <c r="H241">
        <v>1102</v>
      </c>
      <c r="I241">
        <v>1121</v>
      </c>
      <c r="J241">
        <v>1212</v>
      </c>
      <c r="K241">
        <v>1212</v>
      </c>
      <c r="L241">
        <v>1212</v>
      </c>
      <c r="M241">
        <v>1212</v>
      </c>
      <c r="N241">
        <v>1212</v>
      </c>
    </row>
    <row r="242" spans="2:14" x14ac:dyDescent="0.25">
      <c r="B242" s="6" t="s">
        <v>5936</v>
      </c>
      <c r="C242">
        <v>451</v>
      </c>
      <c r="D242">
        <v>451</v>
      </c>
      <c r="E242">
        <v>451</v>
      </c>
      <c r="F242">
        <v>451</v>
      </c>
      <c r="G242">
        <v>451</v>
      </c>
      <c r="H242">
        <v>451</v>
      </c>
      <c r="I242">
        <v>451</v>
      </c>
      <c r="J242">
        <v>451</v>
      </c>
      <c r="K242">
        <v>451</v>
      </c>
      <c r="L242">
        <v>451</v>
      </c>
      <c r="M242">
        <v>451</v>
      </c>
      <c r="N242">
        <v>451</v>
      </c>
    </row>
    <row r="243" spans="2:14" x14ac:dyDescent="0.25">
      <c r="B243" s="6" t="s">
        <v>5937</v>
      </c>
      <c r="C243">
        <v>420</v>
      </c>
      <c r="D243">
        <v>420</v>
      </c>
      <c r="E243">
        <v>420</v>
      </c>
      <c r="F243">
        <v>420</v>
      </c>
      <c r="G243">
        <v>420</v>
      </c>
      <c r="H243">
        <v>420</v>
      </c>
      <c r="I243">
        <v>420</v>
      </c>
      <c r="J243">
        <v>420</v>
      </c>
      <c r="K243">
        <v>420</v>
      </c>
      <c r="L243">
        <v>420</v>
      </c>
      <c r="M243">
        <v>420</v>
      </c>
      <c r="N243">
        <v>420</v>
      </c>
    </row>
    <row r="244" spans="2:14" x14ac:dyDescent="0.25">
      <c r="B244" s="6" t="s">
        <v>5938</v>
      </c>
      <c r="C244">
        <v>420</v>
      </c>
      <c r="D244">
        <v>420</v>
      </c>
      <c r="E244">
        <v>420</v>
      </c>
      <c r="F244">
        <v>420</v>
      </c>
      <c r="G244">
        <v>420</v>
      </c>
      <c r="H244">
        <v>420</v>
      </c>
      <c r="I244">
        <v>420</v>
      </c>
      <c r="J244">
        <v>420</v>
      </c>
      <c r="K244">
        <v>420</v>
      </c>
      <c r="L244">
        <v>420</v>
      </c>
      <c r="M244">
        <v>420</v>
      </c>
      <c r="N244">
        <v>420</v>
      </c>
    </row>
    <row r="245" spans="2:14" x14ac:dyDescent="0.25">
      <c r="B245" s="6" t="s">
        <v>5939</v>
      </c>
      <c r="C245">
        <v>420</v>
      </c>
      <c r="D245">
        <v>420</v>
      </c>
      <c r="E245">
        <v>420</v>
      </c>
      <c r="F245">
        <v>420</v>
      </c>
      <c r="G245">
        <v>420</v>
      </c>
      <c r="H245">
        <v>420</v>
      </c>
      <c r="I245">
        <v>420</v>
      </c>
      <c r="J245">
        <v>420</v>
      </c>
      <c r="K245">
        <v>420</v>
      </c>
      <c r="L245">
        <v>420</v>
      </c>
      <c r="M245">
        <v>420</v>
      </c>
      <c r="N245">
        <v>420</v>
      </c>
    </row>
    <row r="246" spans="2:14" x14ac:dyDescent="0.25">
      <c r="B246" s="6" t="s">
        <v>5940</v>
      </c>
      <c r="C246">
        <v>420</v>
      </c>
      <c r="D246">
        <v>420</v>
      </c>
      <c r="E246">
        <v>420</v>
      </c>
      <c r="F246">
        <v>420</v>
      </c>
      <c r="G246">
        <v>420</v>
      </c>
      <c r="H246">
        <v>420</v>
      </c>
      <c r="I246">
        <v>420</v>
      </c>
      <c r="J246">
        <v>420</v>
      </c>
      <c r="K246">
        <v>420</v>
      </c>
      <c r="L246">
        <v>420</v>
      </c>
      <c r="M246">
        <v>420</v>
      </c>
      <c r="N246">
        <v>420</v>
      </c>
    </row>
    <row r="247" spans="2:14" x14ac:dyDescent="0.25">
      <c r="B247" s="6" t="s">
        <v>5941</v>
      </c>
      <c r="C247">
        <v>420</v>
      </c>
      <c r="D247">
        <v>420</v>
      </c>
      <c r="E247">
        <v>420</v>
      </c>
      <c r="F247">
        <v>420</v>
      </c>
      <c r="G247">
        <v>420</v>
      </c>
      <c r="H247">
        <v>420</v>
      </c>
      <c r="I247">
        <v>420</v>
      </c>
      <c r="J247">
        <v>420</v>
      </c>
      <c r="K247">
        <v>420</v>
      </c>
      <c r="L247">
        <v>420</v>
      </c>
      <c r="M247">
        <v>420</v>
      </c>
      <c r="N247">
        <v>420</v>
      </c>
    </row>
    <row r="248" spans="2:14" x14ac:dyDescent="0.25">
      <c r="B248" s="6" t="s">
        <v>5942</v>
      </c>
      <c r="C248">
        <v>420</v>
      </c>
      <c r="D248">
        <v>420</v>
      </c>
      <c r="E248">
        <v>420</v>
      </c>
      <c r="F248">
        <v>420</v>
      </c>
      <c r="G248">
        <v>420</v>
      </c>
      <c r="H248">
        <v>420</v>
      </c>
      <c r="I248">
        <v>420</v>
      </c>
      <c r="J248">
        <v>420</v>
      </c>
      <c r="K248">
        <v>420</v>
      </c>
      <c r="L248">
        <v>420</v>
      </c>
      <c r="M248">
        <v>420</v>
      </c>
      <c r="N248">
        <v>420</v>
      </c>
    </row>
    <row r="249" spans="2:14" x14ac:dyDescent="0.25">
      <c r="B249" s="6" t="s">
        <v>5943</v>
      </c>
      <c r="C249">
        <v>424</v>
      </c>
      <c r="D249">
        <v>424</v>
      </c>
      <c r="E249">
        <v>424</v>
      </c>
      <c r="F249">
        <v>467</v>
      </c>
      <c r="G249">
        <v>467</v>
      </c>
      <c r="H249">
        <v>467</v>
      </c>
      <c r="I249">
        <v>467</v>
      </c>
      <c r="J249">
        <v>467</v>
      </c>
      <c r="K249">
        <v>467</v>
      </c>
      <c r="L249">
        <v>467</v>
      </c>
      <c r="M249">
        <v>467</v>
      </c>
      <c r="N249">
        <v>467</v>
      </c>
    </row>
    <row r="250" spans="2:14" x14ac:dyDescent="0.25">
      <c r="B250" s="6" t="s">
        <v>5944</v>
      </c>
      <c r="C250">
        <v>424</v>
      </c>
      <c r="D250">
        <v>424</v>
      </c>
      <c r="E250">
        <v>424</v>
      </c>
      <c r="F250">
        <v>467</v>
      </c>
      <c r="G250">
        <v>467</v>
      </c>
      <c r="H250">
        <v>467</v>
      </c>
      <c r="I250">
        <v>467</v>
      </c>
      <c r="J250">
        <v>467</v>
      </c>
      <c r="K250">
        <v>467</v>
      </c>
      <c r="L250">
        <v>467</v>
      </c>
      <c r="M250">
        <v>467</v>
      </c>
      <c r="N250">
        <v>467</v>
      </c>
    </row>
    <row r="251" spans="2:14" x14ac:dyDescent="0.25">
      <c r="B251" s="6" t="s">
        <v>5945</v>
      </c>
      <c r="C251">
        <v>424</v>
      </c>
      <c r="D251">
        <v>424</v>
      </c>
      <c r="E251">
        <v>424</v>
      </c>
      <c r="F251">
        <v>467</v>
      </c>
      <c r="G251">
        <v>467</v>
      </c>
      <c r="H251">
        <v>467</v>
      </c>
      <c r="I251">
        <v>467</v>
      </c>
      <c r="J251">
        <v>467</v>
      </c>
      <c r="K251">
        <v>467</v>
      </c>
      <c r="L251">
        <v>467</v>
      </c>
      <c r="M251">
        <v>467</v>
      </c>
      <c r="N251">
        <v>467</v>
      </c>
    </row>
    <row r="252" spans="2:14" x14ac:dyDescent="0.25">
      <c r="B252" s="6" t="s">
        <v>5946</v>
      </c>
      <c r="C252">
        <v>500</v>
      </c>
      <c r="D252">
        <v>500</v>
      </c>
      <c r="E252">
        <v>500</v>
      </c>
      <c r="F252">
        <v>500</v>
      </c>
      <c r="G252">
        <v>500</v>
      </c>
      <c r="H252">
        <v>550</v>
      </c>
      <c r="I252">
        <v>550</v>
      </c>
      <c r="J252">
        <v>550</v>
      </c>
      <c r="K252">
        <v>550</v>
      </c>
      <c r="L252">
        <v>550</v>
      </c>
      <c r="M252">
        <v>550</v>
      </c>
      <c r="N252">
        <v>550</v>
      </c>
    </row>
    <row r="253" spans="2:14" x14ac:dyDescent="0.25">
      <c r="B253" s="6" t="s">
        <v>5947</v>
      </c>
      <c r="C253">
        <v>382</v>
      </c>
      <c r="D253">
        <v>382</v>
      </c>
      <c r="E253">
        <v>382</v>
      </c>
      <c r="F253">
        <v>382</v>
      </c>
      <c r="G253">
        <v>382</v>
      </c>
      <c r="H253">
        <v>382</v>
      </c>
      <c r="I253">
        <v>420</v>
      </c>
      <c r="J253">
        <v>420</v>
      </c>
      <c r="K253">
        <v>420</v>
      </c>
      <c r="L253">
        <v>420</v>
      </c>
      <c r="M253">
        <v>420</v>
      </c>
      <c r="N253">
        <v>420</v>
      </c>
    </row>
    <row r="254" spans="2:14" x14ac:dyDescent="0.25">
      <c r="B254" s="6" t="s">
        <v>5948</v>
      </c>
      <c r="C254">
        <v>382</v>
      </c>
      <c r="D254">
        <v>382</v>
      </c>
      <c r="E254">
        <v>382</v>
      </c>
      <c r="F254">
        <v>382</v>
      </c>
      <c r="G254">
        <v>382</v>
      </c>
      <c r="H254">
        <v>382</v>
      </c>
      <c r="I254">
        <v>420</v>
      </c>
      <c r="J254">
        <v>420</v>
      </c>
      <c r="K254">
        <v>420</v>
      </c>
      <c r="L254">
        <v>420</v>
      </c>
      <c r="M254">
        <v>420</v>
      </c>
      <c r="N254">
        <v>420</v>
      </c>
    </row>
    <row r="255" spans="2:14" x14ac:dyDescent="0.25">
      <c r="B255" s="6" t="s">
        <v>5949</v>
      </c>
      <c r="C255">
        <v>382</v>
      </c>
      <c r="D255">
        <v>382</v>
      </c>
      <c r="E255">
        <v>382</v>
      </c>
      <c r="F255">
        <v>382</v>
      </c>
      <c r="G255">
        <v>382</v>
      </c>
      <c r="H255">
        <v>382</v>
      </c>
      <c r="I255">
        <v>420</v>
      </c>
      <c r="J255">
        <v>420</v>
      </c>
      <c r="K255">
        <v>420</v>
      </c>
      <c r="L255">
        <v>420</v>
      </c>
      <c r="M255">
        <v>420</v>
      </c>
      <c r="N255">
        <v>420</v>
      </c>
    </row>
    <row r="256" spans="2:14" x14ac:dyDescent="0.25">
      <c r="B256" s="6" t="s">
        <v>5950</v>
      </c>
      <c r="C256">
        <v>0</v>
      </c>
      <c r="D256">
        <v>0</v>
      </c>
      <c r="E256">
        <v>0</v>
      </c>
      <c r="F256">
        <v>0</v>
      </c>
      <c r="G256">
        <v>0</v>
      </c>
      <c r="H256">
        <v>0</v>
      </c>
      <c r="I256">
        <v>0</v>
      </c>
      <c r="J256">
        <v>170000</v>
      </c>
      <c r="K256">
        <v>170000</v>
      </c>
      <c r="L256">
        <v>170000</v>
      </c>
      <c r="M256">
        <v>0</v>
      </c>
      <c r="N256">
        <v>0</v>
      </c>
    </row>
    <row r="257" spans="2:14" x14ac:dyDescent="0.25">
      <c r="B257" s="6" t="s">
        <v>5951</v>
      </c>
      <c r="C257">
        <v>15204</v>
      </c>
      <c r="D257">
        <v>15204</v>
      </c>
      <c r="E257">
        <v>15204</v>
      </c>
      <c r="F257">
        <v>15574</v>
      </c>
      <c r="G257">
        <v>15574</v>
      </c>
      <c r="H257">
        <v>15646</v>
      </c>
      <c r="I257">
        <v>15646</v>
      </c>
      <c r="J257">
        <v>15646</v>
      </c>
      <c r="K257">
        <v>15646</v>
      </c>
      <c r="L257">
        <v>15646</v>
      </c>
      <c r="M257">
        <v>15646</v>
      </c>
      <c r="N257">
        <v>15646</v>
      </c>
    </row>
    <row r="258" spans="2:14" x14ac:dyDescent="0.25">
      <c r="B258" s="6" t="s">
        <v>5952</v>
      </c>
      <c r="C258">
        <v>0</v>
      </c>
      <c r="D258">
        <v>0</v>
      </c>
      <c r="E258">
        <v>1000</v>
      </c>
      <c r="F258">
        <v>1000</v>
      </c>
      <c r="G258">
        <v>1000</v>
      </c>
      <c r="H258">
        <v>1000</v>
      </c>
      <c r="I258">
        <v>1000</v>
      </c>
      <c r="J258">
        <v>1000</v>
      </c>
      <c r="K258">
        <v>1000</v>
      </c>
      <c r="L258">
        <v>1000</v>
      </c>
      <c r="M258">
        <v>1000</v>
      </c>
      <c r="N258">
        <v>1000</v>
      </c>
    </row>
    <row r="259" spans="2:14" x14ac:dyDescent="0.25">
      <c r="B259" s="6" t="s">
        <v>5953</v>
      </c>
      <c r="C259">
        <v>48178</v>
      </c>
      <c r="D259">
        <v>48178</v>
      </c>
      <c r="E259">
        <v>48178</v>
      </c>
      <c r="F259">
        <v>48178</v>
      </c>
      <c r="G259">
        <v>48178</v>
      </c>
      <c r="H259">
        <v>48178</v>
      </c>
      <c r="I259">
        <v>48178</v>
      </c>
      <c r="J259">
        <v>48178</v>
      </c>
      <c r="K259">
        <v>48178</v>
      </c>
      <c r="L259">
        <v>48178</v>
      </c>
      <c r="M259">
        <v>33724</v>
      </c>
      <c r="N259">
        <v>0</v>
      </c>
    </row>
    <row r="260" spans="2:14" x14ac:dyDescent="0.25">
      <c r="B260" s="6" t="s">
        <v>5954</v>
      </c>
      <c r="C260">
        <v>27617</v>
      </c>
      <c r="D260">
        <v>27617</v>
      </c>
      <c r="E260">
        <v>27617</v>
      </c>
      <c r="F260">
        <v>27617</v>
      </c>
      <c r="G260">
        <v>27617</v>
      </c>
      <c r="H260">
        <v>27617</v>
      </c>
      <c r="I260">
        <v>27617</v>
      </c>
      <c r="J260">
        <v>27617</v>
      </c>
      <c r="K260">
        <v>27617</v>
      </c>
      <c r="L260">
        <v>27617</v>
      </c>
      <c r="M260">
        <v>27617</v>
      </c>
      <c r="N260">
        <v>27614</v>
      </c>
    </row>
    <row r="261" spans="2:14" x14ac:dyDescent="0.25">
      <c r="B261" s="6" t="s">
        <v>5955</v>
      </c>
      <c r="C261">
        <v>24592</v>
      </c>
      <c r="D261">
        <v>24592</v>
      </c>
      <c r="E261">
        <v>24592</v>
      </c>
      <c r="F261">
        <v>24592</v>
      </c>
      <c r="G261">
        <v>24592</v>
      </c>
      <c r="H261">
        <v>24592</v>
      </c>
      <c r="I261">
        <v>24592</v>
      </c>
      <c r="J261">
        <v>24592</v>
      </c>
      <c r="K261">
        <v>24592</v>
      </c>
      <c r="L261">
        <v>24592</v>
      </c>
      <c r="M261">
        <v>24592</v>
      </c>
      <c r="N261">
        <v>24598</v>
      </c>
    </row>
    <row r="262" spans="2:14" x14ac:dyDescent="0.25">
      <c r="B262" s="6" t="s">
        <v>5956</v>
      </c>
      <c r="C262">
        <v>0</v>
      </c>
      <c r="D262">
        <v>0</v>
      </c>
      <c r="E262">
        <v>0</v>
      </c>
      <c r="F262">
        <v>30508</v>
      </c>
      <c r="G262">
        <v>30508</v>
      </c>
      <c r="H262">
        <v>30508</v>
      </c>
      <c r="I262">
        <v>30508</v>
      </c>
      <c r="J262">
        <v>30508</v>
      </c>
      <c r="K262">
        <v>30508</v>
      </c>
      <c r="L262">
        <v>30508</v>
      </c>
      <c r="M262">
        <v>30508</v>
      </c>
      <c r="N262">
        <v>30514</v>
      </c>
    </row>
    <row r="263" spans="2:14" x14ac:dyDescent="0.25">
      <c r="B263" s="6" t="s">
        <v>5957</v>
      </c>
      <c r="C263">
        <v>9000</v>
      </c>
      <c r="D263">
        <v>9000</v>
      </c>
      <c r="E263">
        <v>9000</v>
      </c>
      <c r="F263">
        <v>9000</v>
      </c>
      <c r="G263">
        <v>9000</v>
      </c>
      <c r="H263">
        <v>9000</v>
      </c>
      <c r="I263">
        <v>9000</v>
      </c>
      <c r="J263">
        <v>9000</v>
      </c>
      <c r="K263">
        <v>9000</v>
      </c>
      <c r="L263">
        <v>9000</v>
      </c>
      <c r="M263">
        <v>9000</v>
      </c>
      <c r="N263">
        <v>9000</v>
      </c>
    </row>
    <row r="264" spans="2:14" x14ac:dyDescent="0.25">
      <c r="B264" s="6" t="s">
        <v>5958</v>
      </c>
      <c r="C264">
        <v>0</v>
      </c>
      <c r="D264">
        <v>0</v>
      </c>
      <c r="E264">
        <v>0</v>
      </c>
      <c r="F264">
        <v>0</v>
      </c>
      <c r="G264">
        <v>0</v>
      </c>
      <c r="H264">
        <v>0</v>
      </c>
      <c r="I264">
        <v>0</v>
      </c>
      <c r="J264">
        <v>0</v>
      </c>
      <c r="K264">
        <v>0</v>
      </c>
      <c r="L264">
        <v>0</v>
      </c>
      <c r="M264">
        <v>5000</v>
      </c>
      <c r="N264">
        <v>5000</v>
      </c>
    </row>
    <row r="265" spans="2:14" x14ac:dyDescent="0.25">
      <c r="B265" s="6" t="s">
        <v>5959</v>
      </c>
      <c r="C265">
        <v>0</v>
      </c>
      <c r="D265">
        <v>0</v>
      </c>
      <c r="E265">
        <v>10000</v>
      </c>
      <c r="F265">
        <v>10000</v>
      </c>
      <c r="G265">
        <v>10000</v>
      </c>
      <c r="H265">
        <v>10000</v>
      </c>
      <c r="I265">
        <v>10000</v>
      </c>
      <c r="J265">
        <v>10000</v>
      </c>
      <c r="K265">
        <v>0</v>
      </c>
      <c r="L265">
        <v>0</v>
      </c>
      <c r="M265">
        <v>0</v>
      </c>
      <c r="N265">
        <v>0</v>
      </c>
    </row>
    <row r="266" spans="2:14" x14ac:dyDescent="0.25">
      <c r="B266" s="6" t="s">
        <v>5960</v>
      </c>
      <c r="C266">
        <v>0</v>
      </c>
      <c r="D266">
        <v>0</v>
      </c>
      <c r="E266">
        <v>25473</v>
      </c>
      <c r="F266">
        <v>25473</v>
      </c>
      <c r="G266">
        <v>25473</v>
      </c>
      <c r="H266">
        <v>25473</v>
      </c>
      <c r="I266">
        <v>25473</v>
      </c>
      <c r="J266">
        <v>25473</v>
      </c>
      <c r="K266">
        <v>25473</v>
      </c>
      <c r="L266">
        <v>25473</v>
      </c>
      <c r="M266">
        <v>25473</v>
      </c>
      <c r="N266">
        <v>25468</v>
      </c>
    </row>
    <row r="267" spans="2:14" x14ac:dyDescent="0.25">
      <c r="B267" s="6" t="s">
        <v>5961</v>
      </c>
      <c r="C267">
        <v>0</v>
      </c>
      <c r="D267">
        <v>0</v>
      </c>
      <c r="E267">
        <v>0</v>
      </c>
      <c r="F267">
        <v>0</v>
      </c>
      <c r="G267">
        <v>0</v>
      </c>
      <c r="H267">
        <v>0</v>
      </c>
      <c r="I267">
        <v>0</v>
      </c>
      <c r="J267">
        <v>0</v>
      </c>
      <c r="K267">
        <v>107385</v>
      </c>
      <c r="L267">
        <v>0</v>
      </c>
      <c r="M267">
        <v>0</v>
      </c>
      <c r="N267">
        <v>0</v>
      </c>
    </row>
    <row r="268" spans="2:14" x14ac:dyDescent="0.25">
      <c r="B268" s="6" t="s">
        <v>5962</v>
      </c>
      <c r="C268">
        <v>0</v>
      </c>
      <c r="D268">
        <v>0</v>
      </c>
      <c r="E268">
        <v>0</v>
      </c>
      <c r="F268">
        <v>0</v>
      </c>
      <c r="G268">
        <v>0</v>
      </c>
      <c r="H268">
        <v>50000</v>
      </c>
      <c r="I268">
        <v>0</v>
      </c>
      <c r="J268">
        <v>0</v>
      </c>
      <c r="K268">
        <v>50000</v>
      </c>
      <c r="L268">
        <v>0</v>
      </c>
      <c r="M268">
        <v>0</v>
      </c>
      <c r="N268">
        <v>0</v>
      </c>
    </row>
    <row r="269" spans="2:14" x14ac:dyDescent="0.25">
      <c r="B269" s="6" t="s">
        <v>5963</v>
      </c>
      <c r="C269">
        <v>0</v>
      </c>
      <c r="D269">
        <v>0</v>
      </c>
      <c r="E269">
        <v>0</v>
      </c>
      <c r="F269">
        <v>0</v>
      </c>
      <c r="G269">
        <v>0</v>
      </c>
      <c r="H269">
        <v>50000</v>
      </c>
      <c r="I269">
        <v>0</v>
      </c>
      <c r="J269">
        <v>0</v>
      </c>
      <c r="K269">
        <v>50000</v>
      </c>
      <c r="L269">
        <v>0</v>
      </c>
      <c r="M269">
        <v>0</v>
      </c>
      <c r="N269">
        <v>0</v>
      </c>
    </row>
    <row r="270" spans="2:14" x14ac:dyDescent="0.25">
      <c r="B270" s="6" t="s">
        <v>5964</v>
      </c>
      <c r="C270">
        <v>0</v>
      </c>
      <c r="D270">
        <v>0</v>
      </c>
      <c r="E270">
        <v>5000</v>
      </c>
      <c r="F270">
        <v>5000</v>
      </c>
      <c r="G270">
        <v>5000</v>
      </c>
      <c r="H270">
        <v>5000</v>
      </c>
      <c r="I270">
        <v>5000</v>
      </c>
      <c r="J270">
        <v>5000</v>
      </c>
      <c r="K270">
        <v>5000</v>
      </c>
      <c r="L270">
        <v>3000</v>
      </c>
      <c r="M270">
        <v>3000</v>
      </c>
      <c r="N270">
        <v>3000</v>
      </c>
    </row>
    <row r="271" spans="2:14" x14ac:dyDescent="0.25">
      <c r="B271" s="6" t="s">
        <v>5965</v>
      </c>
      <c r="C271">
        <v>0</v>
      </c>
      <c r="D271">
        <v>0</v>
      </c>
      <c r="E271">
        <v>343745</v>
      </c>
      <c r="F271">
        <v>0</v>
      </c>
      <c r="G271">
        <v>0</v>
      </c>
      <c r="H271">
        <v>0</v>
      </c>
      <c r="I271">
        <v>0</v>
      </c>
      <c r="J271">
        <v>0</v>
      </c>
      <c r="K271">
        <v>0</v>
      </c>
      <c r="L271">
        <v>0</v>
      </c>
      <c r="M271">
        <v>0</v>
      </c>
      <c r="N271">
        <v>0</v>
      </c>
    </row>
    <row r="272" spans="2:14" x14ac:dyDescent="0.25">
      <c r="B272" s="6" t="s">
        <v>5966</v>
      </c>
      <c r="C272">
        <v>0</v>
      </c>
      <c r="D272">
        <v>46108</v>
      </c>
      <c r="E272">
        <v>0</v>
      </c>
      <c r="F272">
        <v>142637</v>
      </c>
      <c r="G272">
        <v>0</v>
      </c>
      <c r="H272">
        <v>0</v>
      </c>
      <c r="I272">
        <v>0</v>
      </c>
      <c r="J272">
        <v>0</v>
      </c>
      <c r="K272">
        <v>0</v>
      </c>
      <c r="L272">
        <v>0</v>
      </c>
      <c r="M272">
        <v>0</v>
      </c>
      <c r="N272">
        <v>0</v>
      </c>
    </row>
    <row r="273" spans="2:14" x14ac:dyDescent="0.25">
      <c r="B273" s="6" t="s">
        <v>5967</v>
      </c>
      <c r="C273">
        <v>0</v>
      </c>
      <c r="D273">
        <v>104232</v>
      </c>
      <c r="E273">
        <v>0</v>
      </c>
      <c r="F273">
        <v>0</v>
      </c>
      <c r="G273">
        <v>0</v>
      </c>
      <c r="H273">
        <v>0</v>
      </c>
      <c r="I273">
        <v>0</v>
      </c>
      <c r="J273">
        <v>0</v>
      </c>
      <c r="K273">
        <v>0</v>
      </c>
      <c r="L273">
        <v>0</v>
      </c>
      <c r="M273">
        <v>0</v>
      </c>
      <c r="N273">
        <v>0</v>
      </c>
    </row>
    <row r="274" spans="2:14" x14ac:dyDescent="0.25">
      <c r="B274" s="6" t="s">
        <v>5968</v>
      </c>
      <c r="C274">
        <v>0</v>
      </c>
      <c r="D274">
        <v>0</v>
      </c>
      <c r="E274">
        <v>37476</v>
      </c>
      <c r="F274">
        <v>0</v>
      </c>
      <c r="G274">
        <v>0</v>
      </c>
      <c r="H274">
        <v>0</v>
      </c>
      <c r="I274">
        <v>0</v>
      </c>
      <c r="J274">
        <v>37476</v>
      </c>
      <c r="K274">
        <v>0</v>
      </c>
      <c r="L274">
        <v>0</v>
      </c>
      <c r="M274">
        <v>0</v>
      </c>
      <c r="N274">
        <v>0</v>
      </c>
    </row>
    <row r="275" spans="2:14" x14ac:dyDescent="0.25">
      <c r="B275" s="6" t="s">
        <v>5969</v>
      </c>
      <c r="C275">
        <v>0</v>
      </c>
      <c r="D275">
        <v>5000</v>
      </c>
      <c r="E275">
        <v>5000</v>
      </c>
      <c r="F275">
        <v>35000</v>
      </c>
      <c r="G275">
        <v>0</v>
      </c>
      <c r="H275">
        <v>0</v>
      </c>
      <c r="I275">
        <v>0</v>
      </c>
      <c r="J275">
        <v>0</v>
      </c>
      <c r="K275">
        <v>0</v>
      </c>
      <c r="L275">
        <v>0</v>
      </c>
      <c r="M275">
        <v>0</v>
      </c>
      <c r="N275">
        <v>0</v>
      </c>
    </row>
    <row r="276" spans="2:14" x14ac:dyDescent="0.25">
      <c r="B276" s="6" t="s">
        <v>5970</v>
      </c>
      <c r="C276">
        <v>0</v>
      </c>
      <c r="D276">
        <v>39521</v>
      </c>
      <c r="E276">
        <v>0</v>
      </c>
      <c r="F276">
        <v>0</v>
      </c>
      <c r="G276">
        <v>0</v>
      </c>
      <c r="H276">
        <v>0</v>
      </c>
      <c r="I276">
        <v>0</v>
      </c>
      <c r="J276">
        <v>0</v>
      </c>
      <c r="K276">
        <v>0</v>
      </c>
      <c r="L276">
        <v>0</v>
      </c>
      <c r="M276">
        <v>0</v>
      </c>
      <c r="N276">
        <v>0</v>
      </c>
    </row>
    <row r="277" spans="2:14" x14ac:dyDescent="0.25">
      <c r="B277" s="6" t="s">
        <v>5971</v>
      </c>
      <c r="C277">
        <v>0</v>
      </c>
      <c r="D277">
        <v>4300</v>
      </c>
      <c r="E277">
        <v>4300</v>
      </c>
      <c r="F277">
        <v>0</v>
      </c>
      <c r="G277">
        <v>0</v>
      </c>
      <c r="H277">
        <v>0</v>
      </c>
      <c r="I277">
        <v>0</v>
      </c>
      <c r="J277">
        <v>0</v>
      </c>
      <c r="K277">
        <v>0</v>
      </c>
      <c r="L277">
        <v>0</v>
      </c>
      <c r="M277">
        <v>0</v>
      </c>
      <c r="N277">
        <v>0</v>
      </c>
    </row>
    <row r="278" spans="2:14" x14ac:dyDescent="0.25">
      <c r="B278" s="6" t="s">
        <v>5972</v>
      </c>
      <c r="C278">
        <v>0</v>
      </c>
      <c r="D278">
        <v>0</v>
      </c>
      <c r="E278">
        <v>3000</v>
      </c>
      <c r="F278">
        <v>3000</v>
      </c>
      <c r="G278">
        <v>3000</v>
      </c>
      <c r="H278">
        <v>3000</v>
      </c>
      <c r="I278">
        <v>3000</v>
      </c>
      <c r="J278">
        <v>3000</v>
      </c>
      <c r="K278">
        <v>3000</v>
      </c>
      <c r="L278">
        <v>3000</v>
      </c>
      <c r="M278">
        <v>3000</v>
      </c>
      <c r="N278">
        <v>3000</v>
      </c>
    </row>
    <row r="279" spans="2:14" x14ac:dyDescent="0.25">
      <c r="B279" s="6" t="s">
        <v>5973</v>
      </c>
      <c r="C279">
        <v>1939</v>
      </c>
      <c r="D279">
        <v>1939</v>
      </c>
      <c r="E279">
        <v>1939</v>
      </c>
      <c r="F279">
        <v>1939</v>
      </c>
      <c r="G279">
        <v>1939</v>
      </c>
      <c r="H279">
        <v>1939</v>
      </c>
      <c r="I279">
        <v>1939</v>
      </c>
      <c r="J279">
        <v>1939</v>
      </c>
      <c r="K279">
        <v>1939</v>
      </c>
      <c r="L279">
        <v>1939</v>
      </c>
      <c r="M279">
        <v>1939</v>
      </c>
      <c r="N279">
        <v>1936</v>
      </c>
    </row>
    <row r="280" spans="2:14" x14ac:dyDescent="0.25">
      <c r="B280" s="6" t="s">
        <v>5974</v>
      </c>
      <c r="C280">
        <v>0</v>
      </c>
      <c r="D280">
        <v>0</v>
      </c>
      <c r="E280">
        <v>0</v>
      </c>
      <c r="F280">
        <v>0</v>
      </c>
      <c r="G280">
        <v>0</v>
      </c>
      <c r="H280">
        <v>1112519</v>
      </c>
      <c r="I280">
        <v>0</v>
      </c>
      <c r="J280">
        <v>0</v>
      </c>
      <c r="K280">
        <v>0</v>
      </c>
      <c r="L280">
        <v>0</v>
      </c>
      <c r="M280">
        <v>0</v>
      </c>
      <c r="N280">
        <v>981914</v>
      </c>
    </row>
    <row r="281" spans="2:14" x14ac:dyDescent="0.25">
      <c r="B281" s="6" t="s">
        <v>5975</v>
      </c>
      <c r="C281">
        <v>0</v>
      </c>
      <c r="D281">
        <v>0</v>
      </c>
      <c r="E281">
        <v>500</v>
      </c>
      <c r="F281">
        <v>500</v>
      </c>
      <c r="G281">
        <v>500</v>
      </c>
      <c r="H281">
        <v>500</v>
      </c>
      <c r="I281">
        <v>500</v>
      </c>
      <c r="J281">
        <v>500</v>
      </c>
      <c r="K281">
        <v>500</v>
      </c>
      <c r="L281">
        <v>100</v>
      </c>
      <c r="M281">
        <v>439</v>
      </c>
      <c r="N281">
        <v>0</v>
      </c>
    </row>
    <row r="282" spans="2:14" x14ac:dyDescent="0.25">
      <c r="B282" s="6" t="s">
        <v>5976</v>
      </c>
      <c r="C282">
        <v>0</v>
      </c>
      <c r="D282">
        <v>0</v>
      </c>
      <c r="E282">
        <v>10000</v>
      </c>
      <c r="F282">
        <v>10000</v>
      </c>
      <c r="G282">
        <v>10000</v>
      </c>
      <c r="H282">
        <v>10000</v>
      </c>
      <c r="I282">
        <v>10000</v>
      </c>
      <c r="J282">
        <v>10000</v>
      </c>
      <c r="K282">
        <v>10000</v>
      </c>
      <c r="L282">
        <v>10000</v>
      </c>
      <c r="M282">
        <v>10000</v>
      </c>
      <c r="N282">
        <v>10000</v>
      </c>
    </row>
    <row r="283" spans="2:14" x14ac:dyDescent="0.25">
      <c r="B283" s="6" t="s">
        <v>5977</v>
      </c>
      <c r="C283">
        <v>0</v>
      </c>
      <c r="D283">
        <v>0</v>
      </c>
      <c r="E283">
        <v>50000</v>
      </c>
      <c r="F283">
        <v>50000</v>
      </c>
      <c r="G283">
        <v>50000</v>
      </c>
      <c r="H283">
        <v>50000</v>
      </c>
      <c r="I283">
        <v>50000</v>
      </c>
      <c r="J283">
        <v>50000</v>
      </c>
      <c r="K283">
        <v>50000</v>
      </c>
      <c r="L283">
        <v>50000</v>
      </c>
      <c r="M283">
        <v>50000</v>
      </c>
      <c r="N283">
        <v>50000</v>
      </c>
    </row>
    <row r="284" spans="2:14" x14ac:dyDescent="0.25">
      <c r="B284" s="6" t="s">
        <v>5978</v>
      </c>
      <c r="C284">
        <v>0</v>
      </c>
      <c r="D284">
        <v>0</v>
      </c>
      <c r="E284">
        <v>0</v>
      </c>
      <c r="F284">
        <v>0</v>
      </c>
      <c r="G284">
        <v>0</v>
      </c>
      <c r="H284">
        <v>0</v>
      </c>
      <c r="I284">
        <v>17000</v>
      </c>
      <c r="J284">
        <v>3000</v>
      </c>
      <c r="K284">
        <v>10008</v>
      </c>
      <c r="L284">
        <v>0</v>
      </c>
      <c r="M284">
        <v>0</v>
      </c>
      <c r="N284">
        <v>0</v>
      </c>
    </row>
    <row r="285" spans="2:14" x14ac:dyDescent="0.25">
      <c r="B285" s="6" t="s">
        <v>5979</v>
      </c>
      <c r="C285">
        <v>509</v>
      </c>
      <c r="D285">
        <v>509</v>
      </c>
      <c r="E285">
        <v>509</v>
      </c>
      <c r="F285">
        <v>509</v>
      </c>
      <c r="G285">
        <v>509</v>
      </c>
      <c r="H285">
        <v>509</v>
      </c>
      <c r="I285">
        <v>509</v>
      </c>
      <c r="J285">
        <v>509</v>
      </c>
      <c r="K285">
        <v>509</v>
      </c>
      <c r="L285">
        <v>509</v>
      </c>
      <c r="M285">
        <v>509</v>
      </c>
      <c r="N285">
        <v>509</v>
      </c>
    </row>
    <row r="286" spans="2:14" x14ac:dyDescent="0.25">
      <c r="B286" s="6" t="s">
        <v>5980</v>
      </c>
      <c r="C286">
        <v>0</v>
      </c>
      <c r="D286">
        <v>0</v>
      </c>
      <c r="E286">
        <v>0</v>
      </c>
      <c r="F286">
        <v>0</v>
      </c>
      <c r="G286">
        <v>0</v>
      </c>
      <c r="H286">
        <v>0</v>
      </c>
      <c r="I286">
        <v>3000</v>
      </c>
      <c r="J286">
        <v>0</v>
      </c>
      <c r="K286">
        <v>0</v>
      </c>
      <c r="L286">
        <v>0</v>
      </c>
      <c r="M286">
        <v>0</v>
      </c>
      <c r="N286">
        <v>0</v>
      </c>
    </row>
    <row r="287" spans="2:14" x14ac:dyDescent="0.25">
      <c r="B287" s="6" t="s">
        <v>5981</v>
      </c>
      <c r="C287">
        <v>163617</v>
      </c>
      <c r="D287">
        <v>163617</v>
      </c>
      <c r="E287">
        <v>163617</v>
      </c>
      <c r="F287">
        <v>163617</v>
      </c>
      <c r="G287">
        <v>163617</v>
      </c>
      <c r="H287">
        <v>163617</v>
      </c>
      <c r="I287">
        <v>163617</v>
      </c>
      <c r="J287">
        <v>163617</v>
      </c>
      <c r="K287">
        <v>163617</v>
      </c>
      <c r="L287">
        <v>163617</v>
      </c>
      <c r="M287">
        <v>163617</v>
      </c>
      <c r="N287">
        <v>163617</v>
      </c>
    </row>
    <row r="288" spans="2:14" x14ac:dyDescent="0.25">
      <c r="B288" s="6" t="s">
        <v>5982</v>
      </c>
      <c r="C288">
        <v>0</v>
      </c>
      <c r="D288">
        <v>0</v>
      </c>
      <c r="E288">
        <v>0</v>
      </c>
      <c r="F288">
        <v>0</v>
      </c>
      <c r="G288">
        <v>0</v>
      </c>
      <c r="H288">
        <v>0</v>
      </c>
      <c r="I288">
        <v>0</v>
      </c>
      <c r="J288">
        <v>0</v>
      </c>
      <c r="K288">
        <v>0</v>
      </c>
      <c r="L288">
        <v>0</v>
      </c>
      <c r="M288">
        <v>0</v>
      </c>
      <c r="N288">
        <v>1394824</v>
      </c>
    </row>
    <row r="289" spans="2:14" x14ac:dyDescent="0.25">
      <c r="B289" s="6" t="s">
        <v>5983</v>
      </c>
      <c r="C289">
        <v>0</v>
      </c>
      <c r="D289">
        <v>0</v>
      </c>
      <c r="E289">
        <v>0</v>
      </c>
      <c r="F289">
        <v>0</v>
      </c>
      <c r="G289">
        <v>0</v>
      </c>
      <c r="H289">
        <v>0</v>
      </c>
      <c r="I289">
        <v>0</v>
      </c>
      <c r="J289">
        <v>0</v>
      </c>
      <c r="K289">
        <v>0</v>
      </c>
      <c r="L289">
        <v>0</v>
      </c>
      <c r="M289">
        <v>0</v>
      </c>
      <c r="N289">
        <v>737689</v>
      </c>
    </row>
    <row r="290" spans="2:14" x14ac:dyDescent="0.25">
      <c r="B290" s="6" t="s">
        <v>5984</v>
      </c>
      <c r="C290">
        <v>0</v>
      </c>
      <c r="D290">
        <v>0</v>
      </c>
      <c r="E290">
        <v>0</v>
      </c>
      <c r="F290">
        <v>0</v>
      </c>
      <c r="G290">
        <v>0</v>
      </c>
      <c r="H290">
        <v>0</v>
      </c>
      <c r="I290">
        <v>0</v>
      </c>
      <c r="J290">
        <v>0</v>
      </c>
      <c r="K290">
        <v>0</v>
      </c>
      <c r="L290">
        <v>0</v>
      </c>
      <c r="M290">
        <v>0</v>
      </c>
      <c r="N290">
        <v>493369</v>
      </c>
    </row>
    <row r="291" spans="2:14" x14ac:dyDescent="0.25">
      <c r="B291" s="6" t="s">
        <v>5985</v>
      </c>
      <c r="C291">
        <v>0</v>
      </c>
      <c r="D291">
        <v>0</v>
      </c>
      <c r="E291">
        <v>0</v>
      </c>
      <c r="F291">
        <v>0</v>
      </c>
      <c r="G291">
        <v>0</v>
      </c>
      <c r="H291">
        <v>0</v>
      </c>
      <c r="I291">
        <v>0</v>
      </c>
      <c r="J291">
        <v>0</v>
      </c>
      <c r="K291">
        <v>0</v>
      </c>
      <c r="L291">
        <v>0</v>
      </c>
      <c r="M291">
        <v>0</v>
      </c>
      <c r="N291">
        <v>457628</v>
      </c>
    </row>
    <row r="292" spans="2:14" x14ac:dyDescent="0.25">
      <c r="B292" s="6" t="s">
        <v>5986</v>
      </c>
      <c r="C292">
        <v>0</v>
      </c>
      <c r="D292">
        <v>0</v>
      </c>
      <c r="E292">
        <v>0</v>
      </c>
      <c r="F292">
        <v>0</v>
      </c>
      <c r="G292">
        <v>0</v>
      </c>
      <c r="H292">
        <v>0</v>
      </c>
      <c r="I292">
        <v>0</v>
      </c>
      <c r="J292">
        <v>0</v>
      </c>
      <c r="K292">
        <v>0</v>
      </c>
      <c r="L292">
        <v>0</v>
      </c>
      <c r="M292">
        <v>0</v>
      </c>
      <c r="N292">
        <v>287994</v>
      </c>
    </row>
    <row r="293" spans="2:14" x14ac:dyDescent="0.25">
      <c r="B293" s="6" t="s">
        <v>5987</v>
      </c>
      <c r="C293">
        <v>0</v>
      </c>
      <c r="D293">
        <v>0</v>
      </c>
      <c r="E293">
        <v>0</v>
      </c>
      <c r="F293">
        <v>0</v>
      </c>
      <c r="G293">
        <v>0</v>
      </c>
      <c r="H293">
        <v>0</v>
      </c>
      <c r="I293">
        <v>0</v>
      </c>
      <c r="J293">
        <v>0</v>
      </c>
      <c r="K293">
        <v>0</v>
      </c>
      <c r="L293">
        <v>0</v>
      </c>
      <c r="M293">
        <v>0</v>
      </c>
      <c r="N293">
        <v>228814</v>
      </c>
    </row>
    <row r="294" spans="2:14" x14ac:dyDescent="0.25">
      <c r="B294" s="6" t="s">
        <v>5988</v>
      </c>
      <c r="C294">
        <v>0</v>
      </c>
      <c r="D294">
        <v>0</v>
      </c>
      <c r="E294">
        <v>0</v>
      </c>
      <c r="F294">
        <v>0</v>
      </c>
      <c r="G294">
        <v>0</v>
      </c>
      <c r="H294">
        <v>0</v>
      </c>
      <c r="I294">
        <v>0</v>
      </c>
      <c r="J294">
        <v>0</v>
      </c>
      <c r="K294">
        <v>0</v>
      </c>
      <c r="L294">
        <v>0</v>
      </c>
      <c r="M294">
        <v>0</v>
      </c>
      <c r="N294">
        <v>180000</v>
      </c>
    </row>
    <row r="295" spans="2:14" x14ac:dyDescent="0.25">
      <c r="B295" s="6" t="s">
        <v>5989</v>
      </c>
      <c r="C295">
        <v>0</v>
      </c>
      <c r="D295">
        <v>0</v>
      </c>
      <c r="E295">
        <v>0</v>
      </c>
      <c r="F295">
        <v>0</v>
      </c>
      <c r="G295">
        <v>0</v>
      </c>
      <c r="H295">
        <v>0</v>
      </c>
      <c r="I295">
        <v>0</v>
      </c>
      <c r="J295">
        <v>0</v>
      </c>
      <c r="K295">
        <v>0</v>
      </c>
      <c r="L295">
        <v>0</v>
      </c>
      <c r="M295">
        <v>284746</v>
      </c>
      <c r="N295">
        <v>165303</v>
      </c>
    </row>
    <row r="296" spans="2:14" x14ac:dyDescent="0.25">
      <c r="B296" s="6" t="s">
        <v>5990</v>
      </c>
      <c r="C296">
        <v>0</v>
      </c>
      <c r="D296">
        <v>0</v>
      </c>
      <c r="E296">
        <v>0</v>
      </c>
      <c r="F296">
        <v>0</v>
      </c>
      <c r="G296">
        <v>0</v>
      </c>
      <c r="H296">
        <v>0</v>
      </c>
      <c r="I296">
        <v>0</v>
      </c>
      <c r="J296">
        <v>0</v>
      </c>
      <c r="K296">
        <v>0</v>
      </c>
      <c r="L296">
        <v>0</v>
      </c>
      <c r="M296">
        <v>0</v>
      </c>
      <c r="N296">
        <v>164498</v>
      </c>
    </row>
    <row r="297" spans="2:14" x14ac:dyDescent="0.25">
      <c r="B297" s="6" t="s">
        <v>5991</v>
      </c>
      <c r="C297">
        <v>0</v>
      </c>
      <c r="D297">
        <v>0</v>
      </c>
      <c r="E297">
        <v>200599.99999999997</v>
      </c>
      <c r="F297">
        <v>368278</v>
      </c>
      <c r="G297">
        <v>368278</v>
      </c>
      <c r="H297">
        <v>368278</v>
      </c>
      <c r="I297">
        <v>368278</v>
      </c>
      <c r="J297">
        <v>368278</v>
      </c>
      <c r="K297">
        <v>368278</v>
      </c>
      <c r="L297">
        <v>368278</v>
      </c>
      <c r="M297">
        <v>368278</v>
      </c>
      <c r="N297">
        <v>368278</v>
      </c>
    </row>
    <row r="298" spans="2:14" x14ac:dyDescent="0.25">
      <c r="B298" s="6" t="s">
        <v>5992</v>
      </c>
      <c r="C298">
        <v>40000</v>
      </c>
      <c r="D298">
        <v>81500</v>
      </c>
      <c r="E298">
        <v>81500</v>
      </c>
      <c r="F298">
        <v>73500</v>
      </c>
      <c r="G298">
        <v>73500</v>
      </c>
      <c r="H298">
        <v>73500</v>
      </c>
      <c r="I298">
        <v>73500</v>
      </c>
      <c r="J298">
        <v>73500</v>
      </c>
      <c r="K298">
        <v>73500</v>
      </c>
      <c r="L298">
        <v>73500</v>
      </c>
      <c r="M298">
        <v>73500</v>
      </c>
      <c r="N298">
        <v>73500</v>
      </c>
    </row>
    <row r="299" spans="2:14" x14ac:dyDescent="0.25">
      <c r="B299" s="6" t="s">
        <v>5993</v>
      </c>
      <c r="C299">
        <v>62700</v>
      </c>
      <c r="D299">
        <v>62700</v>
      </c>
      <c r="E299">
        <v>62700</v>
      </c>
      <c r="F299">
        <v>62700</v>
      </c>
      <c r="G299">
        <v>62700</v>
      </c>
      <c r="H299">
        <v>62700</v>
      </c>
      <c r="I299">
        <v>62700</v>
      </c>
      <c r="J299">
        <v>62700</v>
      </c>
      <c r="K299">
        <v>62700</v>
      </c>
      <c r="L299">
        <v>62700</v>
      </c>
      <c r="M299">
        <v>62700</v>
      </c>
      <c r="N299">
        <v>62700</v>
      </c>
    </row>
    <row r="300" spans="2:14" x14ac:dyDescent="0.25">
      <c r="B300" s="6" t="s">
        <v>5994</v>
      </c>
      <c r="C300">
        <v>351901</v>
      </c>
      <c r="D300">
        <v>359901</v>
      </c>
      <c r="E300">
        <v>359901</v>
      </c>
      <c r="F300">
        <v>359901</v>
      </c>
      <c r="G300">
        <v>356401</v>
      </c>
      <c r="H300">
        <v>356401</v>
      </c>
      <c r="I300">
        <v>219821</v>
      </c>
      <c r="J300">
        <v>211821</v>
      </c>
      <c r="K300">
        <v>211821</v>
      </c>
      <c r="L300">
        <v>211821</v>
      </c>
      <c r="M300">
        <v>211821</v>
      </c>
      <c r="N300">
        <v>211821</v>
      </c>
    </row>
    <row r="301" spans="2:14" x14ac:dyDescent="0.25">
      <c r="B301" s="6" t="s">
        <v>5995</v>
      </c>
      <c r="C301">
        <v>4163</v>
      </c>
      <c r="D301">
        <v>4163</v>
      </c>
      <c r="E301">
        <v>4163</v>
      </c>
      <c r="F301">
        <v>4163</v>
      </c>
      <c r="G301">
        <v>4168</v>
      </c>
      <c r="H301">
        <v>4170</v>
      </c>
      <c r="I301">
        <v>12835</v>
      </c>
      <c r="J301">
        <v>835</v>
      </c>
      <c r="K301">
        <v>835</v>
      </c>
      <c r="L301">
        <v>835</v>
      </c>
      <c r="M301">
        <v>835</v>
      </c>
      <c r="N301">
        <v>835</v>
      </c>
    </row>
    <row r="302" spans="2:14" x14ac:dyDescent="0.25">
      <c r="B302" s="6" t="s">
        <v>5996</v>
      </c>
      <c r="C302">
        <v>0</v>
      </c>
      <c r="D302">
        <v>0</v>
      </c>
      <c r="E302">
        <v>0</v>
      </c>
      <c r="F302">
        <v>10811</v>
      </c>
      <c r="G302">
        <v>10396</v>
      </c>
      <c r="H302">
        <v>0</v>
      </c>
      <c r="I302">
        <v>0</v>
      </c>
      <c r="J302">
        <v>7246</v>
      </c>
      <c r="K302">
        <v>0</v>
      </c>
      <c r="L302">
        <v>0</v>
      </c>
      <c r="M302">
        <v>8016</v>
      </c>
      <c r="N302">
        <v>0</v>
      </c>
    </row>
    <row r="303" spans="2:14" x14ac:dyDescent="0.25">
      <c r="B303" s="6" t="s">
        <v>5997</v>
      </c>
      <c r="C303">
        <v>5625</v>
      </c>
      <c r="D303">
        <v>5625</v>
      </c>
      <c r="E303">
        <v>5625</v>
      </c>
      <c r="F303">
        <v>5625</v>
      </c>
      <c r="G303">
        <v>5625</v>
      </c>
      <c r="H303">
        <v>5625</v>
      </c>
      <c r="I303">
        <v>625</v>
      </c>
      <c r="J303">
        <v>625</v>
      </c>
      <c r="K303">
        <v>625</v>
      </c>
      <c r="L303">
        <v>625</v>
      </c>
      <c r="M303">
        <v>625</v>
      </c>
      <c r="N303">
        <v>625</v>
      </c>
    </row>
    <row r="304" spans="2:14" x14ac:dyDescent="0.25">
      <c r="B304" s="6" t="s">
        <v>5998</v>
      </c>
      <c r="C304">
        <v>14880</v>
      </c>
      <c r="D304">
        <v>18210</v>
      </c>
      <c r="E304">
        <v>17470</v>
      </c>
      <c r="F304">
        <v>14200</v>
      </c>
      <c r="G304">
        <v>12940</v>
      </c>
      <c r="H304">
        <v>10895</v>
      </c>
      <c r="I304">
        <v>19110</v>
      </c>
      <c r="J304">
        <v>10290</v>
      </c>
      <c r="K304">
        <v>13240</v>
      </c>
      <c r="L304">
        <v>10710</v>
      </c>
      <c r="M304">
        <v>13650</v>
      </c>
      <c r="N304">
        <v>11405</v>
      </c>
    </row>
    <row r="305" spans="2:14" x14ac:dyDescent="0.25">
      <c r="B305" s="6" t="s">
        <v>5999</v>
      </c>
      <c r="C305">
        <v>30000</v>
      </c>
      <c r="D305">
        <v>30000</v>
      </c>
      <c r="E305">
        <v>30000</v>
      </c>
      <c r="F305">
        <v>30000</v>
      </c>
      <c r="G305">
        <v>30000</v>
      </c>
      <c r="H305">
        <v>30000</v>
      </c>
      <c r="I305">
        <v>30000</v>
      </c>
      <c r="J305">
        <v>30000</v>
      </c>
      <c r="K305">
        <v>30000</v>
      </c>
      <c r="L305">
        <v>30000</v>
      </c>
      <c r="M305">
        <v>30000</v>
      </c>
      <c r="N305">
        <v>30000</v>
      </c>
    </row>
    <row r="306" spans="2:14" x14ac:dyDescent="0.25">
      <c r="B306" s="6" t="s">
        <v>6000</v>
      </c>
      <c r="C306">
        <v>31500</v>
      </c>
      <c r="D306">
        <v>31500</v>
      </c>
      <c r="E306">
        <v>21000</v>
      </c>
      <c r="F306">
        <v>49000</v>
      </c>
      <c r="G306">
        <v>59500</v>
      </c>
      <c r="H306">
        <v>59500</v>
      </c>
      <c r="I306">
        <v>10500</v>
      </c>
      <c r="J306">
        <v>10000</v>
      </c>
      <c r="K306">
        <v>10000</v>
      </c>
      <c r="L306">
        <v>10000</v>
      </c>
      <c r="M306">
        <v>0</v>
      </c>
      <c r="N306">
        <v>0</v>
      </c>
    </row>
    <row r="307" spans="2:14" x14ac:dyDescent="0.25">
      <c r="B307" s="6" t="s">
        <v>6001</v>
      </c>
      <c r="C307">
        <v>0</v>
      </c>
      <c r="D307">
        <v>0</v>
      </c>
      <c r="E307">
        <v>0</v>
      </c>
      <c r="F307">
        <v>0</v>
      </c>
      <c r="G307">
        <v>0</v>
      </c>
      <c r="H307">
        <v>10000</v>
      </c>
      <c r="I307">
        <v>10000</v>
      </c>
      <c r="J307">
        <v>10000</v>
      </c>
      <c r="K307">
        <v>0</v>
      </c>
      <c r="L307">
        <v>0</v>
      </c>
      <c r="M307">
        <v>0</v>
      </c>
      <c r="N307">
        <v>0</v>
      </c>
    </row>
    <row r="308" spans="2:14" x14ac:dyDescent="0.25">
      <c r="B308" s="6" t="s">
        <v>6002</v>
      </c>
      <c r="C308">
        <v>0</v>
      </c>
      <c r="D308">
        <v>0</v>
      </c>
      <c r="E308">
        <v>0</v>
      </c>
      <c r="F308">
        <v>29900</v>
      </c>
      <c r="G308">
        <v>0</v>
      </c>
      <c r="H308">
        <v>0</v>
      </c>
      <c r="I308">
        <v>0</v>
      </c>
      <c r="J308">
        <v>0</v>
      </c>
      <c r="K308">
        <v>0</v>
      </c>
      <c r="L308">
        <v>0</v>
      </c>
      <c r="M308">
        <v>0</v>
      </c>
      <c r="N308">
        <v>0</v>
      </c>
    </row>
    <row r="309" spans="2:14" x14ac:dyDescent="0.25">
      <c r="B309" s="6" t="s">
        <v>6003</v>
      </c>
      <c r="C309">
        <v>0</v>
      </c>
      <c r="D309">
        <v>9000</v>
      </c>
      <c r="E309">
        <v>9000</v>
      </c>
      <c r="F309">
        <v>9000</v>
      </c>
      <c r="G309">
        <v>0</v>
      </c>
      <c r="H309">
        <v>0</v>
      </c>
      <c r="I309">
        <v>0</v>
      </c>
      <c r="J309">
        <v>0</v>
      </c>
      <c r="K309">
        <v>0</v>
      </c>
      <c r="L309">
        <v>0</v>
      </c>
      <c r="M309">
        <v>0</v>
      </c>
      <c r="N309">
        <v>0</v>
      </c>
    </row>
    <row r="310" spans="2:14" x14ac:dyDescent="0.25">
      <c r="B310" s="6" t="s">
        <v>6004</v>
      </c>
      <c r="C310">
        <v>0</v>
      </c>
      <c r="D310">
        <v>0</v>
      </c>
      <c r="E310">
        <v>10000</v>
      </c>
      <c r="F310">
        <v>0</v>
      </c>
      <c r="G310">
        <v>0</v>
      </c>
      <c r="H310">
        <v>10000</v>
      </c>
      <c r="I310">
        <v>0</v>
      </c>
      <c r="J310">
        <v>0</v>
      </c>
      <c r="K310">
        <v>0</v>
      </c>
      <c r="L310">
        <v>0</v>
      </c>
      <c r="M310">
        <v>0</v>
      </c>
      <c r="N310">
        <v>0</v>
      </c>
    </row>
    <row r="311" spans="2:14" x14ac:dyDescent="0.25">
      <c r="B311" s="6" t="s">
        <v>6005</v>
      </c>
      <c r="C311">
        <v>770</v>
      </c>
      <c r="D311">
        <v>770</v>
      </c>
      <c r="E311">
        <v>770</v>
      </c>
      <c r="F311">
        <v>770</v>
      </c>
      <c r="G311">
        <v>770</v>
      </c>
      <c r="H311">
        <v>770</v>
      </c>
      <c r="I311">
        <v>0</v>
      </c>
      <c r="J311">
        <v>0</v>
      </c>
      <c r="K311">
        <v>0</v>
      </c>
      <c r="L311">
        <v>0</v>
      </c>
      <c r="M311">
        <v>0</v>
      </c>
      <c r="N311">
        <v>0</v>
      </c>
    </row>
    <row r="312" spans="2:14" x14ac:dyDescent="0.25">
      <c r="B312" s="6" t="s">
        <v>6006</v>
      </c>
      <c r="C312">
        <v>0</v>
      </c>
      <c r="D312">
        <v>0</v>
      </c>
      <c r="E312">
        <v>0</v>
      </c>
      <c r="F312">
        <v>86</v>
      </c>
      <c r="G312">
        <v>0</v>
      </c>
      <c r="H312">
        <v>0</v>
      </c>
      <c r="I312">
        <v>640</v>
      </c>
      <c r="J312">
        <v>640</v>
      </c>
      <c r="K312">
        <v>640</v>
      </c>
      <c r="L312">
        <v>640</v>
      </c>
      <c r="M312">
        <v>640</v>
      </c>
      <c r="N312">
        <v>640</v>
      </c>
    </row>
    <row r="313" spans="2:14" x14ac:dyDescent="0.25">
      <c r="B313" s="6" t="s">
        <v>6007</v>
      </c>
      <c r="C313">
        <v>0</v>
      </c>
      <c r="D313">
        <v>0</v>
      </c>
      <c r="E313">
        <v>0</v>
      </c>
      <c r="F313">
        <v>0</v>
      </c>
      <c r="G313">
        <v>0</v>
      </c>
      <c r="H313">
        <v>0</v>
      </c>
      <c r="I313">
        <v>0</v>
      </c>
      <c r="J313">
        <v>0</v>
      </c>
      <c r="K313">
        <v>0</v>
      </c>
      <c r="L313">
        <v>0</v>
      </c>
      <c r="M313">
        <v>0</v>
      </c>
      <c r="N313">
        <v>0</v>
      </c>
    </row>
    <row r="314" spans="2:14" x14ac:dyDescent="0.25">
      <c r="B314" s="6" t="s">
        <v>2902</v>
      </c>
      <c r="C314">
        <v>0</v>
      </c>
      <c r="D314">
        <v>0</v>
      </c>
      <c r="E314">
        <v>0</v>
      </c>
      <c r="F314">
        <v>0</v>
      </c>
      <c r="G314">
        <v>0</v>
      </c>
      <c r="H314">
        <v>120</v>
      </c>
      <c r="I314">
        <v>0</v>
      </c>
      <c r="J314">
        <v>120</v>
      </c>
      <c r="K314">
        <v>240</v>
      </c>
      <c r="L314">
        <v>120</v>
      </c>
      <c r="M314">
        <v>0</v>
      </c>
      <c r="N314">
        <v>0</v>
      </c>
    </row>
    <row r="315" spans="2:14" x14ac:dyDescent="0.25">
      <c r="B315" s="6" t="s">
        <v>6010</v>
      </c>
      <c r="C315">
        <v>0</v>
      </c>
      <c r="D315">
        <v>0</v>
      </c>
      <c r="E315">
        <v>0</v>
      </c>
      <c r="F315">
        <v>21000</v>
      </c>
      <c r="G315">
        <v>0</v>
      </c>
      <c r="H315">
        <v>0</v>
      </c>
      <c r="I315">
        <v>0</v>
      </c>
      <c r="J315">
        <v>0</v>
      </c>
      <c r="K315">
        <v>0</v>
      </c>
      <c r="L315">
        <v>21000</v>
      </c>
      <c r="M315">
        <v>0</v>
      </c>
      <c r="N315">
        <v>0</v>
      </c>
    </row>
    <row r="316" spans="2:14" x14ac:dyDescent="0.25">
      <c r="B316" s="6" t="s">
        <v>6012</v>
      </c>
      <c r="C316">
        <v>0</v>
      </c>
      <c r="D316">
        <v>0</v>
      </c>
      <c r="E316">
        <v>0</v>
      </c>
      <c r="F316">
        <v>0</v>
      </c>
      <c r="G316">
        <v>0</v>
      </c>
      <c r="H316">
        <v>0</v>
      </c>
      <c r="I316">
        <v>0</v>
      </c>
      <c r="J316">
        <v>0</v>
      </c>
      <c r="K316">
        <v>0</v>
      </c>
      <c r="L316">
        <v>0</v>
      </c>
      <c r="M316">
        <v>0</v>
      </c>
      <c r="N316">
        <v>3924</v>
      </c>
    </row>
    <row r="317" spans="2:14" x14ac:dyDescent="0.25">
      <c r="B317" s="6" t="s">
        <v>6013</v>
      </c>
      <c r="C317">
        <v>0</v>
      </c>
      <c r="D317">
        <v>0</v>
      </c>
      <c r="E317">
        <v>0</v>
      </c>
      <c r="F317">
        <v>31498</v>
      </c>
      <c r="G317">
        <v>0</v>
      </c>
      <c r="H317">
        <v>0</v>
      </c>
      <c r="I317">
        <v>0</v>
      </c>
      <c r="J317">
        <v>0</v>
      </c>
      <c r="K317">
        <v>0</v>
      </c>
      <c r="L317">
        <v>31498</v>
      </c>
      <c r="M317">
        <v>0</v>
      </c>
      <c r="N317">
        <v>0</v>
      </c>
    </row>
    <row r="318" spans="2:14" x14ac:dyDescent="0.25">
      <c r="B318" s="6" t="s">
        <v>6014</v>
      </c>
      <c r="C318">
        <v>0</v>
      </c>
      <c r="D318">
        <v>0</v>
      </c>
      <c r="E318">
        <v>0</v>
      </c>
      <c r="F318">
        <v>0</v>
      </c>
      <c r="G318">
        <v>0</v>
      </c>
      <c r="H318">
        <v>160000</v>
      </c>
      <c r="I318">
        <v>0</v>
      </c>
      <c r="J318">
        <v>0</v>
      </c>
      <c r="K318">
        <v>0</v>
      </c>
      <c r="L318">
        <v>0</v>
      </c>
      <c r="M318">
        <v>0</v>
      </c>
      <c r="N318">
        <v>0</v>
      </c>
    </row>
    <row r="319" spans="2:14" x14ac:dyDescent="0.25">
      <c r="B319" s="6" t="s">
        <v>6015</v>
      </c>
      <c r="C319">
        <v>0</v>
      </c>
      <c r="D319">
        <v>0</v>
      </c>
      <c r="E319">
        <v>0</v>
      </c>
      <c r="F319">
        <v>0</v>
      </c>
      <c r="G319">
        <v>0</v>
      </c>
      <c r="H319">
        <v>0</v>
      </c>
      <c r="I319">
        <v>0</v>
      </c>
      <c r="J319">
        <v>90000</v>
      </c>
      <c r="K319">
        <v>0</v>
      </c>
      <c r="L319">
        <v>0</v>
      </c>
      <c r="M319">
        <v>0</v>
      </c>
      <c r="N319">
        <v>0</v>
      </c>
    </row>
    <row r="320" spans="2:14" x14ac:dyDescent="0.25">
      <c r="B320" s="6" t="s">
        <v>6016</v>
      </c>
      <c r="C320">
        <v>0</v>
      </c>
      <c r="D320">
        <v>0</v>
      </c>
      <c r="E320">
        <v>0</v>
      </c>
      <c r="F320">
        <v>0</v>
      </c>
      <c r="G320">
        <v>0</v>
      </c>
      <c r="H320">
        <v>60000</v>
      </c>
      <c r="I320">
        <v>0</v>
      </c>
      <c r="J320">
        <v>0</v>
      </c>
      <c r="K320">
        <v>0</v>
      </c>
      <c r="L320">
        <v>0</v>
      </c>
      <c r="M320">
        <v>0</v>
      </c>
      <c r="N320">
        <v>0</v>
      </c>
    </row>
    <row r="321" spans="2:14" x14ac:dyDescent="0.25">
      <c r="B321" s="6" t="s">
        <v>6017</v>
      </c>
      <c r="C321">
        <v>0</v>
      </c>
      <c r="D321">
        <v>0</v>
      </c>
      <c r="E321">
        <v>0</v>
      </c>
      <c r="F321">
        <v>0</v>
      </c>
      <c r="G321">
        <v>0</v>
      </c>
      <c r="H321">
        <v>40000</v>
      </c>
      <c r="I321">
        <v>0</v>
      </c>
      <c r="J321">
        <v>0</v>
      </c>
      <c r="K321">
        <v>0</v>
      </c>
      <c r="L321">
        <v>0</v>
      </c>
      <c r="M321">
        <v>0</v>
      </c>
      <c r="N321">
        <v>0</v>
      </c>
    </row>
    <row r="322" spans="2:14" x14ac:dyDescent="0.25">
      <c r="B322" s="6" t="s">
        <v>6018</v>
      </c>
      <c r="C322">
        <v>0</v>
      </c>
      <c r="D322">
        <v>0</v>
      </c>
      <c r="E322">
        <v>0</v>
      </c>
      <c r="F322">
        <v>0</v>
      </c>
      <c r="G322">
        <v>0</v>
      </c>
      <c r="H322">
        <v>0</v>
      </c>
      <c r="I322">
        <v>0</v>
      </c>
      <c r="J322">
        <v>24700</v>
      </c>
      <c r="K322">
        <v>0</v>
      </c>
      <c r="L322">
        <v>0</v>
      </c>
      <c r="M322">
        <v>0</v>
      </c>
      <c r="N322">
        <v>0</v>
      </c>
    </row>
    <row r="323" spans="2:14" x14ac:dyDescent="0.25">
      <c r="B323" s="6" t="s">
        <v>6019</v>
      </c>
      <c r="C323">
        <v>467</v>
      </c>
      <c r="D323">
        <v>0</v>
      </c>
      <c r="E323">
        <v>11000</v>
      </c>
      <c r="F323">
        <v>0</v>
      </c>
      <c r="G323">
        <v>0</v>
      </c>
      <c r="H323">
        <v>0</v>
      </c>
      <c r="I323">
        <v>9673</v>
      </c>
      <c r="J323">
        <v>0</v>
      </c>
      <c r="K323">
        <v>0</v>
      </c>
      <c r="L323">
        <v>0</v>
      </c>
      <c r="M323">
        <v>0</v>
      </c>
      <c r="N323">
        <v>4195</v>
      </c>
    </row>
    <row r="324" spans="2:14" x14ac:dyDescent="0.25">
      <c r="B324" s="6" t="s">
        <v>6020</v>
      </c>
      <c r="C324">
        <v>0</v>
      </c>
      <c r="D324">
        <v>0</v>
      </c>
      <c r="E324">
        <v>0</v>
      </c>
      <c r="F324">
        <v>0</v>
      </c>
      <c r="G324">
        <v>0</v>
      </c>
      <c r="H324">
        <v>400000</v>
      </c>
      <c r="I324">
        <v>0</v>
      </c>
      <c r="J324">
        <v>0</v>
      </c>
      <c r="K324">
        <v>200000</v>
      </c>
      <c r="L324">
        <v>0</v>
      </c>
      <c r="M324">
        <v>0</v>
      </c>
      <c r="N324">
        <v>0</v>
      </c>
    </row>
    <row r="325" spans="2:14" x14ac:dyDescent="0.25">
      <c r="B325" s="6" t="s">
        <v>6021</v>
      </c>
      <c r="C325">
        <v>19760</v>
      </c>
      <c r="D325">
        <v>14700</v>
      </c>
      <c r="E325">
        <v>16460</v>
      </c>
      <c r="F325">
        <v>12510</v>
      </c>
      <c r="G325">
        <v>16660</v>
      </c>
      <c r="H325">
        <v>17460</v>
      </c>
      <c r="I325">
        <v>29437</v>
      </c>
      <c r="J325">
        <v>19747</v>
      </c>
      <c r="K325">
        <v>15907</v>
      </c>
      <c r="L325">
        <v>13067</v>
      </c>
      <c r="M325">
        <v>13787</v>
      </c>
      <c r="N325">
        <v>13785</v>
      </c>
    </row>
    <row r="326" spans="2:14" x14ac:dyDescent="0.25">
      <c r="B326" s="6" t="s">
        <v>6022</v>
      </c>
      <c r="C326">
        <v>10835</v>
      </c>
      <c r="D326">
        <v>10835</v>
      </c>
      <c r="E326">
        <v>10835</v>
      </c>
      <c r="F326">
        <v>10835</v>
      </c>
      <c r="G326">
        <v>10835</v>
      </c>
      <c r="H326">
        <v>10835</v>
      </c>
      <c r="I326">
        <v>10835</v>
      </c>
      <c r="J326">
        <v>10835</v>
      </c>
      <c r="K326">
        <v>10835</v>
      </c>
      <c r="L326">
        <v>10835</v>
      </c>
      <c r="M326">
        <v>10835</v>
      </c>
      <c r="N326">
        <v>10835</v>
      </c>
    </row>
    <row r="327" spans="2:14" x14ac:dyDescent="0.25">
      <c r="B327" s="6" t="s">
        <v>6023</v>
      </c>
      <c r="C327">
        <v>600</v>
      </c>
      <c r="D327">
        <v>600</v>
      </c>
      <c r="E327">
        <v>600</v>
      </c>
      <c r="F327">
        <v>600</v>
      </c>
      <c r="G327">
        <v>600</v>
      </c>
      <c r="H327">
        <v>600</v>
      </c>
      <c r="I327">
        <v>600</v>
      </c>
      <c r="J327">
        <v>600</v>
      </c>
      <c r="K327">
        <v>600</v>
      </c>
      <c r="L327">
        <v>600</v>
      </c>
      <c r="M327">
        <v>600</v>
      </c>
      <c r="N327">
        <v>600</v>
      </c>
    </row>
    <row r="328" spans="2:14" x14ac:dyDescent="0.25">
      <c r="B328" s="6" t="s">
        <v>6024</v>
      </c>
      <c r="C328">
        <v>906</v>
      </c>
      <c r="D328">
        <v>906</v>
      </c>
      <c r="E328">
        <v>906</v>
      </c>
      <c r="F328">
        <v>906</v>
      </c>
      <c r="G328">
        <v>906</v>
      </c>
      <c r="H328">
        <v>906</v>
      </c>
      <c r="I328">
        <v>906</v>
      </c>
      <c r="J328">
        <v>906</v>
      </c>
      <c r="K328">
        <v>906</v>
      </c>
      <c r="L328">
        <v>906</v>
      </c>
      <c r="M328">
        <v>906</v>
      </c>
      <c r="N328">
        <v>906</v>
      </c>
    </row>
    <row r="329" spans="2:14" x14ac:dyDescent="0.25">
      <c r="B329" s="6" t="s">
        <v>6025</v>
      </c>
      <c r="C329">
        <v>37584</v>
      </c>
      <c r="D329">
        <v>33624</v>
      </c>
      <c r="E329">
        <v>33624</v>
      </c>
      <c r="F329">
        <v>37584</v>
      </c>
      <c r="G329">
        <v>33624</v>
      </c>
      <c r="H329">
        <v>33624</v>
      </c>
      <c r="I329">
        <v>37584</v>
      </c>
      <c r="J329">
        <v>33624</v>
      </c>
      <c r="K329">
        <v>19894</v>
      </c>
      <c r="L329">
        <v>0</v>
      </c>
      <c r="M329">
        <v>0</v>
      </c>
      <c r="N329">
        <v>0</v>
      </c>
    </row>
    <row r="330" spans="2:14" x14ac:dyDescent="0.25">
      <c r="B330" s="6" t="s">
        <v>6026</v>
      </c>
      <c r="C330">
        <v>324660</v>
      </c>
      <c r="D330">
        <v>324660</v>
      </c>
      <c r="E330">
        <v>324660</v>
      </c>
      <c r="F330">
        <v>324660</v>
      </c>
      <c r="G330">
        <v>324660</v>
      </c>
      <c r="H330">
        <v>324660</v>
      </c>
      <c r="I330">
        <v>324660</v>
      </c>
      <c r="J330">
        <v>324660</v>
      </c>
      <c r="K330">
        <v>324660</v>
      </c>
      <c r="L330">
        <v>324660</v>
      </c>
      <c r="M330">
        <v>324660</v>
      </c>
      <c r="N330">
        <v>324660</v>
      </c>
    </row>
    <row r="331" spans="2:14" x14ac:dyDescent="0.25">
      <c r="B331" s="6" t="s">
        <v>6027</v>
      </c>
      <c r="C331">
        <v>0</v>
      </c>
      <c r="D331">
        <v>0</v>
      </c>
      <c r="E331">
        <v>7500</v>
      </c>
      <c r="F331">
        <v>0</v>
      </c>
      <c r="G331">
        <v>0</v>
      </c>
      <c r="H331">
        <v>0</v>
      </c>
      <c r="I331">
        <v>0</v>
      </c>
      <c r="J331">
        <v>2500</v>
      </c>
      <c r="K331">
        <v>0</v>
      </c>
      <c r="L331">
        <v>0</v>
      </c>
      <c r="M331">
        <v>0</v>
      </c>
      <c r="N331">
        <v>0</v>
      </c>
    </row>
    <row r="332" spans="2:14" x14ac:dyDescent="0.25">
      <c r="B332" s="6" t="s">
        <v>6028</v>
      </c>
      <c r="C332">
        <v>40894</v>
      </c>
      <c r="D332">
        <v>40894</v>
      </c>
      <c r="E332">
        <v>40894</v>
      </c>
      <c r="F332">
        <v>40894</v>
      </c>
      <c r="G332">
        <v>40894</v>
      </c>
      <c r="H332">
        <v>40894</v>
      </c>
      <c r="I332">
        <v>40894</v>
      </c>
      <c r="J332">
        <v>40894</v>
      </c>
      <c r="K332">
        <v>40894</v>
      </c>
      <c r="L332">
        <v>40894</v>
      </c>
      <c r="M332">
        <v>40894</v>
      </c>
      <c r="N332">
        <v>40894</v>
      </c>
    </row>
    <row r="333" spans="2:14" x14ac:dyDescent="0.25">
      <c r="B333" s="6" t="s">
        <v>6029</v>
      </c>
      <c r="C333">
        <v>120292</v>
      </c>
      <c r="D333">
        <v>120292</v>
      </c>
      <c r="E333">
        <v>120292</v>
      </c>
      <c r="F333">
        <v>120292</v>
      </c>
      <c r="G333">
        <v>120292</v>
      </c>
      <c r="H333">
        <v>120292</v>
      </c>
      <c r="I333">
        <v>120292</v>
      </c>
      <c r="J333">
        <v>120292</v>
      </c>
      <c r="K333">
        <v>120292</v>
      </c>
      <c r="L333">
        <v>120292</v>
      </c>
      <c r="M333">
        <v>120292</v>
      </c>
      <c r="N333">
        <v>120292</v>
      </c>
    </row>
    <row r="334" spans="2:14" x14ac:dyDescent="0.25">
      <c r="B334" s="6" t="s">
        <v>6030</v>
      </c>
      <c r="C334">
        <v>0</v>
      </c>
      <c r="D334">
        <v>0</v>
      </c>
      <c r="E334">
        <v>0</v>
      </c>
      <c r="F334">
        <v>0</v>
      </c>
      <c r="G334">
        <v>0</v>
      </c>
      <c r="H334">
        <v>0</v>
      </c>
      <c r="I334">
        <v>0</v>
      </c>
      <c r="J334">
        <v>0</v>
      </c>
      <c r="K334">
        <v>0</v>
      </c>
      <c r="L334">
        <v>0</v>
      </c>
      <c r="M334">
        <v>0</v>
      </c>
      <c r="N334">
        <v>30000</v>
      </c>
    </row>
    <row r="335" spans="2:14" x14ac:dyDescent="0.25">
      <c r="B335" s="6" t="s">
        <v>6031</v>
      </c>
      <c r="C335">
        <v>0</v>
      </c>
      <c r="D335">
        <v>0</v>
      </c>
      <c r="E335">
        <v>0</v>
      </c>
      <c r="F335">
        <v>0</v>
      </c>
      <c r="G335">
        <v>0</v>
      </c>
      <c r="H335">
        <v>0</v>
      </c>
      <c r="I335">
        <v>1730737</v>
      </c>
      <c r="J335">
        <v>0</v>
      </c>
      <c r="K335">
        <v>0</v>
      </c>
      <c r="L335">
        <v>0</v>
      </c>
      <c r="M335">
        <v>0</v>
      </c>
      <c r="N335">
        <v>3736409</v>
      </c>
    </row>
    <row r="336" spans="2:14" x14ac:dyDescent="0.25">
      <c r="B336" s="6" t="s">
        <v>6032</v>
      </c>
      <c r="C336">
        <v>0</v>
      </c>
      <c r="D336">
        <v>0</v>
      </c>
      <c r="E336">
        <v>0</v>
      </c>
      <c r="F336">
        <v>369618</v>
      </c>
      <c r="G336">
        <v>0</v>
      </c>
      <c r="H336">
        <v>0</v>
      </c>
      <c r="I336">
        <v>0</v>
      </c>
      <c r="J336">
        <v>0</v>
      </c>
      <c r="K336">
        <v>0</v>
      </c>
      <c r="L336">
        <v>0</v>
      </c>
      <c r="M336">
        <v>0</v>
      </c>
      <c r="N336">
        <v>0</v>
      </c>
    </row>
    <row r="337" spans="2:14" x14ac:dyDescent="0.25">
      <c r="B337" s="6" t="s">
        <v>6033</v>
      </c>
      <c r="C337">
        <v>3300</v>
      </c>
      <c r="D337">
        <v>3300</v>
      </c>
      <c r="E337">
        <v>3300</v>
      </c>
      <c r="F337">
        <v>3300</v>
      </c>
      <c r="G337">
        <v>3300</v>
      </c>
      <c r="H337">
        <v>3300</v>
      </c>
      <c r="I337">
        <v>3300</v>
      </c>
      <c r="J337">
        <v>3300</v>
      </c>
      <c r="K337">
        <v>3079</v>
      </c>
      <c r="L337">
        <v>0</v>
      </c>
      <c r="M337">
        <v>0</v>
      </c>
      <c r="N337">
        <v>0</v>
      </c>
    </row>
    <row r="338" spans="2:14" x14ac:dyDescent="0.25">
      <c r="B338" s="6" t="s">
        <v>6034</v>
      </c>
      <c r="C338">
        <v>0</v>
      </c>
      <c r="D338">
        <v>0</v>
      </c>
      <c r="E338">
        <v>0</v>
      </c>
      <c r="F338">
        <v>61030</v>
      </c>
      <c r="G338">
        <v>0</v>
      </c>
      <c r="H338">
        <v>0</v>
      </c>
      <c r="I338">
        <v>0</v>
      </c>
      <c r="J338">
        <v>0</v>
      </c>
      <c r="K338">
        <v>0</v>
      </c>
      <c r="L338">
        <v>0</v>
      </c>
      <c r="M338">
        <v>0</v>
      </c>
      <c r="N338">
        <v>0</v>
      </c>
    </row>
    <row r="339" spans="2:14" x14ac:dyDescent="0.25">
      <c r="B339" s="6" t="s">
        <v>6035</v>
      </c>
      <c r="C339">
        <v>195000</v>
      </c>
      <c r="D339">
        <v>195000</v>
      </c>
      <c r="E339">
        <v>195000</v>
      </c>
      <c r="F339">
        <v>195000</v>
      </c>
      <c r="G339">
        <v>195000</v>
      </c>
      <c r="H339">
        <v>195000</v>
      </c>
      <c r="I339">
        <v>195000</v>
      </c>
      <c r="J339">
        <v>195000</v>
      </c>
      <c r="K339">
        <v>195000</v>
      </c>
      <c r="L339">
        <v>195000</v>
      </c>
      <c r="M339">
        <v>195000</v>
      </c>
      <c r="N339">
        <v>195000</v>
      </c>
    </row>
    <row r="340" spans="2:14" x14ac:dyDescent="0.25">
      <c r="B340" s="6" t="s">
        <v>6036</v>
      </c>
      <c r="C340">
        <v>0</v>
      </c>
      <c r="D340">
        <v>0</v>
      </c>
      <c r="E340">
        <v>0</v>
      </c>
      <c r="F340">
        <v>100000</v>
      </c>
      <c r="G340">
        <v>0</v>
      </c>
      <c r="H340">
        <v>0</v>
      </c>
      <c r="I340">
        <v>100000</v>
      </c>
      <c r="J340">
        <v>0</v>
      </c>
      <c r="K340">
        <v>0</v>
      </c>
      <c r="L340">
        <v>0</v>
      </c>
      <c r="M340">
        <v>0</v>
      </c>
      <c r="N340">
        <v>0</v>
      </c>
    </row>
    <row r="341" spans="2:14" x14ac:dyDescent="0.25">
      <c r="B341" s="6" t="s">
        <v>6037</v>
      </c>
      <c r="C341">
        <v>34000</v>
      </c>
      <c r="D341">
        <v>34000</v>
      </c>
      <c r="E341">
        <v>34000</v>
      </c>
      <c r="F341">
        <v>34000</v>
      </c>
      <c r="G341">
        <v>34000</v>
      </c>
      <c r="H341">
        <v>34000</v>
      </c>
      <c r="I341">
        <v>34000</v>
      </c>
      <c r="J341">
        <v>34000</v>
      </c>
      <c r="K341">
        <v>34000</v>
      </c>
      <c r="L341">
        <v>34000</v>
      </c>
      <c r="M341">
        <v>34000</v>
      </c>
      <c r="N341">
        <v>34000</v>
      </c>
    </row>
    <row r="342" spans="2:14" x14ac:dyDescent="0.25">
      <c r="B342" s="6" t="s">
        <v>6038</v>
      </c>
      <c r="C342">
        <v>92143</v>
      </c>
      <c r="D342">
        <v>92143</v>
      </c>
      <c r="E342">
        <v>92143</v>
      </c>
      <c r="F342">
        <v>92143</v>
      </c>
      <c r="G342">
        <v>92143</v>
      </c>
      <c r="H342">
        <v>92143</v>
      </c>
      <c r="I342">
        <v>92143</v>
      </c>
      <c r="J342">
        <v>92143</v>
      </c>
      <c r="K342">
        <v>92143</v>
      </c>
      <c r="L342">
        <v>92143</v>
      </c>
      <c r="M342">
        <v>92143</v>
      </c>
      <c r="N342">
        <v>92143</v>
      </c>
    </row>
    <row r="343" spans="2:14" x14ac:dyDescent="0.25">
      <c r="B343" s="6" t="s">
        <v>6039</v>
      </c>
      <c r="C343">
        <v>31175</v>
      </c>
      <c r="D343">
        <v>31175</v>
      </c>
      <c r="E343">
        <v>31175</v>
      </c>
      <c r="F343">
        <v>31175</v>
      </c>
      <c r="G343">
        <v>31175</v>
      </c>
      <c r="H343">
        <v>31175</v>
      </c>
      <c r="I343">
        <v>31175</v>
      </c>
      <c r="J343">
        <v>31175</v>
      </c>
      <c r="K343">
        <v>31175</v>
      </c>
      <c r="L343">
        <v>31175</v>
      </c>
      <c r="M343">
        <v>31175</v>
      </c>
      <c r="N343">
        <v>31175</v>
      </c>
    </row>
    <row r="344" spans="2:14" x14ac:dyDescent="0.25">
      <c r="B344" s="6" t="s">
        <v>6040</v>
      </c>
      <c r="C344">
        <v>40305</v>
      </c>
      <c r="D344">
        <v>40305</v>
      </c>
      <c r="E344">
        <v>40305</v>
      </c>
      <c r="F344">
        <v>40305</v>
      </c>
      <c r="G344">
        <v>40305</v>
      </c>
      <c r="H344">
        <v>40305</v>
      </c>
      <c r="I344">
        <v>40305</v>
      </c>
      <c r="J344">
        <v>40305</v>
      </c>
      <c r="K344">
        <v>40305</v>
      </c>
      <c r="L344">
        <v>0</v>
      </c>
      <c r="M344">
        <v>0</v>
      </c>
      <c r="N344">
        <v>0</v>
      </c>
    </row>
    <row r="345" spans="2:14" x14ac:dyDescent="0.25">
      <c r="B345" s="6" t="s">
        <v>6041</v>
      </c>
      <c r="C345">
        <v>0</v>
      </c>
      <c r="D345">
        <v>0</v>
      </c>
      <c r="E345">
        <v>0</v>
      </c>
      <c r="F345">
        <v>0</v>
      </c>
      <c r="G345">
        <v>0</v>
      </c>
      <c r="H345">
        <v>0</v>
      </c>
      <c r="I345">
        <v>60000</v>
      </c>
      <c r="J345">
        <v>60000</v>
      </c>
      <c r="K345">
        <v>60000</v>
      </c>
      <c r="L345">
        <v>60000</v>
      </c>
      <c r="M345">
        <v>60000</v>
      </c>
      <c r="N345">
        <v>60000</v>
      </c>
    </row>
    <row r="346" spans="2:14" x14ac:dyDescent="0.25">
      <c r="B346" s="6" t="s">
        <v>6042</v>
      </c>
      <c r="C346">
        <v>25000</v>
      </c>
      <c r="D346">
        <v>25000</v>
      </c>
      <c r="E346">
        <v>25000</v>
      </c>
      <c r="F346">
        <v>25000</v>
      </c>
      <c r="G346">
        <v>25000</v>
      </c>
      <c r="H346">
        <v>25000</v>
      </c>
      <c r="I346">
        <v>25000</v>
      </c>
      <c r="J346">
        <v>25000</v>
      </c>
      <c r="K346">
        <v>25000</v>
      </c>
      <c r="L346">
        <v>25000</v>
      </c>
      <c r="M346">
        <v>25000</v>
      </c>
      <c r="N346">
        <v>25000</v>
      </c>
    </row>
    <row r="347" spans="2:14" x14ac:dyDescent="0.25">
      <c r="B347" s="6" t="s">
        <v>6043</v>
      </c>
      <c r="C347">
        <v>0</v>
      </c>
      <c r="D347">
        <v>0</v>
      </c>
      <c r="E347">
        <v>0</v>
      </c>
      <c r="F347">
        <v>50000</v>
      </c>
      <c r="G347">
        <v>0</v>
      </c>
      <c r="H347">
        <v>50000</v>
      </c>
      <c r="I347">
        <v>0</v>
      </c>
      <c r="J347">
        <v>0</v>
      </c>
      <c r="K347">
        <v>50000</v>
      </c>
      <c r="L347">
        <v>0</v>
      </c>
      <c r="M347">
        <v>50000</v>
      </c>
      <c r="N347">
        <v>0</v>
      </c>
    </row>
    <row r="348" spans="2:14" x14ac:dyDescent="0.25">
      <c r="B348" s="6" t="s">
        <v>6044</v>
      </c>
      <c r="C348">
        <v>10000</v>
      </c>
      <c r="D348">
        <v>10000</v>
      </c>
      <c r="E348">
        <v>10000</v>
      </c>
      <c r="F348">
        <v>10000</v>
      </c>
      <c r="G348">
        <v>20000</v>
      </c>
      <c r="H348">
        <v>20000</v>
      </c>
      <c r="I348">
        <v>20000</v>
      </c>
      <c r="J348">
        <v>20000</v>
      </c>
      <c r="K348">
        <v>20000</v>
      </c>
      <c r="L348">
        <v>20000</v>
      </c>
      <c r="M348">
        <v>20000</v>
      </c>
      <c r="N348">
        <v>20000</v>
      </c>
    </row>
    <row r="349" spans="2:14" x14ac:dyDescent="0.25">
      <c r="B349" s="6" t="s">
        <v>6045</v>
      </c>
      <c r="C349">
        <v>0</v>
      </c>
      <c r="D349">
        <v>0</v>
      </c>
      <c r="E349">
        <v>0</v>
      </c>
      <c r="F349">
        <v>100000</v>
      </c>
      <c r="G349">
        <v>0</v>
      </c>
      <c r="H349">
        <v>0</v>
      </c>
      <c r="I349">
        <v>100000</v>
      </c>
      <c r="J349">
        <v>0</v>
      </c>
      <c r="K349">
        <v>0</v>
      </c>
      <c r="L349">
        <v>0</v>
      </c>
      <c r="M349">
        <v>0</v>
      </c>
      <c r="N349">
        <v>0</v>
      </c>
    </row>
    <row r="350" spans="2:14" x14ac:dyDescent="0.25">
      <c r="B350" s="6" t="s">
        <v>6046</v>
      </c>
      <c r="C350">
        <v>4000</v>
      </c>
      <c r="D350">
        <v>4000</v>
      </c>
      <c r="E350">
        <v>8000</v>
      </c>
      <c r="F350">
        <v>41600</v>
      </c>
      <c r="G350">
        <v>54400</v>
      </c>
      <c r="H350">
        <v>50489</v>
      </c>
      <c r="I350">
        <v>0</v>
      </c>
      <c r="J350">
        <v>0</v>
      </c>
      <c r="K350">
        <v>0</v>
      </c>
      <c r="L350">
        <v>0</v>
      </c>
      <c r="M350">
        <v>0</v>
      </c>
      <c r="N350">
        <v>0</v>
      </c>
    </row>
    <row r="351" spans="2:14" x14ac:dyDescent="0.25">
      <c r="B351" s="6" t="s">
        <v>6047</v>
      </c>
      <c r="C351">
        <v>13015</v>
      </c>
      <c r="D351">
        <v>13015</v>
      </c>
      <c r="E351">
        <v>13015</v>
      </c>
      <c r="F351">
        <v>13015</v>
      </c>
      <c r="G351">
        <v>13015</v>
      </c>
      <c r="H351">
        <v>13015</v>
      </c>
      <c r="I351">
        <v>13015</v>
      </c>
      <c r="J351">
        <v>13015</v>
      </c>
      <c r="K351">
        <v>13015</v>
      </c>
      <c r="L351">
        <v>13015</v>
      </c>
      <c r="M351">
        <v>13015</v>
      </c>
      <c r="N351">
        <v>13015</v>
      </c>
    </row>
    <row r="352" spans="2:14" x14ac:dyDescent="0.25">
      <c r="B352" s="6" t="s">
        <v>6048</v>
      </c>
      <c r="C352">
        <v>12712</v>
      </c>
      <c r="D352">
        <v>12712</v>
      </c>
      <c r="E352">
        <v>12712</v>
      </c>
      <c r="F352">
        <v>12712</v>
      </c>
      <c r="G352">
        <v>12712</v>
      </c>
      <c r="H352">
        <v>12712</v>
      </c>
      <c r="I352">
        <v>12712</v>
      </c>
      <c r="J352">
        <v>12712</v>
      </c>
      <c r="K352">
        <v>12712</v>
      </c>
      <c r="L352">
        <v>12712</v>
      </c>
      <c r="M352">
        <v>12712</v>
      </c>
      <c r="N352">
        <v>12712</v>
      </c>
    </row>
    <row r="353" spans="2:14" x14ac:dyDescent="0.25">
      <c r="B353" s="6" t="s">
        <v>6049</v>
      </c>
      <c r="C353">
        <v>0</v>
      </c>
      <c r="D353">
        <v>0</v>
      </c>
      <c r="E353">
        <v>37600</v>
      </c>
      <c r="F353">
        <v>37600</v>
      </c>
      <c r="G353">
        <v>37600</v>
      </c>
      <c r="H353">
        <v>34600</v>
      </c>
      <c r="I353">
        <v>0</v>
      </c>
      <c r="J353">
        <v>0</v>
      </c>
      <c r="K353">
        <v>0</v>
      </c>
      <c r="L353">
        <v>0</v>
      </c>
      <c r="M353">
        <v>0</v>
      </c>
      <c r="N353">
        <v>0</v>
      </c>
    </row>
    <row r="354" spans="2:14" x14ac:dyDescent="0.25">
      <c r="B354" s="6" t="s">
        <v>6050</v>
      </c>
      <c r="C354">
        <v>9000</v>
      </c>
      <c r="D354">
        <v>9000</v>
      </c>
      <c r="E354">
        <v>9000</v>
      </c>
      <c r="F354">
        <v>9000</v>
      </c>
      <c r="G354">
        <v>29000</v>
      </c>
      <c r="H354">
        <v>9000</v>
      </c>
      <c r="I354">
        <v>9000</v>
      </c>
      <c r="J354">
        <v>0</v>
      </c>
      <c r="K354">
        <v>0</v>
      </c>
      <c r="L354">
        <v>0</v>
      </c>
      <c r="M354">
        <v>20000</v>
      </c>
      <c r="N354">
        <v>0</v>
      </c>
    </row>
    <row r="355" spans="2:14" x14ac:dyDescent="0.25">
      <c r="B355" s="6" t="s">
        <v>6051</v>
      </c>
      <c r="C355">
        <v>0</v>
      </c>
      <c r="D355">
        <v>0</v>
      </c>
      <c r="E355">
        <v>25000</v>
      </c>
      <c r="F355">
        <v>0</v>
      </c>
      <c r="G355">
        <v>0</v>
      </c>
      <c r="H355">
        <v>25000</v>
      </c>
      <c r="I355">
        <v>0</v>
      </c>
      <c r="J355">
        <v>0</v>
      </c>
      <c r="K355">
        <v>25000</v>
      </c>
      <c r="L355">
        <v>0</v>
      </c>
      <c r="M355">
        <v>0</v>
      </c>
      <c r="N355">
        <v>25000</v>
      </c>
    </row>
    <row r="356" spans="2:14" x14ac:dyDescent="0.25">
      <c r="B356" s="6" t="s">
        <v>6052</v>
      </c>
      <c r="C356">
        <v>0</v>
      </c>
      <c r="D356">
        <v>0</v>
      </c>
      <c r="E356">
        <v>96366</v>
      </c>
      <c r="F356">
        <v>0</v>
      </c>
      <c r="G356">
        <v>0</v>
      </c>
      <c r="H356">
        <v>0</v>
      </c>
      <c r="I356">
        <v>0</v>
      </c>
      <c r="J356">
        <v>0</v>
      </c>
      <c r="K356">
        <v>0</v>
      </c>
      <c r="L356">
        <v>0</v>
      </c>
      <c r="M356">
        <v>0</v>
      </c>
      <c r="N356">
        <v>0</v>
      </c>
    </row>
    <row r="357" spans="2:14" x14ac:dyDescent="0.25">
      <c r="B357" s="6" t="s">
        <v>6053</v>
      </c>
      <c r="C357">
        <v>0</v>
      </c>
      <c r="D357">
        <v>0</v>
      </c>
      <c r="E357">
        <v>0</v>
      </c>
      <c r="F357">
        <v>10000</v>
      </c>
      <c r="G357">
        <v>10000</v>
      </c>
      <c r="H357">
        <v>10000</v>
      </c>
      <c r="I357">
        <v>10000</v>
      </c>
      <c r="J357">
        <v>10000</v>
      </c>
      <c r="K357">
        <v>10000</v>
      </c>
      <c r="L357">
        <v>10000</v>
      </c>
      <c r="M357">
        <v>10000</v>
      </c>
      <c r="N357">
        <v>10000</v>
      </c>
    </row>
    <row r="358" spans="2:14" x14ac:dyDescent="0.25">
      <c r="B358" s="6" t="s">
        <v>6054</v>
      </c>
      <c r="C358">
        <v>4450</v>
      </c>
      <c r="D358">
        <v>4450</v>
      </c>
      <c r="E358">
        <v>4450</v>
      </c>
      <c r="F358">
        <v>6674</v>
      </c>
      <c r="G358">
        <v>6674</v>
      </c>
      <c r="H358">
        <v>6674</v>
      </c>
      <c r="I358">
        <v>6674</v>
      </c>
      <c r="J358">
        <v>6674</v>
      </c>
      <c r="K358">
        <v>6674</v>
      </c>
      <c r="L358">
        <v>6674</v>
      </c>
      <c r="M358">
        <v>6674</v>
      </c>
      <c r="N358">
        <v>6674</v>
      </c>
    </row>
    <row r="359" spans="2:14" x14ac:dyDescent="0.25">
      <c r="B359" s="6" t="s">
        <v>6055</v>
      </c>
      <c r="C359">
        <v>2381</v>
      </c>
      <c r="D359">
        <v>2381</v>
      </c>
      <c r="E359">
        <v>2381</v>
      </c>
      <c r="F359">
        <v>2381</v>
      </c>
      <c r="G359">
        <v>2381</v>
      </c>
      <c r="H359">
        <v>37381</v>
      </c>
      <c r="I359">
        <v>2381</v>
      </c>
      <c r="J359">
        <v>2381</v>
      </c>
      <c r="K359">
        <v>2381</v>
      </c>
      <c r="L359">
        <v>2381</v>
      </c>
      <c r="M359">
        <v>2381</v>
      </c>
      <c r="N359">
        <v>2381</v>
      </c>
    </row>
    <row r="360" spans="2:14" x14ac:dyDescent="0.25">
      <c r="B360" s="6" t="s">
        <v>6056</v>
      </c>
      <c r="C360">
        <v>5000</v>
      </c>
      <c r="D360">
        <v>5000</v>
      </c>
      <c r="E360">
        <v>5000</v>
      </c>
      <c r="F360">
        <v>5000</v>
      </c>
      <c r="G360">
        <v>5000</v>
      </c>
      <c r="H360">
        <v>5000</v>
      </c>
      <c r="I360">
        <v>5000</v>
      </c>
      <c r="J360">
        <v>5000</v>
      </c>
      <c r="K360">
        <v>5000</v>
      </c>
      <c r="L360">
        <v>5000</v>
      </c>
      <c r="M360">
        <v>5000</v>
      </c>
      <c r="N360">
        <v>5000</v>
      </c>
    </row>
    <row r="361" spans="2:14" x14ac:dyDescent="0.25">
      <c r="B361" s="6" t="s">
        <v>6057</v>
      </c>
      <c r="C361">
        <v>4227</v>
      </c>
      <c r="D361">
        <v>4227</v>
      </c>
      <c r="E361">
        <v>4227</v>
      </c>
      <c r="F361">
        <v>4227</v>
      </c>
      <c r="G361">
        <v>7194</v>
      </c>
      <c r="H361">
        <v>4227</v>
      </c>
      <c r="I361">
        <v>4227</v>
      </c>
      <c r="J361">
        <v>7194</v>
      </c>
      <c r="K361">
        <v>4227</v>
      </c>
      <c r="L361">
        <v>4227</v>
      </c>
      <c r="M361">
        <v>7194</v>
      </c>
      <c r="N361">
        <v>4227</v>
      </c>
    </row>
    <row r="362" spans="2:14" x14ac:dyDescent="0.25">
      <c r="B362" s="6" t="s">
        <v>6058</v>
      </c>
      <c r="C362">
        <v>0</v>
      </c>
      <c r="D362">
        <v>0</v>
      </c>
      <c r="E362">
        <v>0</v>
      </c>
      <c r="F362">
        <v>0</v>
      </c>
      <c r="G362">
        <v>0</v>
      </c>
      <c r="H362">
        <v>0</v>
      </c>
      <c r="I362">
        <v>57000</v>
      </c>
      <c r="J362">
        <v>0</v>
      </c>
      <c r="K362">
        <v>0</v>
      </c>
      <c r="L362">
        <v>0</v>
      </c>
      <c r="M362">
        <v>0</v>
      </c>
      <c r="N362">
        <v>0</v>
      </c>
    </row>
    <row r="363" spans="2:14" x14ac:dyDescent="0.25">
      <c r="B363" s="6" t="s">
        <v>6059</v>
      </c>
      <c r="C363">
        <v>0</v>
      </c>
      <c r="D363">
        <v>0</v>
      </c>
      <c r="E363">
        <v>47600</v>
      </c>
      <c r="F363">
        <v>7400</v>
      </c>
      <c r="G363">
        <v>10000</v>
      </c>
      <c r="H363">
        <v>0</v>
      </c>
      <c r="I363">
        <v>12500</v>
      </c>
      <c r="J363">
        <v>0</v>
      </c>
      <c r="K363">
        <v>10000</v>
      </c>
      <c r="L363">
        <v>0</v>
      </c>
      <c r="M363">
        <v>12500</v>
      </c>
      <c r="N363">
        <v>0</v>
      </c>
    </row>
    <row r="364" spans="2:14" x14ac:dyDescent="0.25">
      <c r="B364" s="6" t="s">
        <v>6060</v>
      </c>
      <c r="C364">
        <v>0</v>
      </c>
      <c r="D364">
        <v>0</v>
      </c>
      <c r="E364">
        <v>0</v>
      </c>
      <c r="F364">
        <v>0</v>
      </c>
      <c r="G364">
        <v>0</v>
      </c>
      <c r="H364">
        <v>0</v>
      </c>
      <c r="I364">
        <v>0</v>
      </c>
      <c r="J364">
        <v>0</v>
      </c>
      <c r="K364">
        <v>0</v>
      </c>
      <c r="L364">
        <v>16143</v>
      </c>
      <c r="M364">
        <v>16143</v>
      </c>
      <c r="N364">
        <v>16143</v>
      </c>
    </row>
    <row r="365" spans="2:14" x14ac:dyDescent="0.25">
      <c r="B365" s="6" t="s">
        <v>6061</v>
      </c>
      <c r="C365">
        <v>35372</v>
      </c>
      <c r="D365">
        <v>0</v>
      </c>
      <c r="E365">
        <v>0</v>
      </c>
      <c r="F365">
        <v>0</v>
      </c>
      <c r="G365">
        <v>0</v>
      </c>
      <c r="H365">
        <v>0</v>
      </c>
      <c r="I365">
        <v>0</v>
      </c>
      <c r="J365">
        <v>0</v>
      </c>
      <c r="K365">
        <v>0</v>
      </c>
      <c r="L365">
        <v>0</v>
      </c>
      <c r="M365">
        <v>0</v>
      </c>
      <c r="N365">
        <v>0</v>
      </c>
    </row>
    <row r="366" spans="2:14" x14ac:dyDescent="0.25">
      <c r="B366" s="6" t="s">
        <v>6062</v>
      </c>
      <c r="C366">
        <v>2700</v>
      </c>
      <c r="D366">
        <v>2700</v>
      </c>
      <c r="E366">
        <v>2700</v>
      </c>
      <c r="F366">
        <v>2700</v>
      </c>
      <c r="G366">
        <v>2700</v>
      </c>
      <c r="H366">
        <v>2700</v>
      </c>
      <c r="I366">
        <v>2700</v>
      </c>
      <c r="J366">
        <v>2700</v>
      </c>
      <c r="K366">
        <v>2700</v>
      </c>
      <c r="L366">
        <v>2700</v>
      </c>
      <c r="M366">
        <v>2700</v>
      </c>
      <c r="N366">
        <v>2700</v>
      </c>
    </row>
    <row r="367" spans="2:14" x14ac:dyDescent="0.25">
      <c r="B367" s="6" t="s">
        <v>6063</v>
      </c>
      <c r="C367">
        <v>2797</v>
      </c>
      <c r="D367">
        <v>2797</v>
      </c>
      <c r="E367">
        <v>2797</v>
      </c>
      <c r="F367">
        <v>2797</v>
      </c>
      <c r="G367">
        <v>2797</v>
      </c>
      <c r="H367">
        <v>2797</v>
      </c>
      <c r="I367">
        <v>2797</v>
      </c>
      <c r="J367">
        <v>2797</v>
      </c>
      <c r="K367">
        <v>2797</v>
      </c>
      <c r="L367">
        <v>2797</v>
      </c>
      <c r="M367">
        <v>2797</v>
      </c>
      <c r="N367">
        <v>2797</v>
      </c>
    </row>
    <row r="368" spans="2:14" x14ac:dyDescent="0.25">
      <c r="B368" s="6" t="s">
        <v>6064</v>
      </c>
      <c r="C368">
        <v>0</v>
      </c>
      <c r="D368">
        <v>0</v>
      </c>
      <c r="E368">
        <v>0</v>
      </c>
      <c r="F368">
        <v>0</v>
      </c>
      <c r="G368">
        <v>0</v>
      </c>
      <c r="H368">
        <v>0</v>
      </c>
      <c r="I368">
        <v>0</v>
      </c>
      <c r="J368">
        <v>0</v>
      </c>
      <c r="K368">
        <v>0</v>
      </c>
      <c r="L368">
        <v>0</v>
      </c>
      <c r="M368">
        <v>20340</v>
      </c>
      <c r="N368">
        <v>0</v>
      </c>
    </row>
    <row r="369" spans="2:14" x14ac:dyDescent="0.25">
      <c r="B369" s="6" t="s">
        <v>6065</v>
      </c>
      <c r="C369">
        <v>0</v>
      </c>
      <c r="D369">
        <v>0</v>
      </c>
      <c r="E369">
        <v>2000</v>
      </c>
      <c r="F369">
        <v>2000</v>
      </c>
      <c r="G369">
        <v>2000</v>
      </c>
      <c r="H369">
        <v>2000</v>
      </c>
      <c r="I369">
        <v>2000</v>
      </c>
      <c r="J369">
        <v>2000</v>
      </c>
      <c r="K369">
        <v>2000</v>
      </c>
      <c r="L369">
        <v>2000</v>
      </c>
      <c r="M369">
        <v>2000</v>
      </c>
      <c r="N369">
        <v>2000</v>
      </c>
    </row>
    <row r="370" spans="2:14" x14ac:dyDescent="0.25">
      <c r="B370" s="6" t="s">
        <v>6066</v>
      </c>
      <c r="C370">
        <v>0</v>
      </c>
      <c r="D370">
        <v>0</v>
      </c>
      <c r="E370">
        <v>0</v>
      </c>
      <c r="F370">
        <v>0</v>
      </c>
      <c r="G370">
        <v>0</v>
      </c>
      <c r="H370">
        <v>0</v>
      </c>
      <c r="I370">
        <v>10596</v>
      </c>
      <c r="J370">
        <v>0</v>
      </c>
      <c r="K370">
        <v>0</v>
      </c>
      <c r="L370">
        <v>2520</v>
      </c>
      <c r="M370">
        <v>0</v>
      </c>
      <c r="N370">
        <v>7636</v>
      </c>
    </row>
    <row r="371" spans="2:14" x14ac:dyDescent="0.25">
      <c r="B371" s="6" t="s">
        <v>6067</v>
      </c>
      <c r="C371">
        <v>0</v>
      </c>
      <c r="D371">
        <v>0</v>
      </c>
      <c r="E371">
        <v>0</v>
      </c>
      <c r="F371">
        <v>5000</v>
      </c>
      <c r="G371">
        <v>0</v>
      </c>
      <c r="H371">
        <v>0</v>
      </c>
      <c r="I371">
        <v>5000</v>
      </c>
      <c r="J371">
        <v>0</v>
      </c>
      <c r="K371">
        <v>0</v>
      </c>
      <c r="L371">
        <v>0</v>
      </c>
      <c r="M371">
        <v>5000</v>
      </c>
      <c r="N371">
        <v>0</v>
      </c>
    </row>
    <row r="372" spans="2:14" x14ac:dyDescent="0.25">
      <c r="B372" s="6" t="s">
        <v>6068</v>
      </c>
      <c r="C372">
        <v>0</v>
      </c>
      <c r="D372">
        <v>0</v>
      </c>
      <c r="E372">
        <v>0</v>
      </c>
      <c r="F372">
        <v>0</v>
      </c>
      <c r="G372">
        <v>0</v>
      </c>
      <c r="H372">
        <v>0</v>
      </c>
      <c r="I372">
        <v>0</v>
      </c>
      <c r="J372">
        <v>0</v>
      </c>
      <c r="K372">
        <v>0</v>
      </c>
      <c r="L372">
        <v>0</v>
      </c>
      <c r="M372">
        <v>13560</v>
      </c>
      <c r="N372">
        <v>0</v>
      </c>
    </row>
    <row r="373" spans="2:14" x14ac:dyDescent="0.25">
      <c r="B373" s="6" t="s">
        <v>6069</v>
      </c>
      <c r="C373">
        <v>1356</v>
      </c>
      <c r="D373">
        <v>1356</v>
      </c>
      <c r="E373">
        <v>1356</v>
      </c>
      <c r="F373">
        <v>1356</v>
      </c>
      <c r="G373">
        <v>1356</v>
      </c>
      <c r="H373">
        <v>1356</v>
      </c>
      <c r="I373">
        <v>1356</v>
      </c>
      <c r="J373">
        <v>1356</v>
      </c>
      <c r="K373">
        <v>1356</v>
      </c>
      <c r="L373">
        <v>1356</v>
      </c>
      <c r="M373">
        <v>1356</v>
      </c>
      <c r="N373">
        <v>1356</v>
      </c>
    </row>
    <row r="374" spans="2:14" x14ac:dyDescent="0.25">
      <c r="B374" s="6" t="s">
        <v>6070</v>
      </c>
      <c r="C374">
        <v>0</v>
      </c>
      <c r="D374">
        <v>0</v>
      </c>
      <c r="E374">
        <v>0</v>
      </c>
      <c r="F374">
        <v>0</v>
      </c>
      <c r="G374">
        <v>0</v>
      </c>
      <c r="H374">
        <v>0</v>
      </c>
      <c r="I374">
        <v>0</v>
      </c>
      <c r="J374">
        <v>0</v>
      </c>
      <c r="K374">
        <v>0</v>
      </c>
      <c r="L374">
        <v>13348</v>
      </c>
      <c r="M374">
        <v>0</v>
      </c>
      <c r="N374">
        <v>0</v>
      </c>
    </row>
    <row r="375" spans="2:14" x14ac:dyDescent="0.25">
      <c r="B375" s="6" t="s">
        <v>6071</v>
      </c>
      <c r="C375">
        <v>509</v>
      </c>
      <c r="D375">
        <v>509</v>
      </c>
      <c r="E375">
        <v>509</v>
      </c>
      <c r="F375">
        <v>509</v>
      </c>
      <c r="G375">
        <v>509</v>
      </c>
      <c r="H375">
        <v>509</v>
      </c>
      <c r="I375">
        <v>509</v>
      </c>
      <c r="J375">
        <v>509</v>
      </c>
      <c r="K375">
        <v>509</v>
      </c>
      <c r="L375">
        <v>509</v>
      </c>
      <c r="M375">
        <v>509</v>
      </c>
      <c r="N375">
        <v>509</v>
      </c>
    </row>
    <row r="376" spans="2:14" x14ac:dyDescent="0.25">
      <c r="B376" s="6" t="s">
        <v>6072</v>
      </c>
      <c r="C376">
        <v>0</v>
      </c>
      <c r="D376">
        <v>0</v>
      </c>
      <c r="E376">
        <v>0</v>
      </c>
      <c r="F376">
        <v>0</v>
      </c>
      <c r="G376">
        <v>0</v>
      </c>
      <c r="H376">
        <v>0</v>
      </c>
      <c r="I376">
        <v>2000</v>
      </c>
      <c r="J376">
        <v>0</v>
      </c>
      <c r="K376">
        <v>2000</v>
      </c>
      <c r="L376">
        <v>0</v>
      </c>
      <c r="M376">
        <v>1000</v>
      </c>
      <c r="N376">
        <v>0</v>
      </c>
    </row>
    <row r="377" spans="2:14" x14ac:dyDescent="0.25">
      <c r="B377" s="6" t="s">
        <v>6073</v>
      </c>
      <c r="C377">
        <v>0</v>
      </c>
      <c r="D377">
        <v>4850</v>
      </c>
      <c r="E377">
        <v>0</v>
      </c>
      <c r="F377">
        <v>0</v>
      </c>
      <c r="G377">
        <v>0</v>
      </c>
      <c r="H377">
        <v>0</v>
      </c>
      <c r="I377">
        <v>0</v>
      </c>
      <c r="J377">
        <v>0</v>
      </c>
      <c r="K377">
        <v>0</v>
      </c>
      <c r="L377">
        <v>0</v>
      </c>
      <c r="M377">
        <v>0</v>
      </c>
      <c r="N377">
        <v>0</v>
      </c>
    </row>
    <row r="378" spans="2:14" x14ac:dyDescent="0.25">
      <c r="B378" s="6" t="s">
        <v>6074</v>
      </c>
      <c r="C378">
        <v>0</v>
      </c>
      <c r="D378">
        <v>0</v>
      </c>
      <c r="E378">
        <v>0</v>
      </c>
      <c r="F378">
        <v>0</v>
      </c>
      <c r="G378">
        <v>6560</v>
      </c>
      <c r="H378">
        <v>0</v>
      </c>
      <c r="I378">
        <v>0</v>
      </c>
      <c r="J378">
        <v>0</v>
      </c>
      <c r="K378">
        <v>6080</v>
      </c>
      <c r="L378">
        <v>0</v>
      </c>
      <c r="M378">
        <v>0</v>
      </c>
      <c r="N378">
        <v>0</v>
      </c>
    </row>
    <row r="379" spans="2:14" x14ac:dyDescent="0.25">
      <c r="B379" s="6" t="s">
        <v>6075</v>
      </c>
      <c r="C379">
        <v>0</v>
      </c>
      <c r="D379">
        <v>0</v>
      </c>
      <c r="E379">
        <v>0</v>
      </c>
      <c r="F379">
        <v>36600</v>
      </c>
      <c r="G379">
        <v>0</v>
      </c>
      <c r="H379">
        <v>0</v>
      </c>
      <c r="I379">
        <v>0</v>
      </c>
      <c r="J379">
        <v>0</v>
      </c>
      <c r="K379">
        <v>0</v>
      </c>
      <c r="L379">
        <v>0</v>
      </c>
      <c r="M379">
        <v>0</v>
      </c>
      <c r="N379">
        <v>0</v>
      </c>
    </row>
    <row r="380" spans="2:14" x14ac:dyDescent="0.25">
      <c r="B380" s="6" t="s">
        <v>6076</v>
      </c>
      <c r="C380">
        <v>0</v>
      </c>
      <c r="D380">
        <v>0</v>
      </c>
      <c r="E380">
        <v>0</v>
      </c>
      <c r="F380">
        <v>0</v>
      </c>
      <c r="G380">
        <v>0</v>
      </c>
      <c r="H380">
        <v>0</v>
      </c>
      <c r="I380">
        <v>0</v>
      </c>
      <c r="J380">
        <v>36600</v>
      </c>
      <c r="K380">
        <v>0</v>
      </c>
      <c r="L380">
        <v>0</v>
      </c>
      <c r="M380">
        <v>0</v>
      </c>
      <c r="N380">
        <v>0</v>
      </c>
    </row>
    <row r="381" spans="2:14" x14ac:dyDescent="0.25">
      <c r="B381" s="6" t="s">
        <v>6077</v>
      </c>
      <c r="C381">
        <v>0</v>
      </c>
      <c r="D381">
        <v>0</v>
      </c>
      <c r="E381">
        <v>0</v>
      </c>
      <c r="F381">
        <v>0</v>
      </c>
      <c r="G381">
        <v>0</v>
      </c>
      <c r="H381">
        <v>0</v>
      </c>
      <c r="I381">
        <v>80000</v>
      </c>
      <c r="J381">
        <v>0</v>
      </c>
      <c r="K381">
        <v>0</v>
      </c>
      <c r="L381">
        <v>0</v>
      </c>
      <c r="M381">
        <v>0</v>
      </c>
      <c r="N381">
        <v>0</v>
      </c>
    </row>
    <row r="382" spans="2:14" x14ac:dyDescent="0.25">
      <c r="B382" s="6" t="s">
        <v>6078</v>
      </c>
      <c r="C382">
        <v>29600</v>
      </c>
      <c r="D382">
        <v>0</v>
      </c>
      <c r="E382">
        <v>0</v>
      </c>
      <c r="F382">
        <v>0</v>
      </c>
      <c r="G382">
        <v>0</v>
      </c>
      <c r="H382">
        <v>0</v>
      </c>
      <c r="I382">
        <v>0</v>
      </c>
      <c r="J382">
        <v>0</v>
      </c>
      <c r="K382">
        <v>0</v>
      </c>
      <c r="L382">
        <v>0</v>
      </c>
      <c r="M382">
        <v>0</v>
      </c>
      <c r="N382">
        <v>0</v>
      </c>
    </row>
    <row r="383" spans="2:14" x14ac:dyDescent="0.25">
      <c r="B383" s="6" t="s">
        <v>6079</v>
      </c>
      <c r="C383">
        <v>0</v>
      </c>
      <c r="D383">
        <v>0</v>
      </c>
      <c r="E383">
        <v>0</v>
      </c>
      <c r="F383">
        <v>0</v>
      </c>
      <c r="G383">
        <v>29600</v>
      </c>
      <c r="H383">
        <v>0</v>
      </c>
      <c r="I383">
        <v>0</v>
      </c>
      <c r="J383">
        <v>0</v>
      </c>
      <c r="K383">
        <v>0</v>
      </c>
      <c r="L383">
        <v>0</v>
      </c>
      <c r="M383">
        <v>0</v>
      </c>
      <c r="N383">
        <v>0</v>
      </c>
    </row>
    <row r="384" spans="2:14" x14ac:dyDescent="0.25">
      <c r="B384" s="6" t="s">
        <v>6080</v>
      </c>
      <c r="C384">
        <v>0</v>
      </c>
      <c r="D384">
        <v>0</v>
      </c>
      <c r="E384">
        <v>0</v>
      </c>
      <c r="F384">
        <v>0</v>
      </c>
      <c r="G384">
        <v>0</v>
      </c>
      <c r="H384">
        <v>0</v>
      </c>
      <c r="I384">
        <v>0</v>
      </c>
      <c r="J384">
        <v>0</v>
      </c>
      <c r="K384">
        <v>29600</v>
      </c>
      <c r="L384">
        <v>0</v>
      </c>
      <c r="M384">
        <v>0</v>
      </c>
      <c r="N384">
        <v>0</v>
      </c>
    </row>
    <row r="385" spans="2:14" x14ac:dyDescent="0.25">
      <c r="B385" s="6" t="s">
        <v>6081</v>
      </c>
      <c r="C385">
        <v>25000</v>
      </c>
      <c r="D385">
        <v>0</v>
      </c>
      <c r="E385">
        <v>0</v>
      </c>
      <c r="F385">
        <v>0</v>
      </c>
      <c r="G385">
        <v>0</v>
      </c>
      <c r="H385">
        <v>0</v>
      </c>
      <c r="I385">
        <v>0</v>
      </c>
      <c r="J385">
        <v>0</v>
      </c>
      <c r="K385">
        <v>0</v>
      </c>
      <c r="L385">
        <v>0</v>
      </c>
      <c r="M385">
        <v>0</v>
      </c>
      <c r="N385">
        <v>0</v>
      </c>
    </row>
    <row r="386" spans="2:14" x14ac:dyDescent="0.25">
      <c r="B386" s="6" t="s">
        <v>6082</v>
      </c>
      <c r="C386">
        <v>0</v>
      </c>
      <c r="D386">
        <v>0</v>
      </c>
      <c r="E386">
        <v>0</v>
      </c>
      <c r="F386">
        <v>0</v>
      </c>
      <c r="G386">
        <v>0</v>
      </c>
      <c r="H386">
        <v>0</v>
      </c>
      <c r="I386">
        <v>25000</v>
      </c>
      <c r="J386">
        <v>0</v>
      </c>
      <c r="K386">
        <v>0</v>
      </c>
      <c r="L386">
        <v>0</v>
      </c>
      <c r="M386">
        <v>0</v>
      </c>
      <c r="N386">
        <v>0</v>
      </c>
    </row>
    <row r="387" spans="2:14" x14ac:dyDescent="0.25">
      <c r="B387" s="6" t="s">
        <v>6084</v>
      </c>
      <c r="C387">
        <v>120</v>
      </c>
      <c r="D387">
        <v>240</v>
      </c>
      <c r="E387">
        <v>240</v>
      </c>
      <c r="F387">
        <v>2160</v>
      </c>
      <c r="G387">
        <v>240</v>
      </c>
      <c r="H387">
        <v>240</v>
      </c>
      <c r="I387">
        <v>0</v>
      </c>
      <c r="J387">
        <v>0</v>
      </c>
      <c r="K387">
        <v>0</v>
      </c>
      <c r="L387">
        <v>0</v>
      </c>
      <c r="M387">
        <v>0</v>
      </c>
      <c r="N387">
        <v>0</v>
      </c>
    </row>
    <row r="388" spans="2:14" x14ac:dyDescent="0.25">
      <c r="B388" s="6" t="s">
        <v>6085</v>
      </c>
      <c r="C388">
        <v>8450</v>
      </c>
      <c r="D388">
        <v>8450</v>
      </c>
      <c r="E388">
        <v>8450</v>
      </c>
      <c r="F388">
        <v>8450</v>
      </c>
      <c r="G388">
        <v>8450</v>
      </c>
      <c r="H388">
        <v>8450</v>
      </c>
      <c r="I388">
        <v>0</v>
      </c>
      <c r="J388">
        <v>0</v>
      </c>
      <c r="K388">
        <v>0</v>
      </c>
      <c r="L388">
        <v>0</v>
      </c>
      <c r="M388">
        <v>0</v>
      </c>
      <c r="N388">
        <v>0</v>
      </c>
    </row>
    <row r="389" spans="2:14" x14ac:dyDescent="0.25">
      <c r="B389" s="6" t="s">
        <v>6086</v>
      </c>
      <c r="C389">
        <v>400</v>
      </c>
      <c r="D389">
        <v>400</v>
      </c>
      <c r="E389">
        <v>400</v>
      </c>
      <c r="F389">
        <v>400</v>
      </c>
      <c r="G389">
        <v>400</v>
      </c>
      <c r="H389">
        <v>400</v>
      </c>
      <c r="I389">
        <v>400</v>
      </c>
      <c r="J389">
        <v>400</v>
      </c>
      <c r="K389">
        <v>400</v>
      </c>
      <c r="L389">
        <v>400</v>
      </c>
      <c r="M389">
        <v>400</v>
      </c>
      <c r="N389">
        <v>400</v>
      </c>
    </row>
    <row r="390" spans="2:14" x14ac:dyDescent="0.25">
      <c r="B390" s="6" t="s">
        <v>6087</v>
      </c>
      <c r="C390">
        <v>100</v>
      </c>
      <c r="D390">
        <v>100</v>
      </c>
      <c r="E390">
        <v>100</v>
      </c>
      <c r="F390">
        <v>100</v>
      </c>
      <c r="G390">
        <v>100</v>
      </c>
      <c r="H390">
        <v>100</v>
      </c>
      <c r="I390">
        <v>100</v>
      </c>
      <c r="J390">
        <v>100</v>
      </c>
      <c r="K390">
        <v>100</v>
      </c>
      <c r="L390">
        <v>100</v>
      </c>
      <c r="M390">
        <v>100</v>
      </c>
      <c r="N390">
        <v>100</v>
      </c>
    </row>
    <row r="391" spans="2:14" x14ac:dyDescent="0.25">
      <c r="B391" s="6" t="s">
        <v>6088</v>
      </c>
      <c r="C391">
        <v>0</v>
      </c>
      <c r="D391">
        <v>4854808</v>
      </c>
      <c r="E391">
        <v>0</v>
      </c>
      <c r="F391">
        <v>0</v>
      </c>
      <c r="G391">
        <v>0</v>
      </c>
      <c r="H391">
        <v>0</v>
      </c>
      <c r="I391">
        <v>0</v>
      </c>
      <c r="J391">
        <v>0</v>
      </c>
      <c r="K391">
        <v>0</v>
      </c>
      <c r="L391">
        <v>0</v>
      </c>
      <c r="M391">
        <v>0</v>
      </c>
      <c r="N391">
        <v>0</v>
      </c>
    </row>
    <row r="392" spans="2:14" x14ac:dyDescent="0.25">
      <c r="B392" s="6" t="s">
        <v>6089</v>
      </c>
      <c r="C392">
        <v>77708</v>
      </c>
      <c r="D392">
        <v>77708</v>
      </c>
      <c r="E392">
        <v>77708</v>
      </c>
      <c r="F392">
        <v>77708</v>
      </c>
      <c r="G392">
        <v>77708</v>
      </c>
      <c r="H392">
        <v>77708</v>
      </c>
      <c r="I392">
        <v>77708</v>
      </c>
      <c r="J392">
        <v>77708</v>
      </c>
      <c r="K392">
        <v>77708</v>
      </c>
      <c r="L392">
        <v>77708</v>
      </c>
      <c r="M392">
        <v>77708</v>
      </c>
      <c r="N392">
        <v>77708</v>
      </c>
    </row>
    <row r="393" spans="2:14" x14ac:dyDescent="0.25">
      <c r="B393" s="6" t="s">
        <v>6090</v>
      </c>
      <c r="C393">
        <v>400000</v>
      </c>
      <c r="D393">
        <v>400000</v>
      </c>
      <c r="E393">
        <v>400000</v>
      </c>
      <c r="F393">
        <v>400000</v>
      </c>
      <c r="G393">
        <v>400000</v>
      </c>
      <c r="H393">
        <v>400000</v>
      </c>
      <c r="I393">
        <v>400000</v>
      </c>
      <c r="J393">
        <v>400000</v>
      </c>
      <c r="K393">
        <v>400000</v>
      </c>
      <c r="L393">
        <v>400000</v>
      </c>
      <c r="M393">
        <v>400000</v>
      </c>
      <c r="N393">
        <v>400000</v>
      </c>
    </row>
    <row r="394" spans="2:14" x14ac:dyDescent="0.25">
      <c r="B394" s="6" t="s">
        <v>6091</v>
      </c>
      <c r="C394">
        <v>0</v>
      </c>
      <c r="D394">
        <v>0</v>
      </c>
      <c r="E394">
        <v>0</v>
      </c>
      <c r="F394">
        <v>0</v>
      </c>
      <c r="G394">
        <v>0</v>
      </c>
      <c r="H394">
        <v>1080714</v>
      </c>
      <c r="I394">
        <v>1080714</v>
      </c>
      <c r="J394">
        <v>1080714</v>
      </c>
      <c r="K394">
        <v>1080714</v>
      </c>
      <c r="L394">
        <v>1080714</v>
      </c>
      <c r="M394">
        <v>1080714</v>
      </c>
      <c r="N394">
        <v>1080716</v>
      </c>
    </row>
    <row r="395" spans="2:14" x14ac:dyDescent="0.25">
      <c r="B395" s="6" t="s">
        <v>6092</v>
      </c>
      <c r="C395">
        <v>1620</v>
      </c>
      <c r="D395">
        <v>1620</v>
      </c>
      <c r="E395">
        <v>1620</v>
      </c>
      <c r="F395">
        <v>1620</v>
      </c>
      <c r="G395">
        <v>1620</v>
      </c>
      <c r="H395">
        <v>1620</v>
      </c>
      <c r="I395">
        <v>1620</v>
      </c>
      <c r="J395">
        <v>1620</v>
      </c>
      <c r="K395">
        <v>1620</v>
      </c>
      <c r="L395">
        <v>1040</v>
      </c>
      <c r="M395">
        <v>996</v>
      </c>
      <c r="N395">
        <v>997</v>
      </c>
    </row>
    <row r="396" spans="2:14" x14ac:dyDescent="0.25">
      <c r="B396" s="6" t="s">
        <v>6093</v>
      </c>
      <c r="C396">
        <v>0</v>
      </c>
      <c r="D396">
        <v>0</v>
      </c>
      <c r="E396">
        <v>0</v>
      </c>
      <c r="F396">
        <v>0</v>
      </c>
      <c r="G396">
        <v>0</v>
      </c>
      <c r="H396">
        <v>0</v>
      </c>
      <c r="I396">
        <v>0</v>
      </c>
      <c r="J396">
        <v>0</v>
      </c>
      <c r="K396">
        <v>0</v>
      </c>
      <c r="L396">
        <v>0</v>
      </c>
      <c r="M396">
        <v>30000</v>
      </c>
      <c r="N396">
        <v>0</v>
      </c>
    </row>
    <row r="397" spans="2:14" x14ac:dyDescent="0.25">
      <c r="B397" s="6" t="s">
        <v>6094</v>
      </c>
      <c r="C397">
        <v>0</v>
      </c>
      <c r="D397">
        <v>0</v>
      </c>
      <c r="E397">
        <v>0</v>
      </c>
      <c r="F397">
        <v>0</v>
      </c>
      <c r="G397">
        <v>0</v>
      </c>
      <c r="H397">
        <v>0</v>
      </c>
      <c r="I397">
        <v>0</v>
      </c>
      <c r="J397">
        <v>0</v>
      </c>
      <c r="K397">
        <v>30000</v>
      </c>
      <c r="L397">
        <v>0</v>
      </c>
      <c r="M397">
        <v>0</v>
      </c>
      <c r="N397">
        <v>0</v>
      </c>
    </row>
    <row r="398" spans="2:14" x14ac:dyDescent="0.25">
      <c r="B398" s="6" t="s">
        <v>6095</v>
      </c>
      <c r="C398">
        <v>0</v>
      </c>
      <c r="D398">
        <v>0</v>
      </c>
      <c r="E398">
        <v>0</v>
      </c>
      <c r="F398">
        <v>0</v>
      </c>
      <c r="G398">
        <v>0</v>
      </c>
      <c r="H398">
        <v>0</v>
      </c>
      <c r="I398">
        <v>35000</v>
      </c>
      <c r="J398">
        <v>0</v>
      </c>
      <c r="K398">
        <v>0</v>
      </c>
      <c r="L398">
        <v>0</v>
      </c>
      <c r="M398">
        <v>0</v>
      </c>
      <c r="N398">
        <v>0</v>
      </c>
    </row>
    <row r="399" spans="2:14" x14ac:dyDescent="0.25">
      <c r="B399" s="6" t="s">
        <v>6096</v>
      </c>
      <c r="C399">
        <v>0</v>
      </c>
      <c r="D399">
        <v>0</v>
      </c>
      <c r="E399">
        <v>0</v>
      </c>
      <c r="F399">
        <v>0</v>
      </c>
      <c r="G399">
        <v>0</v>
      </c>
      <c r="H399">
        <v>250000</v>
      </c>
      <c r="I399">
        <v>0</v>
      </c>
      <c r="J399">
        <v>0</v>
      </c>
      <c r="K399">
        <v>125000</v>
      </c>
      <c r="L399">
        <v>0</v>
      </c>
      <c r="M399">
        <v>0</v>
      </c>
      <c r="N399">
        <v>125000</v>
      </c>
    </row>
    <row r="400" spans="2:14" x14ac:dyDescent="0.25">
      <c r="B400" s="6" t="s">
        <v>6097</v>
      </c>
      <c r="C400">
        <v>0</v>
      </c>
      <c r="D400">
        <v>0</v>
      </c>
      <c r="E400">
        <v>0</v>
      </c>
      <c r="F400">
        <v>0</v>
      </c>
      <c r="G400">
        <v>0</v>
      </c>
      <c r="H400">
        <v>0</v>
      </c>
      <c r="I400">
        <v>0</v>
      </c>
      <c r="J400">
        <v>0</v>
      </c>
      <c r="K400">
        <v>50000</v>
      </c>
      <c r="L400">
        <v>0</v>
      </c>
      <c r="M400">
        <v>0</v>
      </c>
      <c r="N400">
        <v>50000</v>
      </c>
    </row>
    <row r="401" spans="2:14" x14ac:dyDescent="0.25">
      <c r="B401" s="6" t="s">
        <v>6098</v>
      </c>
      <c r="C401">
        <v>0</v>
      </c>
      <c r="D401">
        <v>0</v>
      </c>
      <c r="E401">
        <v>0</v>
      </c>
      <c r="F401">
        <v>0</v>
      </c>
      <c r="G401">
        <v>0</v>
      </c>
      <c r="H401">
        <v>0</v>
      </c>
      <c r="I401">
        <v>0</v>
      </c>
      <c r="J401">
        <v>0</v>
      </c>
      <c r="K401">
        <v>50000</v>
      </c>
      <c r="L401">
        <v>0</v>
      </c>
      <c r="M401">
        <v>0</v>
      </c>
      <c r="N401">
        <v>50000</v>
      </c>
    </row>
    <row r="402" spans="2:14" x14ac:dyDescent="0.25">
      <c r="B402" s="6" t="s">
        <v>6099</v>
      </c>
      <c r="C402">
        <v>0</v>
      </c>
      <c r="D402">
        <v>0</v>
      </c>
      <c r="E402">
        <v>0</v>
      </c>
      <c r="F402">
        <v>0</v>
      </c>
      <c r="G402">
        <v>3304000</v>
      </c>
      <c r="H402">
        <v>0</v>
      </c>
      <c r="I402">
        <v>0</v>
      </c>
      <c r="J402">
        <v>0</v>
      </c>
      <c r="K402">
        <v>0</v>
      </c>
      <c r="L402">
        <v>0</v>
      </c>
      <c r="M402">
        <v>0</v>
      </c>
      <c r="N402">
        <v>4079400</v>
      </c>
    </row>
    <row r="403" spans="2:14" x14ac:dyDescent="0.25">
      <c r="B403" s="6" t="s">
        <v>6100</v>
      </c>
      <c r="C403">
        <v>1678961</v>
      </c>
      <c r="D403">
        <v>1678961</v>
      </c>
      <c r="E403">
        <v>1678961</v>
      </c>
      <c r="F403">
        <v>1678961</v>
      </c>
      <c r="G403">
        <v>1678961</v>
      </c>
      <c r="H403">
        <v>1678961</v>
      </c>
      <c r="I403">
        <v>1678961</v>
      </c>
      <c r="J403">
        <v>1678961</v>
      </c>
      <c r="K403">
        <v>1678961</v>
      </c>
      <c r="L403">
        <v>1678961</v>
      </c>
      <c r="M403">
        <v>1121698</v>
      </c>
      <c r="N403">
        <v>0</v>
      </c>
    </row>
    <row r="404" spans="2:14" x14ac:dyDescent="0.25">
      <c r="B404" s="6" t="s">
        <v>6101</v>
      </c>
      <c r="C404">
        <v>0</v>
      </c>
      <c r="D404">
        <v>0</v>
      </c>
      <c r="E404">
        <v>1510</v>
      </c>
      <c r="F404">
        <v>1510</v>
      </c>
      <c r="G404">
        <v>2970</v>
      </c>
      <c r="H404">
        <v>0</v>
      </c>
      <c r="I404">
        <v>1460</v>
      </c>
      <c r="J404">
        <v>1460</v>
      </c>
      <c r="K404">
        <v>0</v>
      </c>
      <c r="L404">
        <v>0</v>
      </c>
      <c r="M404">
        <v>0</v>
      </c>
      <c r="N404">
        <v>0</v>
      </c>
    </row>
    <row r="405" spans="2:14" x14ac:dyDescent="0.25">
      <c r="B405" s="6" t="s">
        <v>6102</v>
      </c>
      <c r="C405">
        <v>0</v>
      </c>
      <c r="D405">
        <v>3033192</v>
      </c>
      <c r="E405">
        <v>3033191</v>
      </c>
      <c r="F405">
        <v>0</v>
      </c>
      <c r="G405">
        <v>0</v>
      </c>
      <c r="H405">
        <v>0</v>
      </c>
      <c r="I405">
        <v>0</v>
      </c>
      <c r="J405">
        <v>0</v>
      </c>
      <c r="K405">
        <v>0</v>
      </c>
      <c r="L405">
        <v>0</v>
      </c>
      <c r="M405">
        <v>0</v>
      </c>
      <c r="N405">
        <v>0</v>
      </c>
    </row>
    <row r="406" spans="2:14" x14ac:dyDescent="0.25">
      <c r="B406" s="6" t="s">
        <v>6103</v>
      </c>
      <c r="C406">
        <v>1025000</v>
      </c>
      <c r="D406">
        <v>1025000</v>
      </c>
      <c r="E406">
        <v>0</v>
      </c>
      <c r="F406">
        <v>0</v>
      </c>
      <c r="G406">
        <v>0</v>
      </c>
      <c r="H406">
        <v>0</v>
      </c>
      <c r="I406">
        <v>0</v>
      </c>
      <c r="J406">
        <v>0</v>
      </c>
      <c r="K406">
        <v>0</v>
      </c>
      <c r="L406">
        <v>0</v>
      </c>
      <c r="M406">
        <v>0</v>
      </c>
      <c r="N406">
        <v>0</v>
      </c>
    </row>
    <row r="407" spans="2:14" x14ac:dyDescent="0.25">
      <c r="B407" s="6" t="s">
        <v>6104</v>
      </c>
      <c r="C407">
        <v>0</v>
      </c>
      <c r="D407">
        <v>0</v>
      </c>
      <c r="E407">
        <v>0</v>
      </c>
      <c r="F407">
        <v>0</v>
      </c>
      <c r="G407">
        <v>0</v>
      </c>
      <c r="H407">
        <v>0</v>
      </c>
      <c r="I407">
        <v>0</v>
      </c>
      <c r="J407">
        <v>0</v>
      </c>
      <c r="K407">
        <v>0</v>
      </c>
      <c r="L407">
        <v>0</v>
      </c>
      <c r="M407">
        <v>3033192</v>
      </c>
      <c r="N407">
        <v>3033191</v>
      </c>
    </row>
    <row r="408" spans="2:14" x14ac:dyDescent="0.25">
      <c r="B408" s="6" t="s">
        <v>6105</v>
      </c>
      <c r="C408">
        <v>0</v>
      </c>
      <c r="D408">
        <v>0</v>
      </c>
      <c r="E408">
        <v>0</v>
      </c>
      <c r="F408">
        <v>0</v>
      </c>
      <c r="G408">
        <v>0</v>
      </c>
      <c r="H408">
        <v>0</v>
      </c>
      <c r="I408">
        <v>0</v>
      </c>
      <c r="J408">
        <v>0</v>
      </c>
      <c r="K408">
        <v>0</v>
      </c>
      <c r="L408">
        <v>0</v>
      </c>
      <c r="M408">
        <v>1025000</v>
      </c>
      <c r="N408">
        <v>1025000</v>
      </c>
    </row>
    <row r="409" spans="2:14" x14ac:dyDescent="0.25">
      <c r="B409" s="6" t="s">
        <v>6108</v>
      </c>
      <c r="C409">
        <v>0</v>
      </c>
      <c r="D409">
        <v>0</v>
      </c>
      <c r="E409">
        <v>0</v>
      </c>
      <c r="F409">
        <v>0</v>
      </c>
      <c r="G409">
        <v>0</v>
      </c>
      <c r="H409">
        <v>0</v>
      </c>
      <c r="I409">
        <v>4800</v>
      </c>
      <c r="J409">
        <v>0</v>
      </c>
      <c r="K409">
        <v>0</v>
      </c>
      <c r="L409">
        <v>0</v>
      </c>
      <c r="M409">
        <v>0</v>
      </c>
      <c r="N409">
        <v>0</v>
      </c>
    </row>
    <row r="410" spans="2:14" x14ac:dyDescent="0.25">
      <c r="B410" s="6" t="s">
        <v>6109</v>
      </c>
      <c r="C410">
        <v>89000</v>
      </c>
      <c r="D410">
        <v>89000</v>
      </c>
      <c r="E410">
        <v>89000</v>
      </c>
      <c r="F410">
        <v>89000</v>
      </c>
      <c r="G410">
        <v>89000</v>
      </c>
      <c r="H410">
        <v>89000</v>
      </c>
      <c r="I410">
        <v>89000</v>
      </c>
      <c r="J410">
        <v>89000</v>
      </c>
      <c r="K410">
        <v>89000</v>
      </c>
      <c r="L410">
        <v>89000</v>
      </c>
      <c r="M410">
        <v>89000</v>
      </c>
      <c r="N410">
        <v>89000</v>
      </c>
    </row>
    <row r="411" spans="2:14" x14ac:dyDescent="0.25">
      <c r="B411" s="6" t="s">
        <v>6110</v>
      </c>
      <c r="C411">
        <v>45000</v>
      </c>
      <c r="D411">
        <v>45000</v>
      </c>
      <c r="E411">
        <v>45000</v>
      </c>
      <c r="F411">
        <v>45000</v>
      </c>
      <c r="G411">
        <v>45000</v>
      </c>
      <c r="H411">
        <v>45000</v>
      </c>
      <c r="I411">
        <v>45000</v>
      </c>
      <c r="J411">
        <v>45000</v>
      </c>
      <c r="K411">
        <v>45000</v>
      </c>
      <c r="L411">
        <v>45000</v>
      </c>
      <c r="M411">
        <v>45000</v>
      </c>
      <c r="N411">
        <v>45000</v>
      </c>
    </row>
    <row r="412" spans="2:14" x14ac:dyDescent="0.25">
      <c r="B412" s="6" t="s">
        <v>6111</v>
      </c>
      <c r="C412">
        <v>1000</v>
      </c>
      <c r="D412">
        <v>1000</v>
      </c>
      <c r="E412">
        <v>1000</v>
      </c>
      <c r="F412">
        <v>1000</v>
      </c>
      <c r="G412">
        <v>1000</v>
      </c>
      <c r="H412">
        <v>1000</v>
      </c>
      <c r="I412">
        <v>1000</v>
      </c>
      <c r="J412">
        <v>1000</v>
      </c>
      <c r="K412">
        <v>1000</v>
      </c>
      <c r="L412">
        <v>1000</v>
      </c>
      <c r="M412">
        <v>1000</v>
      </c>
      <c r="N412">
        <v>1000</v>
      </c>
    </row>
    <row r="413" spans="2:14" x14ac:dyDescent="0.25">
      <c r="B413" s="6" t="s">
        <v>6112</v>
      </c>
      <c r="C413">
        <v>20000</v>
      </c>
      <c r="D413">
        <v>20000</v>
      </c>
      <c r="E413">
        <v>20000</v>
      </c>
      <c r="F413">
        <v>20000</v>
      </c>
      <c r="G413">
        <v>20000</v>
      </c>
      <c r="H413">
        <v>20000</v>
      </c>
      <c r="I413">
        <v>20000</v>
      </c>
      <c r="J413">
        <v>20000</v>
      </c>
      <c r="K413">
        <v>20000</v>
      </c>
      <c r="L413">
        <v>20000</v>
      </c>
      <c r="M413">
        <v>20000</v>
      </c>
      <c r="N413">
        <v>20000</v>
      </c>
    </row>
    <row r="414" spans="2:14" x14ac:dyDescent="0.25">
      <c r="B414" s="6" t="s">
        <v>6113</v>
      </c>
      <c r="C414">
        <v>16000</v>
      </c>
      <c r="D414">
        <v>16000</v>
      </c>
      <c r="E414">
        <v>16000</v>
      </c>
      <c r="F414">
        <v>16000</v>
      </c>
      <c r="G414">
        <v>16000</v>
      </c>
      <c r="H414">
        <v>16000</v>
      </c>
      <c r="I414">
        <v>16000</v>
      </c>
      <c r="J414">
        <v>16000</v>
      </c>
      <c r="K414">
        <v>16000</v>
      </c>
      <c r="L414">
        <v>16000</v>
      </c>
      <c r="M414">
        <v>16000</v>
      </c>
      <c r="N414">
        <v>16000</v>
      </c>
    </row>
    <row r="415" spans="2:14" x14ac:dyDescent="0.25">
      <c r="B415" s="6" t="s">
        <v>6114</v>
      </c>
      <c r="C415">
        <v>36000</v>
      </c>
      <c r="D415">
        <v>36000</v>
      </c>
      <c r="E415">
        <v>36000</v>
      </c>
      <c r="F415">
        <v>36000</v>
      </c>
      <c r="G415">
        <v>36000</v>
      </c>
      <c r="H415">
        <v>36000</v>
      </c>
      <c r="I415">
        <v>36000</v>
      </c>
      <c r="J415">
        <v>36000</v>
      </c>
      <c r="K415">
        <v>36000</v>
      </c>
      <c r="L415">
        <v>36000</v>
      </c>
      <c r="M415">
        <v>36000</v>
      </c>
      <c r="N415">
        <v>36000</v>
      </c>
    </row>
    <row r="416" spans="2:14" x14ac:dyDescent="0.25">
      <c r="B416" s="6" t="s">
        <v>6115</v>
      </c>
      <c r="C416">
        <v>32000</v>
      </c>
      <c r="D416">
        <v>32000</v>
      </c>
      <c r="E416">
        <v>32000</v>
      </c>
      <c r="F416">
        <v>32000</v>
      </c>
      <c r="G416">
        <v>32000</v>
      </c>
      <c r="H416">
        <v>32000</v>
      </c>
      <c r="I416">
        <v>32000</v>
      </c>
      <c r="J416">
        <v>32000</v>
      </c>
      <c r="K416">
        <v>32000</v>
      </c>
      <c r="L416">
        <v>32000</v>
      </c>
      <c r="M416">
        <v>32000</v>
      </c>
      <c r="N416">
        <v>32000</v>
      </c>
    </row>
    <row r="417" spans="2:14" x14ac:dyDescent="0.25">
      <c r="B417" s="6" t="s">
        <v>6116</v>
      </c>
      <c r="C417">
        <v>4000</v>
      </c>
      <c r="D417">
        <v>4000</v>
      </c>
      <c r="E417">
        <v>4000</v>
      </c>
      <c r="F417">
        <v>4000</v>
      </c>
      <c r="G417">
        <v>4000</v>
      </c>
      <c r="H417">
        <v>4000</v>
      </c>
      <c r="I417">
        <v>4000</v>
      </c>
      <c r="J417">
        <v>4000</v>
      </c>
      <c r="K417">
        <v>4000</v>
      </c>
      <c r="L417">
        <v>4000</v>
      </c>
      <c r="M417">
        <v>4000</v>
      </c>
      <c r="N417">
        <v>4000</v>
      </c>
    </row>
    <row r="418" spans="2:14" x14ac:dyDescent="0.25">
      <c r="B418" s="6" t="s">
        <v>6117</v>
      </c>
      <c r="C418">
        <v>8000</v>
      </c>
      <c r="D418">
        <v>8000</v>
      </c>
      <c r="E418">
        <v>8000</v>
      </c>
      <c r="F418">
        <v>8000</v>
      </c>
      <c r="G418">
        <v>8000</v>
      </c>
      <c r="H418">
        <v>8000</v>
      </c>
      <c r="I418">
        <v>8000</v>
      </c>
      <c r="J418">
        <v>8000</v>
      </c>
      <c r="K418">
        <v>8000</v>
      </c>
      <c r="L418">
        <v>8000</v>
      </c>
      <c r="M418">
        <v>8000</v>
      </c>
      <c r="N418">
        <v>8000</v>
      </c>
    </row>
    <row r="419" spans="2:14" x14ac:dyDescent="0.25">
      <c r="B419" s="6" t="s">
        <v>6118</v>
      </c>
      <c r="C419">
        <v>8000</v>
      </c>
      <c r="D419">
        <v>8000</v>
      </c>
      <c r="E419">
        <v>8000</v>
      </c>
      <c r="F419">
        <v>8000</v>
      </c>
      <c r="G419">
        <v>8000</v>
      </c>
      <c r="H419">
        <v>8000</v>
      </c>
      <c r="I419">
        <v>8000</v>
      </c>
      <c r="J419">
        <v>8000</v>
      </c>
      <c r="K419">
        <v>8000</v>
      </c>
      <c r="L419">
        <v>8000</v>
      </c>
      <c r="M419">
        <v>8000</v>
      </c>
      <c r="N419">
        <v>8000</v>
      </c>
    </row>
    <row r="420" spans="2:14" x14ac:dyDescent="0.25">
      <c r="B420" s="6" t="s">
        <v>6119</v>
      </c>
      <c r="C420">
        <v>4000</v>
      </c>
      <c r="D420">
        <v>4000</v>
      </c>
      <c r="E420">
        <v>4000</v>
      </c>
      <c r="F420">
        <v>4000</v>
      </c>
      <c r="G420">
        <v>4000</v>
      </c>
      <c r="H420">
        <v>4000</v>
      </c>
      <c r="I420">
        <v>4000</v>
      </c>
      <c r="J420">
        <v>4000</v>
      </c>
      <c r="K420">
        <v>4000</v>
      </c>
      <c r="L420">
        <v>4000</v>
      </c>
      <c r="M420">
        <v>4000</v>
      </c>
      <c r="N420">
        <v>4000</v>
      </c>
    </row>
    <row r="421" spans="2:14" x14ac:dyDescent="0.25">
      <c r="B421" s="6" t="s">
        <v>6120</v>
      </c>
      <c r="C421">
        <v>3000</v>
      </c>
      <c r="D421">
        <v>3000</v>
      </c>
      <c r="E421">
        <v>3000</v>
      </c>
      <c r="F421">
        <v>3000</v>
      </c>
      <c r="G421">
        <v>3000</v>
      </c>
      <c r="H421">
        <v>3000</v>
      </c>
      <c r="I421">
        <v>3000</v>
      </c>
      <c r="J421">
        <v>3000</v>
      </c>
      <c r="K421">
        <v>3000</v>
      </c>
      <c r="L421">
        <v>3000</v>
      </c>
      <c r="M421">
        <v>3000</v>
      </c>
      <c r="N421">
        <v>3000</v>
      </c>
    </row>
    <row r="422" spans="2:14" x14ac:dyDescent="0.25">
      <c r="B422" s="6" t="s">
        <v>6121</v>
      </c>
      <c r="C422">
        <v>0</v>
      </c>
      <c r="D422">
        <v>0</v>
      </c>
      <c r="E422">
        <v>12000</v>
      </c>
      <c r="F422">
        <v>0</v>
      </c>
      <c r="G422">
        <v>0</v>
      </c>
      <c r="H422">
        <v>12000</v>
      </c>
      <c r="I422">
        <v>0</v>
      </c>
      <c r="J422">
        <v>0</v>
      </c>
      <c r="K422">
        <v>12000</v>
      </c>
      <c r="L422">
        <v>0</v>
      </c>
      <c r="M422">
        <v>0</v>
      </c>
      <c r="N422">
        <v>12000</v>
      </c>
    </row>
    <row r="423" spans="2:14" x14ac:dyDescent="0.25">
      <c r="B423" s="6" t="s">
        <v>6122</v>
      </c>
      <c r="C423">
        <v>4000</v>
      </c>
      <c r="D423">
        <v>4000</v>
      </c>
      <c r="E423">
        <v>4000</v>
      </c>
      <c r="F423">
        <v>4000</v>
      </c>
      <c r="G423">
        <v>4000</v>
      </c>
      <c r="H423">
        <v>4000</v>
      </c>
      <c r="I423">
        <v>4000</v>
      </c>
      <c r="J423">
        <v>4000</v>
      </c>
      <c r="K423">
        <v>4000</v>
      </c>
      <c r="L423">
        <v>4000</v>
      </c>
      <c r="M423">
        <v>4000</v>
      </c>
      <c r="N423">
        <v>4000</v>
      </c>
    </row>
    <row r="424" spans="2:14" x14ac:dyDescent="0.25">
      <c r="B424" s="6" t="s">
        <v>6123</v>
      </c>
      <c r="C424">
        <v>4000</v>
      </c>
      <c r="D424">
        <v>4000</v>
      </c>
      <c r="E424">
        <v>4000</v>
      </c>
      <c r="F424">
        <v>4000</v>
      </c>
      <c r="G424">
        <v>4000</v>
      </c>
      <c r="H424">
        <v>4000</v>
      </c>
      <c r="I424">
        <v>4000</v>
      </c>
      <c r="J424">
        <v>4000</v>
      </c>
      <c r="K424">
        <v>4000</v>
      </c>
      <c r="L424">
        <v>4000</v>
      </c>
      <c r="M424">
        <v>4000</v>
      </c>
      <c r="N424">
        <v>4000</v>
      </c>
    </row>
    <row r="425" spans="2:14" x14ac:dyDescent="0.25">
      <c r="B425" s="6" t="s">
        <v>6124</v>
      </c>
      <c r="C425">
        <v>4000</v>
      </c>
      <c r="D425">
        <v>4000</v>
      </c>
      <c r="E425">
        <v>4000</v>
      </c>
      <c r="F425">
        <v>4000</v>
      </c>
      <c r="G425">
        <v>4000</v>
      </c>
      <c r="H425">
        <v>4000</v>
      </c>
      <c r="I425">
        <v>4000</v>
      </c>
      <c r="J425">
        <v>4000</v>
      </c>
      <c r="K425">
        <v>4000</v>
      </c>
      <c r="L425">
        <v>4000</v>
      </c>
      <c r="M425">
        <v>4000</v>
      </c>
      <c r="N425">
        <v>4000</v>
      </c>
    </row>
    <row r="426" spans="2:14" x14ac:dyDescent="0.25">
      <c r="B426" s="6" t="s">
        <v>6125</v>
      </c>
      <c r="C426">
        <v>4000</v>
      </c>
      <c r="D426">
        <v>4000</v>
      </c>
      <c r="E426">
        <v>4000</v>
      </c>
      <c r="F426">
        <v>4000</v>
      </c>
      <c r="G426">
        <v>4000</v>
      </c>
      <c r="H426">
        <v>4000</v>
      </c>
      <c r="I426">
        <v>4000</v>
      </c>
      <c r="J426">
        <v>4000</v>
      </c>
      <c r="K426">
        <v>4000</v>
      </c>
      <c r="L426">
        <v>4000</v>
      </c>
      <c r="M426">
        <v>4000</v>
      </c>
      <c r="N426">
        <v>4000</v>
      </c>
    </row>
    <row r="427" spans="2:14" x14ac:dyDescent="0.25">
      <c r="B427" s="6" t="s">
        <v>6126</v>
      </c>
      <c r="C427">
        <v>4000</v>
      </c>
      <c r="D427">
        <v>4000</v>
      </c>
      <c r="E427">
        <v>4000</v>
      </c>
      <c r="F427">
        <v>4000</v>
      </c>
      <c r="G427">
        <v>4000</v>
      </c>
      <c r="H427">
        <v>4000</v>
      </c>
      <c r="I427">
        <v>4000</v>
      </c>
      <c r="J427">
        <v>4000</v>
      </c>
      <c r="K427">
        <v>4000</v>
      </c>
      <c r="L427">
        <v>4000</v>
      </c>
      <c r="M427">
        <v>4000</v>
      </c>
      <c r="N427">
        <v>4000</v>
      </c>
    </row>
    <row r="428" spans="2:14" x14ac:dyDescent="0.25">
      <c r="B428" s="6" t="s">
        <v>6127</v>
      </c>
      <c r="C428">
        <v>4000</v>
      </c>
      <c r="D428">
        <v>4000</v>
      </c>
      <c r="E428">
        <v>4000</v>
      </c>
      <c r="F428">
        <v>4000</v>
      </c>
      <c r="G428">
        <v>4000</v>
      </c>
      <c r="H428">
        <v>4000</v>
      </c>
      <c r="I428">
        <v>4000</v>
      </c>
      <c r="J428">
        <v>4000</v>
      </c>
      <c r="K428">
        <v>4000</v>
      </c>
      <c r="L428">
        <v>4000</v>
      </c>
      <c r="M428">
        <v>4000</v>
      </c>
      <c r="N428">
        <v>4000</v>
      </c>
    </row>
    <row r="429" spans="2:14" x14ac:dyDescent="0.25">
      <c r="B429" s="6" t="s">
        <v>6128</v>
      </c>
      <c r="C429">
        <v>2230</v>
      </c>
      <c r="D429">
        <v>2230</v>
      </c>
      <c r="E429">
        <v>2230</v>
      </c>
      <c r="F429">
        <v>2230</v>
      </c>
      <c r="G429">
        <v>2230</v>
      </c>
      <c r="H429">
        <v>2230</v>
      </c>
      <c r="I429">
        <v>2230</v>
      </c>
      <c r="J429">
        <v>2230</v>
      </c>
      <c r="K429">
        <v>2230</v>
      </c>
      <c r="L429">
        <v>2230</v>
      </c>
      <c r="M429">
        <v>2230</v>
      </c>
      <c r="N429">
        <v>2541</v>
      </c>
    </row>
    <row r="430" spans="2:14" x14ac:dyDescent="0.25">
      <c r="B430" s="6" t="s">
        <v>6129</v>
      </c>
      <c r="C430">
        <v>1500</v>
      </c>
      <c r="D430">
        <v>1500</v>
      </c>
      <c r="E430">
        <v>1500</v>
      </c>
      <c r="F430">
        <v>1500</v>
      </c>
      <c r="G430">
        <v>1500</v>
      </c>
      <c r="H430">
        <v>1500</v>
      </c>
      <c r="I430">
        <v>1500</v>
      </c>
      <c r="J430">
        <v>1500</v>
      </c>
      <c r="K430">
        <v>1500</v>
      </c>
      <c r="L430">
        <v>1500</v>
      </c>
      <c r="M430">
        <v>1500</v>
      </c>
      <c r="N430">
        <v>1500</v>
      </c>
    </row>
    <row r="431" spans="2:14" x14ac:dyDescent="0.25">
      <c r="B431" s="6" t="s">
        <v>6130</v>
      </c>
      <c r="C431">
        <v>104871</v>
      </c>
      <c r="D431">
        <v>105537</v>
      </c>
      <c r="E431">
        <v>105335</v>
      </c>
      <c r="F431">
        <v>105683</v>
      </c>
      <c r="G431">
        <v>105749</v>
      </c>
      <c r="H431">
        <v>106108</v>
      </c>
      <c r="I431">
        <v>106314</v>
      </c>
      <c r="J431">
        <v>106557</v>
      </c>
      <c r="K431">
        <v>106728</v>
      </c>
      <c r="L431">
        <v>106962</v>
      </c>
      <c r="M431">
        <v>107177</v>
      </c>
      <c r="N431">
        <v>107739</v>
      </c>
    </row>
    <row r="432" spans="2:14" x14ac:dyDescent="0.25">
      <c r="B432" s="6" t="s">
        <v>6131</v>
      </c>
      <c r="C432">
        <v>6400</v>
      </c>
      <c r="D432">
        <v>6400</v>
      </c>
      <c r="E432">
        <v>87920</v>
      </c>
      <c r="F432">
        <v>6400</v>
      </c>
      <c r="G432">
        <v>6400</v>
      </c>
      <c r="H432">
        <v>6400</v>
      </c>
      <c r="I432">
        <v>6400</v>
      </c>
      <c r="J432">
        <v>6400</v>
      </c>
      <c r="K432">
        <v>6400</v>
      </c>
      <c r="L432">
        <v>46400</v>
      </c>
      <c r="M432">
        <v>6400</v>
      </c>
      <c r="N432">
        <v>6400</v>
      </c>
    </row>
    <row r="433" spans="2:14" x14ac:dyDescent="0.25">
      <c r="B433" s="6" t="s">
        <v>6132</v>
      </c>
      <c r="C433">
        <v>30000</v>
      </c>
      <c r="D433">
        <v>30000</v>
      </c>
      <c r="E433">
        <v>30000</v>
      </c>
      <c r="F433">
        <v>30000</v>
      </c>
      <c r="G433">
        <v>30000</v>
      </c>
      <c r="H433">
        <v>30000</v>
      </c>
      <c r="I433">
        <v>30000</v>
      </c>
      <c r="J433">
        <v>30000</v>
      </c>
      <c r="K433">
        <v>30000</v>
      </c>
      <c r="L433">
        <v>30000</v>
      </c>
      <c r="M433">
        <v>30000</v>
      </c>
      <c r="N433">
        <v>30000</v>
      </c>
    </row>
    <row r="434" spans="2:14" x14ac:dyDescent="0.25">
      <c r="B434" s="6" t="s">
        <v>6133</v>
      </c>
      <c r="C434">
        <v>0</v>
      </c>
      <c r="D434">
        <v>0</v>
      </c>
      <c r="E434">
        <v>0</v>
      </c>
      <c r="F434">
        <v>0</v>
      </c>
      <c r="G434">
        <v>9600</v>
      </c>
      <c r="H434">
        <v>0</v>
      </c>
      <c r="I434">
        <v>0</v>
      </c>
      <c r="J434">
        <v>0</v>
      </c>
      <c r="K434">
        <v>0</v>
      </c>
      <c r="L434">
        <v>0</v>
      </c>
      <c r="M434">
        <v>0</v>
      </c>
      <c r="N434">
        <v>0</v>
      </c>
    </row>
    <row r="435" spans="2:14" x14ac:dyDescent="0.25">
      <c r="B435" s="6" t="s">
        <v>6134</v>
      </c>
      <c r="C435">
        <v>0</v>
      </c>
      <c r="D435">
        <v>371204</v>
      </c>
      <c r="E435">
        <v>0</v>
      </c>
      <c r="F435">
        <v>0</v>
      </c>
      <c r="G435">
        <v>0</v>
      </c>
      <c r="H435">
        <v>0</v>
      </c>
      <c r="I435">
        <v>0</v>
      </c>
      <c r="J435">
        <v>0</v>
      </c>
      <c r="K435">
        <v>0</v>
      </c>
      <c r="L435">
        <v>0</v>
      </c>
      <c r="M435">
        <v>0</v>
      </c>
      <c r="N435">
        <v>0</v>
      </c>
    </row>
    <row r="436" spans="2:14" x14ac:dyDescent="0.25">
      <c r="B436" s="6" t="s">
        <v>6135</v>
      </c>
      <c r="C436">
        <v>0</v>
      </c>
      <c r="D436">
        <v>28070</v>
      </c>
      <c r="E436">
        <v>15000</v>
      </c>
      <c r="F436">
        <v>15000</v>
      </c>
      <c r="G436">
        <v>15000</v>
      </c>
      <c r="H436">
        <v>15000</v>
      </c>
      <c r="I436">
        <v>15000</v>
      </c>
      <c r="J436">
        <v>15000</v>
      </c>
      <c r="K436">
        <v>15000</v>
      </c>
      <c r="L436">
        <v>15000</v>
      </c>
      <c r="M436">
        <v>15000</v>
      </c>
      <c r="N436">
        <v>15000</v>
      </c>
    </row>
    <row r="437" spans="2:14" x14ac:dyDescent="0.25">
      <c r="B437" s="6" t="s">
        <v>6136</v>
      </c>
      <c r="C437">
        <v>0</v>
      </c>
      <c r="D437">
        <v>0</v>
      </c>
      <c r="E437">
        <v>0</v>
      </c>
      <c r="F437">
        <v>0</v>
      </c>
      <c r="G437">
        <v>0</v>
      </c>
      <c r="H437">
        <v>0</v>
      </c>
      <c r="I437">
        <v>0</v>
      </c>
      <c r="J437">
        <v>0</v>
      </c>
      <c r="K437">
        <v>0</v>
      </c>
      <c r="L437">
        <v>9000</v>
      </c>
      <c r="M437">
        <v>0</v>
      </c>
      <c r="N437">
        <v>0</v>
      </c>
    </row>
    <row r="438" spans="2:14" x14ac:dyDescent="0.25">
      <c r="B438" s="6" t="s">
        <v>6137</v>
      </c>
      <c r="C438">
        <v>3000000</v>
      </c>
      <c r="D438">
        <v>3000000</v>
      </c>
      <c r="E438">
        <v>3000000</v>
      </c>
      <c r="F438">
        <v>3000000</v>
      </c>
      <c r="G438">
        <v>3000000</v>
      </c>
      <c r="H438">
        <v>3000000</v>
      </c>
      <c r="I438">
        <v>3000000</v>
      </c>
      <c r="J438">
        <v>3000000</v>
      </c>
      <c r="K438">
        <v>3000000</v>
      </c>
      <c r="L438">
        <v>3000000</v>
      </c>
      <c r="M438">
        <v>3000000</v>
      </c>
      <c r="N438">
        <v>3000000</v>
      </c>
    </row>
    <row r="439" spans="2:14" x14ac:dyDescent="0.25">
      <c r="B439" s="6" t="s">
        <v>6138</v>
      </c>
      <c r="C439">
        <v>11000</v>
      </c>
      <c r="D439">
        <v>11000</v>
      </c>
      <c r="E439">
        <v>11000</v>
      </c>
      <c r="F439">
        <v>11000</v>
      </c>
      <c r="G439">
        <v>11000</v>
      </c>
      <c r="H439">
        <v>11000</v>
      </c>
      <c r="I439">
        <v>11000</v>
      </c>
      <c r="J439">
        <v>11000</v>
      </c>
      <c r="K439">
        <v>11000</v>
      </c>
      <c r="L439">
        <v>11000</v>
      </c>
      <c r="M439">
        <v>11000</v>
      </c>
      <c r="N439">
        <v>11000</v>
      </c>
    </row>
    <row r="440" spans="2:14" x14ac:dyDescent="0.25">
      <c r="B440" s="6" t="s">
        <v>6139</v>
      </c>
      <c r="C440">
        <v>15000</v>
      </c>
      <c r="D440">
        <v>15000</v>
      </c>
      <c r="E440">
        <v>15000</v>
      </c>
      <c r="F440">
        <v>15000</v>
      </c>
      <c r="G440">
        <v>15000</v>
      </c>
      <c r="H440">
        <v>15000</v>
      </c>
      <c r="I440">
        <v>15000</v>
      </c>
      <c r="J440">
        <v>15000</v>
      </c>
      <c r="K440">
        <v>15000</v>
      </c>
      <c r="L440">
        <v>15000</v>
      </c>
      <c r="M440">
        <v>15000</v>
      </c>
      <c r="N440">
        <v>15000</v>
      </c>
    </row>
    <row r="441" spans="2:14" x14ac:dyDescent="0.25">
      <c r="B441" s="6" t="s">
        <v>6140</v>
      </c>
      <c r="C441">
        <v>0</v>
      </c>
      <c r="D441">
        <v>0</v>
      </c>
      <c r="E441">
        <v>0</v>
      </c>
      <c r="F441">
        <v>20000</v>
      </c>
      <c r="G441">
        <v>0</v>
      </c>
      <c r="H441">
        <v>20000</v>
      </c>
      <c r="I441">
        <v>0</v>
      </c>
      <c r="J441">
        <v>20000</v>
      </c>
      <c r="K441">
        <v>0</v>
      </c>
      <c r="L441">
        <v>20000</v>
      </c>
      <c r="M441">
        <v>0</v>
      </c>
      <c r="N441">
        <v>20000</v>
      </c>
    </row>
    <row r="442" spans="2:14" x14ac:dyDescent="0.25">
      <c r="B442" s="6" t="s">
        <v>6141</v>
      </c>
      <c r="C442">
        <v>0</v>
      </c>
      <c r="D442">
        <v>7000</v>
      </c>
      <c r="E442">
        <v>7000</v>
      </c>
      <c r="F442">
        <v>7000</v>
      </c>
      <c r="G442">
        <v>7000</v>
      </c>
      <c r="H442">
        <v>7000</v>
      </c>
      <c r="I442">
        <v>0</v>
      </c>
      <c r="J442">
        <v>0</v>
      </c>
      <c r="K442">
        <v>0</v>
      </c>
      <c r="L442">
        <v>0</v>
      </c>
      <c r="M442">
        <v>0</v>
      </c>
      <c r="N442">
        <v>0</v>
      </c>
    </row>
    <row r="443" spans="2:14" x14ac:dyDescent="0.25">
      <c r="B443" s="6" t="s">
        <v>6142</v>
      </c>
      <c r="C443">
        <v>0</v>
      </c>
      <c r="D443">
        <v>3000</v>
      </c>
      <c r="E443">
        <v>6000</v>
      </c>
      <c r="F443">
        <v>0</v>
      </c>
      <c r="G443">
        <v>3000</v>
      </c>
      <c r="H443">
        <v>6000</v>
      </c>
      <c r="I443">
        <v>0</v>
      </c>
      <c r="J443">
        <v>3000</v>
      </c>
      <c r="K443">
        <v>6000</v>
      </c>
      <c r="L443">
        <v>0</v>
      </c>
      <c r="M443">
        <v>3000</v>
      </c>
      <c r="N443">
        <v>3000</v>
      </c>
    </row>
    <row r="444" spans="2:14" x14ac:dyDescent="0.25">
      <c r="B444" s="6" t="s">
        <v>6143</v>
      </c>
      <c r="C444">
        <v>0</v>
      </c>
      <c r="D444">
        <v>0</v>
      </c>
      <c r="E444">
        <v>3500</v>
      </c>
      <c r="F444">
        <v>0</v>
      </c>
      <c r="G444">
        <v>0</v>
      </c>
      <c r="H444">
        <v>0</v>
      </c>
      <c r="I444">
        <v>0</v>
      </c>
      <c r="J444">
        <v>0</v>
      </c>
      <c r="K444">
        <v>0</v>
      </c>
      <c r="L444">
        <v>0</v>
      </c>
      <c r="M444">
        <v>0</v>
      </c>
      <c r="N444">
        <v>0</v>
      </c>
    </row>
    <row r="445" spans="2:14" x14ac:dyDescent="0.25">
      <c r="B445" s="6" t="s">
        <v>6144</v>
      </c>
      <c r="C445">
        <v>0</v>
      </c>
      <c r="D445">
        <v>0</v>
      </c>
      <c r="E445">
        <v>0</v>
      </c>
      <c r="F445">
        <v>17000</v>
      </c>
      <c r="G445">
        <v>0</v>
      </c>
      <c r="H445">
        <v>0</v>
      </c>
      <c r="I445">
        <v>0</v>
      </c>
      <c r="J445">
        <v>0</v>
      </c>
      <c r="K445">
        <v>0</v>
      </c>
      <c r="L445">
        <v>0</v>
      </c>
      <c r="M445">
        <v>0</v>
      </c>
      <c r="N445">
        <v>0</v>
      </c>
    </row>
    <row r="446" spans="2:14" x14ac:dyDescent="0.25">
      <c r="B446" s="6" t="s">
        <v>6145</v>
      </c>
      <c r="C446">
        <v>0</v>
      </c>
      <c r="D446">
        <v>0</v>
      </c>
      <c r="E446">
        <v>0</v>
      </c>
      <c r="F446">
        <v>0</v>
      </c>
      <c r="G446">
        <v>0</v>
      </c>
      <c r="H446">
        <v>30000</v>
      </c>
      <c r="I446">
        <v>0</v>
      </c>
      <c r="J446">
        <v>30000</v>
      </c>
      <c r="K446">
        <v>0</v>
      </c>
      <c r="L446">
        <v>30000</v>
      </c>
      <c r="M446">
        <v>0</v>
      </c>
      <c r="N446">
        <v>30000</v>
      </c>
    </row>
    <row r="447" spans="2:14" x14ac:dyDescent="0.25">
      <c r="B447" s="6" t="s">
        <v>6146</v>
      </c>
      <c r="C447">
        <v>0</v>
      </c>
      <c r="D447">
        <v>0</v>
      </c>
      <c r="E447">
        <v>31000</v>
      </c>
      <c r="F447">
        <v>0</v>
      </c>
      <c r="G447">
        <v>0</v>
      </c>
      <c r="H447">
        <v>0</v>
      </c>
      <c r="I447">
        <v>0</v>
      </c>
      <c r="J447">
        <v>0</v>
      </c>
      <c r="K447">
        <v>0</v>
      </c>
      <c r="L447">
        <v>0</v>
      </c>
      <c r="M447">
        <v>0</v>
      </c>
      <c r="N447">
        <v>0</v>
      </c>
    </row>
    <row r="448" spans="2:14" x14ac:dyDescent="0.25">
      <c r="B448" s="6" t="s">
        <v>6147</v>
      </c>
      <c r="C448">
        <v>18000</v>
      </c>
      <c r="D448">
        <v>18000</v>
      </c>
      <c r="E448">
        <v>18000</v>
      </c>
      <c r="F448">
        <v>18000</v>
      </c>
      <c r="G448">
        <v>18000</v>
      </c>
      <c r="H448">
        <v>18000</v>
      </c>
      <c r="I448">
        <v>19000</v>
      </c>
      <c r="J448">
        <v>19000</v>
      </c>
      <c r="K448">
        <v>19000</v>
      </c>
      <c r="L448">
        <v>19000</v>
      </c>
      <c r="M448">
        <v>19000</v>
      </c>
      <c r="N448">
        <v>19000</v>
      </c>
    </row>
    <row r="449" spans="2:14" x14ac:dyDescent="0.25">
      <c r="B449" s="6" t="s">
        <v>6148</v>
      </c>
      <c r="C449">
        <v>3500</v>
      </c>
      <c r="D449">
        <v>3500</v>
      </c>
      <c r="E449">
        <v>3500</v>
      </c>
      <c r="F449">
        <v>3500</v>
      </c>
      <c r="G449">
        <v>3500</v>
      </c>
      <c r="H449">
        <v>3500</v>
      </c>
      <c r="I449">
        <v>0</v>
      </c>
      <c r="J449">
        <v>0</v>
      </c>
      <c r="K449">
        <v>0</v>
      </c>
      <c r="L449">
        <v>0</v>
      </c>
      <c r="M449">
        <v>0</v>
      </c>
      <c r="N449">
        <v>0</v>
      </c>
    </row>
    <row r="450" spans="2:14" x14ac:dyDescent="0.25">
      <c r="B450" s="6" t="s">
        <v>6149</v>
      </c>
      <c r="C450">
        <v>0</v>
      </c>
      <c r="D450">
        <v>0</v>
      </c>
      <c r="E450">
        <v>0</v>
      </c>
      <c r="F450">
        <v>0</v>
      </c>
      <c r="G450">
        <v>0</v>
      </c>
      <c r="H450">
        <v>0</v>
      </c>
      <c r="I450">
        <v>16666</v>
      </c>
      <c r="J450">
        <v>16666</v>
      </c>
      <c r="K450">
        <v>16666</v>
      </c>
      <c r="L450">
        <v>16666</v>
      </c>
      <c r="M450">
        <v>16666</v>
      </c>
      <c r="N450">
        <v>16670</v>
      </c>
    </row>
    <row r="451" spans="2:14" x14ac:dyDescent="0.25">
      <c r="B451" s="6" t="s">
        <v>6150</v>
      </c>
      <c r="C451">
        <v>0</v>
      </c>
      <c r="D451">
        <v>0</v>
      </c>
      <c r="E451">
        <v>0</v>
      </c>
      <c r="F451">
        <v>0</v>
      </c>
      <c r="G451">
        <v>220036</v>
      </c>
      <c r="H451">
        <v>0</v>
      </c>
      <c r="I451">
        <v>0</v>
      </c>
      <c r="J451">
        <v>0</v>
      </c>
      <c r="K451">
        <v>0</v>
      </c>
      <c r="L451">
        <v>0</v>
      </c>
      <c r="M451">
        <v>0</v>
      </c>
      <c r="N451">
        <v>0</v>
      </c>
    </row>
    <row r="452" spans="2:14" x14ac:dyDescent="0.25">
      <c r="B452" s="6" t="s">
        <v>6151</v>
      </c>
      <c r="C452">
        <v>0</v>
      </c>
      <c r="D452">
        <v>0</v>
      </c>
      <c r="E452">
        <v>0</v>
      </c>
      <c r="F452">
        <v>0</v>
      </c>
      <c r="G452">
        <v>1560</v>
      </c>
      <c r="H452">
        <v>0</v>
      </c>
      <c r="I452">
        <v>0</v>
      </c>
      <c r="J452">
        <v>0</v>
      </c>
      <c r="K452">
        <v>0</v>
      </c>
      <c r="L452">
        <v>0</v>
      </c>
      <c r="M452">
        <v>0</v>
      </c>
      <c r="N452">
        <v>0</v>
      </c>
    </row>
    <row r="453" spans="2:14" x14ac:dyDescent="0.25">
      <c r="B453" s="6" t="s">
        <v>6152</v>
      </c>
      <c r="C453">
        <v>0</v>
      </c>
      <c r="D453">
        <v>0</v>
      </c>
      <c r="E453">
        <v>0</v>
      </c>
      <c r="F453">
        <v>0</v>
      </c>
      <c r="G453">
        <v>0</v>
      </c>
      <c r="H453">
        <v>242257</v>
      </c>
      <c r="I453">
        <v>0</v>
      </c>
      <c r="J453">
        <v>0</v>
      </c>
      <c r="K453">
        <v>0</v>
      </c>
      <c r="L453">
        <v>0</v>
      </c>
      <c r="M453">
        <v>0</v>
      </c>
      <c r="N453">
        <v>0</v>
      </c>
    </row>
    <row r="454" spans="2:14" x14ac:dyDescent="0.25">
      <c r="B454" s="6" t="s">
        <v>6153</v>
      </c>
      <c r="C454">
        <v>0</v>
      </c>
      <c r="D454">
        <v>0</v>
      </c>
      <c r="E454">
        <v>0</v>
      </c>
      <c r="F454">
        <v>0</v>
      </c>
      <c r="G454">
        <v>0</v>
      </c>
      <c r="H454">
        <v>0</v>
      </c>
      <c r="I454">
        <v>14343</v>
      </c>
      <c r="J454">
        <v>0</v>
      </c>
      <c r="K454">
        <v>0</v>
      </c>
      <c r="L454">
        <v>0</v>
      </c>
      <c r="M454">
        <v>0</v>
      </c>
      <c r="N454">
        <v>0</v>
      </c>
    </row>
    <row r="455" spans="2:14" x14ac:dyDescent="0.25">
      <c r="B455" s="6" t="s">
        <v>6154</v>
      </c>
      <c r="C455">
        <v>110880</v>
      </c>
      <c r="D455">
        <v>0</v>
      </c>
      <c r="E455">
        <v>0</v>
      </c>
      <c r="F455">
        <v>110880</v>
      </c>
      <c r="G455">
        <v>0</v>
      </c>
      <c r="H455">
        <v>0</v>
      </c>
      <c r="I455">
        <v>110880</v>
      </c>
      <c r="J455">
        <v>0</v>
      </c>
      <c r="K455">
        <v>0</v>
      </c>
      <c r="L455">
        <v>110880</v>
      </c>
      <c r="M455">
        <v>0</v>
      </c>
      <c r="N455">
        <v>0</v>
      </c>
    </row>
    <row r="456" spans="2:14" x14ac:dyDescent="0.25">
      <c r="B456" s="6" t="s">
        <v>6155</v>
      </c>
      <c r="C456">
        <v>24240</v>
      </c>
      <c r="D456">
        <v>0</v>
      </c>
      <c r="E456">
        <v>0</v>
      </c>
      <c r="F456">
        <v>24240</v>
      </c>
      <c r="G456">
        <v>0</v>
      </c>
      <c r="H456">
        <v>0</v>
      </c>
      <c r="I456">
        <v>16160</v>
      </c>
      <c r="J456">
        <v>0</v>
      </c>
      <c r="K456">
        <v>0</v>
      </c>
      <c r="L456">
        <v>0</v>
      </c>
      <c r="M456">
        <v>0</v>
      </c>
      <c r="N456">
        <v>0</v>
      </c>
    </row>
    <row r="457" spans="2:14" x14ac:dyDescent="0.25">
      <c r="B457" s="6" t="s">
        <v>6156</v>
      </c>
      <c r="C457">
        <v>81576</v>
      </c>
      <c r="D457">
        <v>0</v>
      </c>
      <c r="E457">
        <v>0</v>
      </c>
      <c r="F457">
        <v>81576</v>
      </c>
      <c r="G457">
        <v>0</v>
      </c>
      <c r="H457">
        <v>0</v>
      </c>
      <c r="I457">
        <v>81576</v>
      </c>
      <c r="J457">
        <v>0</v>
      </c>
      <c r="K457">
        <v>0</v>
      </c>
      <c r="L457">
        <v>81576</v>
      </c>
      <c r="M457">
        <v>0</v>
      </c>
      <c r="N457">
        <v>0</v>
      </c>
    </row>
    <row r="458" spans="2:14" x14ac:dyDescent="0.25">
      <c r="B458" s="6" t="s">
        <v>6157</v>
      </c>
      <c r="C458">
        <v>0</v>
      </c>
      <c r="D458">
        <v>0</v>
      </c>
      <c r="E458">
        <v>0</v>
      </c>
      <c r="F458">
        <v>175982496</v>
      </c>
      <c r="G458">
        <v>0</v>
      </c>
      <c r="H458">
        <v>0</v>
      </c>
      <c r="I458">
        <v>0</v>
      </c>
      <c r="J458">
        <v>0</v>
      </c>
      <c r="K458">
        <v>0</v>
      </c>
      <c r="L458">
        <v>0</v>
      </c>
      <c r="M458">
        <v>0</v>
      </c>
      <c r="N458">
        <v>0</v>
      </c>
    </row>
    <row r="459" spans="2:14" x14ac:dyDescent="0.25">
      <c r="B459" s="6" t="s">
        <v>6158</v>
      </c>
      <c r="C459">
        <v>5920367</v>
      </c>
      <c r="D459">
        <v>13448096</v>
      </c>
      <c r="E459">
        <v>10968825</v>
      </c>
      <c r="F459">
        <v>12132836</v>
      </c>
      <c r="G459">
        <v>14268636</v>
      </c>
      <c r="H459">
        <v>7861236</v>
      </c>
      <c r="I459">
        <v>7676258</v>
      </c>
      <c r="J459">
        <v>7142308</v>
      </c>
      <c r="K459">
        <v>6608358</v>
      </c>
      <c r="L459">
        <v>7142308</v>
      </c>
      <c r="M459">
        <v>7142308</v>
      </c>
      <c r="N459">
        <v>6732020</v>
      </c>
    </row>
    <row r="460" spans="2:14" x14ac:dyDescent="0.25">
      <c r="B460" s="6" t="s">
        <v>6159</v>
      </c>
      <c r="C460">
        <v>2263420</v>
      </c>
      <c r="D460">
        <v>2347110</v>
      </c>
      <c r="E460">
        <v>21419636</v>
      </c>
      <c r="F460">
        <v>2609492</v>
      </c>
      <c r="G460">
        <v>3367603</v>
      </c>
      <c r="H460">
        <v>11934538</v>
      </c>
      <c r="I460">
        <v>9278870</v>
      </c>
      <c r="J460">
        <v>2344581</v>
      </c>
      <c r="K460">
        <v>12530545</v>
      </c>
      <c r="L460">
        <v>2469962</v>
      </c>
      <c r="M460">
        <v>10293529</v>
      </c>
      <c r="N460">
        <v>8361397</v>
      </c>
    </row>
    <row r="461" spans="2:14" x14ac:dyDescent="0.25">
      <c r="B461" s="6" t="s">
        <v>6160</v>
      </c>
      <c r="C461">
        <v>1825828</v>
      </c>
      <c r="D461">
        <v>1137293</v>
      </c>
      <c r="E461">
        <v>1065873</v>
      </c>
      <c r="F461">
        <v>1214245</v>
      </c>
      <c r="G461">
        <v>4359677</v>
      </c>
      <c r="H461">
        <v>4851484</v>
      </c>
      <c r="I461">
        <v>4409084</v>
      </c>
      <c r="J461">
        <v>5070446</v>
      </c>
      <c r="K461">
        <v>5831013</v>
      </c>
      <c r="L461">
        <v>6412314</v>
      </c>
      <c r="M461">
        <v>7374162</v>
      </c>
      <c r="N461">
        <v>8111578</v>
      </c>
    </row>
    <row r="462" spans="2:14" x14ac:dyDescent="0.25">
      <c r="B462" s="6" t="s">
        <v>6161</v>
      </c>
      <c r="C462">
        <v>690588</v>
      </c>
      <c r="D462">
        <v>3950000</v>
      </c>
      <c r="E462">
        <v>890588</v>
      </c>
      <c r="F462">
        <v>3290588</v>
      </c>
      <c r="G462">
        <v>1290588</v>
      </c>
      <c r="H462">
        <v>890588</v>
      </c>
      <c r="I462">
        <v>3290588</v>
      </c>
      <c r="J462">
        <v>1290588</v>
      </c>
      <c r="K462">
        <v>890588</v>
      </c>
      <c r="L462">
        <v>3290588</v>
      </c>
      <c r="M462">
        <v>1140588</v>
      </c>
      <c r="N462">
        <v>1290588</v>
      </c>
    </row>
    <row r="463" spans="2:14" x14ac:dyDescent="0.25">
      <c r="B463" s="6" t="s">
        <v>6162</v>
      </c>
      <c r="C463">
        <v>1699113</v>
      </c>
      <c r="D463">
        <v>1652842</v>
      </c>
      <c r="E463">
        <v>1635989</v>
      </c>
      <c r="F463">
        <v>1635989</v>
      </c>
      <c r="G463">
        <v>1635989</v>
      </c>
      <c r="H463">
        <v>1635989</v>
      </c>
      <c r="I463">
        <v>1635989</v>
      </c>
      <c r="J463">
        <v>1635989</v>
      </c>
      <c r="K463">
        <v>1635989</v>
      </c>
      <c r="L463">
        <v>1635989</v>
      </c>
      <c r="M463">
        <v>1635989</v>
      </c>
      <c r="N463">
        <v>2719136</v>
      </c>
    </row>
    <row r="464" spans="2:14" x14ac:dyDescent="0.25">
      <c r="B464" s="6" t="s">
        <v>6163</v>
      </c>
      <c r="C464">
        <v>883916</v>
      </c>
      <c r="D464">
        <v>2140141</v>
      </c>
      <c r="E464">
        <v>1433826</v>
      </c>
      <c r="F464">
        <v>1603298</v>
      </c>
      <c r="G464">
        <v>1971692</v>
      </c>
      <c r="H464">
        <v>1234490</v>
      </c>
      <c r="I464">
        <v>1054901</v>
      </c>
      <c r="J464">
        <v>1213136</v>
      </c>
      <c r="K464">
        <v>1395106</v>
      </c>
      <c r="L464">
        <v>1534617</v>
      </c>
      <c r="M464">
        <v>1764809</v>
      </c>
      <c r="N464">
        <v>1941290</v>
      </c>
    </row>
    <row r="465" spans="2:14" x14ac:dyDescent="0.25">
      <c r="B465" s="6" t="s">
        <v>6164</v>
      </c>
      <c r="C465">
        <v>883916</v>
      </c>
      <c r="D465">
        <v>2140141</v>
      </c>
      <c r="E465">
        <v>1433826</v>
      </c>
      <c r="F465">
        <v>1603298</v>
      </c>
      <c r="G465">
        <v>1971692</v>
      </c>
      <c r="H465">
        <v>1234490</v>
      </c>
      <c r="I465">
        <v>1054901</v>
      </c>
      <c r="J465">
        <v>1213136</v>
      </c>
      <c r="K465">
        <v>1395106</v>
      </c>
      <c r="L465">
        <v>1534617</v>
      </c>
      <c r="M465">
        <v>1764809</v>
      </c>
      <c r="N465">
        <v>1941290</v>
      </c>
    </row>
    <row r="466" spans="2:14" x14ac:dyDescent="0.25">
      <c r="B466" s="6" t="s">
        <v>6165</v>
      </c>
      <c r="C466">
        <v>525000</v>
      </c>
      <c r="D466">
        <v>630000</v>
      </c>
      <c r="E466">
        <v>735000</v>
      </c>
      <c r="F466">
        <v>695000</v>
      </c>
      <c r="G466">
        <v>890000</v>
      </c>
      <c r="H466">
        <v>975000</v>
      </c>
      <c r="I466">
        <v>724000</v>
      </c>
      <c r="J466">
        <v>935000</v>
      </c>
      <c r="K466">
        <v>1019000</v>
      </c>
      <c r="L466">
        <v>535000</v>
      </c>
      <c r="M466">
        <v>674000</v>
      </c>
      <c r="N466">
        <v>591000</v>
      </c>
    </row>
    <row r="467" spans="2:14" x14ac:dyDescent="0.25">
      <c r="B467" s="6" t="s">
        <v>6166</v>
      </c>
      <c r="C467">
        <v>0</v>
      </c>
      <c r="D467">
        <v>0</v>
      </c>
      <c r="E467">
        <v>1133021</v>
      </c>
      <c r="F467">
        <v>0</v>
      </c>
      <c r="G467">
        <v>0</v>
      </c>
      <c r="H467">
        <v>1133021</v>
      </c>
      <c r="I467">
        <v>0</v>
      </c>
      <c r="J467">
        <v>0</v>
      </c>
      <c r="K467">
        <v>1133021</v>
      </c>
      <c r="L467">
        <v>0</v>
      </c>
      <c r="M467">
        <v>0</v>
      </c>
      <c r="N467">
        <v>1133021</v>
      </c>
    </row>
    <row r="468" spans="2:14" x14ac:dyDescent="0.25">
      <c r="B468" s="6" t="s">
        <v>6167</v>
      </c>
      <c r="C468">
        <v>537525</v>
      </c>
      <c r="D468">
        <v>649388</v>
      </c>
      <c r="E468">
        <v>93509</v>
      </c>
      <c r="F468">
        <v>93509</v>
      </c>
      <c r="G468">
        <v>93509</v>
      </c>
      <c r="H468">
        <v>93509</v>
      </c>
      <c r="I468">
        <v>93509</v>
      </c>
      <c r="J468">
        <v>93509</v>
      </c>
      <c r="K468">
        <v>93509</v>
      </c>
      <c r="L468">
        <v>200176</v>
      </c>
      <c r="M468">
        <v>200176</v>
      </c>
      <c r="N468">
        <v>200176</v>
      </c>
    </row>
    <row r="469" spans="2:14" x14ac:dyDescent="0.25">
      <c r="B469" s="6" t="s">
        <v>6168</v>
      </c>
      <c r="C469">
        <v>1146596</v>
      </c>
      <c r="D469">
        <v>845344</v>
      </c>
      <c r="E469">
        <v>43606</v>
      </c>
      <c r="F469">
        <v>43606</v>
      </c>
      <c r="G469">
        <v>43606</v>
      </c>
      <c r="H469">
        <v>43606</v>
      </c>
      <c r="I469">
        <v>43606</v>
      </c>
      <c r="J469">
        <v>43606</v>
      </c>
      <c r="K469">
        <v>43606</v>
      </c>
      <c r="L469">
        <v>43606</v>
      </c>
      <c r="M469">
        <v>43606</v>
      </c>
      <c r="N469">
        <v>43610</v>
      </c>
    </row>
    <row r="470" spans="2:14" x14ac:dyDescent="0.25">
      <c r="B470" s="6" t="s">
        <v>6169</v>
      </c>
      <c r="C470">
        <v>57098</v>
      </c>
      <c r="D470">
        <v>55267</v>
      </c>
      <c r="E470">
        <v>124196</v>
      </c>
      <c r="F470">
        <v>26123</v>
      </c>
      <c r="G470">
        <v>28367</v>
      </c>
      <c r="H470">
        <v>43290</v>
      </c>
      <c r="I470">
        <v>224367</v>
      </c>
      <c r="J470">
        <v>287786</v>
      </c>
      <c r="K470">
        <v>310953</v>
      </c>
      <c r="L470">
        <v>347668</v>
      </c>
      <c r="M470">
        <v>398735</v>
      </c>
      <c r="N470">
        <v>428508</v>
      </c>
    </row>
    <row r="471" spans="2:14" x14ac:dyDescent="0.25">
      <c r="B471" s="6" t="s">
        <v>6170</v>
      </c>
      <c r="C471">
        <v>0</v>
      </c>
      <c r="D471">
        <v>123749</v>
      </c>
      <c r="E471">
        <v>1072224</v>
      </c>
      <c r="F471">
        <v>954396</v>
      </c>
      <c r="G471">
        <v>258743</v>
      </c>
      <c r="H471">
        <v>249270</v>
      </c>
      <c r="I471">
        <v>181710</v>
      </c>
      <c r="J471">
        <v>66815</v>
      </c>
      <c r="K471">
        <v>74496</v>
      </c>
      <c r="L471">
        <v>97171</v>
      </c>
      <c r="M471">
        <v>109026</v>
      </c>
      <c r="N471">
        <v>149929</v>
      </c>
    </row>
    <row r="472" spans="2:14" x14ac:dyDescent="0.25">
      <c r="B472" s="6" t="s">
        <v>6171</v>
      </c>
      <c r="C472">
        <v>29029</v>
      </c>
      <c r="D472">
        <v>30500</v>
      </c>
      <c r="E472">
        <v>72120</v>
      </c>
      <c r="F472">
        <v>28543</v>
      </c>
      <c r="G472">
        <v>15834</v>
      </c>
      <c r="H472">
        <v>63398</v>
      </c>
      <c r="I472">
        <v>72907</v>
      </c>
      <c r="J472">
        <v>83843</v>
      </c>
      <c r="K472">
        <v>80198</v>
      </c>
      <c r="L472">
        <v>898212</v>
      </c>
      <c r="M472">
        <v>100600</v>
      </c>
      <c r="N472">
        <v>201198</v>
      </c>
    </row>
    <row r="473" spans="2:14" x14ac:dyDescent="0.25">
      <c r="B473" s="6" t="s">
        <v>6172</v>
      </c>
      <c r="C473">
        <v>40655</v>
      </c>
      <c r="D473">
        <v>131401</v>
      </c>
      <c r="E473">
        <v>25345</v>
      </c>
      <c r="F473">
        <v>45849</v>
      </c>
      <c r="G473">
        <v>96197</v>
      </c>
      <c r="H473">
        <v>80243</v>
      </c>
      <c r="I473">
        <v>127430</v>
      </c>
      <c r="J473">
        <v>146544</v>
      </c>
      <c r="K473">
        <v>168526</v>
      </c>
      <c r="L473">
        <v>188749</v>
      </c>
      <c r="M473">
        <v>207623</v>
      </c>
      <c r="N473">
        <v>228386</v>
      </c>
    </row>
    <row r="474" spans="2:14" x14ac:dyDescent="0.25">
      <c r="B474" s="6" t="s">
        <v>6173</v>
      </c>
      <c r="C474">
        <v>278256</v>
      </c>
      <c r="D474">
        <v>126347</v>
      </c>
      <c r="E474">
        <v>67982</v>
      </c>
      <c r="F474">
        <v>41826</v>
      </c>
      <c r="G474">
        <v>112460</v>
      </c>
      <c r="H474">
        <v>29823</v>
      </c>
      <c r="I474">
        <v>25342</v>
      </c>
      <c r="J474">
        <v>38100</v>
      </c>
      <c r="K474">
        <v>45315</v>
      </c>
      <c r="L474">
        <v>53612</v>
      </c>
      <c r="M474">
        <v>49974</v>
      </c>
      <c r="N474">
        <v>56971</v>
      </c>
    </row>
    <row r="475" spans="2:14" x14ac:dyDescent="0.25">
      <c r="B475" s="6" t="s">
        <v>6174</v>
      </c>
      <c r="C475">
        <v>55986</v>
      </c>
      <c r="D475">
        <v>86794</v>
      </c>
      <c r="E475">
        <v>93793</v>
      </c>
      <c r="F475">
        <v>61005</v>
      </c>
      <c r="G475">
        <v>44184</v>
      </c>
      <c r="H475">
        <v>68446</v>
      </c>
      <c r="I475">
        <v>15131</v>
      </c>
      <c r="J475">
        <v>16644</v>
      </c>
      <c r="K475">
        <v>75291</v>
      </c>
      <c r="L475">
        <v>82820</v>
      </c>
      <c r="M475">
        <v>91102</v>
      </c>
      <c r="N475">
        <v>100212</v>
      </c>
    </row>
    <row r="476" spans="2:14" x14ac:dyDescent="0.25">
      <c r="B476" s="6" t="s">
        <v>6175</v>
      </c>
      <c r="C476">
        <v>0</v>
      </c>
      <c r="D476">
        <v>0</v>
      </c>
      <c r="E476">
        <v>0</v>
      </c>
      <c r="F476">
        <v>0</v>
      </c>
      <c r="G476">
        <v>0</v>
      </c>
      <c r="H476">
        <v>1933</v>
      </c>
      <c r="I476">
        <v>40275</v>
      </c>
      <c r="J476">
        <v>46316</v>
      </c>
      <c r="K476">
        <v>53264</v>
      </c>
      <c r="L476">
        <v>59655</v>
      </c>
      <c r="M476">
        <v>68604</v>
      </c>
      <c r="N476">
        <v>75464</v>
      </c>
    </row>
    <row r="477" spans="2:14" x14ac:dyDescent="0.25">
      <c r="B477" s="6" t="s">
        <v>6176</v>
      </c>
      <c r="C477">
        <v>15000</v>
      </c>
      <c r="D477">
        <v>15000</v>
      </c>
      <c r="E477">
        <v>15000</v>
      </c>
      <c r="F477">
        <v>15000</v>
      </c>
      <c r="G477">
        <v>15000</v>
      </c>
      <c r="H477">
        <v>15000</v>
      </c>
      <c r="I477">
        <v>15000</v>
      </c>
      <c r="J477">
        <v>15000</v>
      </c>
      <c r="K477">
        <v>15000</v>
      </c>
      <c r="L477">
        <v>15000</v>
      </c>
      <c r="M477">
        <v>15000</v>
      </c>
      <c r="N477">
        <v>15000</v>
      </c>
    </row>
    <row r="478" spans="2:14" x14ac:dyDescent="0.25">
      <c r="B478" s="6" t="s">
        <v>6177</v>
      </c>
      <c r="C478">
        <v>7353</v>
      </c>
      <c r="D478">
        <v>8672</v>
      </c>
      <c r="E478">
        <v>7353</v>
      </c>
      <c r="F478">
        <v>8672</v>
      </c>
      <c r="G478">
        <v>7353</v>
      </c>
      <c r="H478">
        <v>15197</v>
      </c>
      <c r="I478">
        <v>16092</v>
      </c>
      <c r="J478">
        <v>15201</v>
      </c>
      <c r="K478">
        <v>15201</v>
      </c>
      <c r="L478">
        <v>15201</v>
      </c>
      <c r="M478">
        <v>15201</v>
      </c>
      <c r="N478">
        <v>15207</v>
      </c>
    </row>
    <row r="479" spans="2:14" x14ac:dyDescent="0.25">
      <c r="B479" s="6" t="s">
        <v>6178</v>
      </c>
      <c r="C479">
        <v>4758</v>
      </c>
      <c r="D479">
        <v>4758</v>
      </c>
      <c r="E479">
        <v>4758</v>
      </c>
      <c r="F479">
        <v>4758</v>
      </c>
      <c r="G479">
        <v>4758</v>
      </c>
      <c r="H479">
        <v>4758</v>
      </c>
      <c r="I479">
        <v>4758</v>
      </c>
      <c r="J479">
        <v>4758</v>
      </c>
      <c r="K479">
        <v>4758</v>
      </c>
      <c r="L479">
        <v>4758</v>
      </c>
      <c r="M479">
        <v>4758</v>
      </c>
      <c r="N479">
        <v>4754</v>
      </c>
    </row>
    <row r="480" spans="2:14" x14ac:dyDescent="0.25">
      <c r="B480" s="6" t="s">
        <v>6179</v>
      </c>
      <c r="C480">
        <v>19627</v>
      </c>
      <c r="D480">
        <v>8376</v>
      </c>
      <c r="E480">
        <v>2193</v>
      </c>
      <c r="F480">
        <v>0</v>
      </c>
      <c r="G480">
        <v>2321</v>
      </c>
      <c r="H480">
        <v>4267</v>
      </c>
      <c r="I480">
        <v>3256</v>
      </c>
      <c r="J480">
        <v>0</v>
      </c>
      <c r="K480">
        <v>0</v>
      </c>
      <c r="L480">
        <v>0</v>
      </c>
      <c r="M480">
        <v>0</v>
      </c>
      <c r="N480">
        <v>0</v>
      </c>
    </row>
    <row r="481" spans="2:14" x14ac:dyDescent="0.25">
      <c r="B481" s="6" t="s">
        <v>6180</v>
      </c>
      <c r="C481">
        <v>3000</v>
      </c>
      <c r="D481">
        <v>3000</v>
      </c>
      <c r="E481">
        <v>3000</v>
      </c>
      <c r="F481">
        <v>3000</v>
      </c>
      <c r="G481">
        <v>3000</v>
      </c>
      <c r="H481">
        <v>3000</v>
      </c>
      <c r="I481">
        <v>3000</v>
      </c>
      <c r="J481">
        <v>3000</v>
      </c>
      <c r="K481">
        <v>3000</v>
      </c>
      <c r="L481">
        <v>3000</v>
      </c>
      <c r="M481">
        <v>3000</v>
      </c>
      <c r="N481">
        <v>3000</v>
      </c>
    </row>
    <row r="482" spans="2:14" x14ac:dyDescent="0.25">
      <c r="B482" s="6" t="s">
        <v>6181</v>
      </c>
      <c r="C482">
        <v>0</v>
      </c>
      <c r="D482">
        <v>4624</v>
      </c>
      <c r="E482">
        <v>623</v>
      </c>
      <c r="F482">
        <v>1286</v>
      </c>
      <c r="G482">
        <v>1828</v>
      </c>
      <c r="H482">
        <v>525</v>
      </c>
      <c r="I482">
        <v>0</v>
      </c>
      <c r="J482">
        <v>1078</v>
      </c>
      <c r="K482">
        <v>1135</v>
      </c>
      <c r="L482">
        <v>1198</v>
      </c>
      <c r="M482">
        <v>1268</v>
      </c>
      <c r="N482">
        <v>1344</v>
      </c>
    </row>
    <row r="483" spans="2:14" x14ac:dyDescent="0.25">
      <c r="B483" s="6" t="s">
        <v>6182</v>
      </c>
      <c r="C483">
        <v>5500</v>
      </c>
      <c r="D483">
        <v>0</v>
      </c>
      <c r="E483">
        <v>0</v>
      </c>
      <c r="F483">
        <v>0</v>
      </c>
      <c r="G483">
        <v>0</v>
      </c>
      <c r="H483">
        <v>5500</v>
      </c>
      <c r="I483">
        <v>0</v>
      </c>
      <c r="J483">
        <v>0</v>
      </c>
      <c r="K483">
        <v>0</v>
      </c>
      <c r="L483">
        <v>0</v>
      </c>
      <c r="M483">
        <v>0</v>
      </c>
      <c r="N483">
        <v>0</v>
      </c>
    </row>
    <row r="484" spans="2:14" x14ac:dyDescent="0.25">
      <c r="B484" s="6" t="s">
        <v>6183</v>
      </c>
      <c r="C484">
        <v>0</v>
      </c>
      <c r="D484">
        <v>0</v>
      </c>
      <c r="E484">
        <v>0</v>
      </c>
      <c r="F484">
        <v>0</v>
      </c>
      <c r="G484">
        <v>0</v>
      </c>
      <c r="H484">
        <v>5970</v>
      </c>
      <c r="I484">
        <v>0</v>
      </c>
      <c r="J484">
        <v>0</v>
      </c>
      <c r="K484">
        <v>0</v>
      </c>
      <c r="L484">
        <v>0</v>
      </c>
      <c r="M484">
        <v>0</v>
      </c>
      <c r="N484">
        <v>0</v>
      </c>
    </row>
    <row r="485" spans="2:14" x14ac:dyDescent="0.25">
      <c r="B485" s="6" t="s">
        <v>6184</v>
      </c>
      <c r="C485">
        <v>502877</v>
      </c>
      <c r="D485">
        <v>502877</v>
      </c>
      <c r="E485">
        <v>502877</v>
      </c>
      <c r="F485">
        <v>502877</v>
      </c>
      <c r="G485">
        <v>502877</v>
      </c>
      <c r="H485">
        <v>502877</v>
      </c>
      <c r="I485">
        <v>502877</v>
      </c>
      <c r="J485">
        <v>502877</v>
      </c>
      <c r="K485">
        <v>502877</v>
      </c>
      <c r="L485">
        <v>502877</v>
      </c>
      <c r="M485">
        <v>502877</v>
      </c>
      <c r="N485">
        <v>502880</v>
      </c>
    </row>
    <row r="486" spans="2:14" x14ac:dyDescent="0.25">
      <c r="B486" s="6" t="s">
        <v>6185</v>
      </c>
      <c r="C486">
        <v>111088</v>
      </c>
      <c r="D486">
        <v>111088</v>
      </c>
      <c r="E486">
        <v>111088</v>
      </c>
      <c r="F486">
        <v>111088</v>
      </c>
      <c r="G486">
        <v>111088</v>
      </c>
      <c r="H486">
        <v>111088</v>
      </c>
      <c r="I486">
        <v>111088</v>
      </c>
      <c r="J486">
        <v>111088</v>
      </c>
      <c r="K486">
        <v>111088</v>
      </c>
      <c r="L486">
        <v>111088</v>
      </c>
      <c r="M486">
        <v>111088</v>
      </c>
      <c r="N486">
        <v>111089</v>
      </c>
    </row>
    <row r="487" spans="2:14" x14ac:dyDescent="0.25">
      <c r="B487" s="6" t="s">
        <v>6186</v>
      </c>
      <c r="C487">
        <v>53813</v>
      </c>
      <c r="D487">
        <v>53813</v>
      </c>
      <c r="E487">
        <v>53813</v>
      </c>
      <c r="F487">
        <v>53813</v>
      </c>
      <c r="G487">
        <v>53813</v>
      </c>
      <c r="H487">
        <v>53813</v>
      </c>
      <c r="I487">
        <v>53813</v>
      </c>
      <c r="J487">
        <v>53813</v>
      </c>
      <c r="K487">
        <v>53813</v>
      </c>
      <c r="L487">
        <v>53813</v>
      </c>
      <c r="M487">
        <v>53813</v>
      </c>
      <c r="N487">
        <v>53807</v>
      </c>
    </row>
    <row r="488" spans="2:14" x14ac:dyDescent="0.25">
      <c r="B488" s="6" t="s">
        <v>6187</v>
      </c>
      <c r="C488">
        <v>9603</v>
      </c>
      <c r="D488">
        <v>9603</v>
      </c>
      <c r="E488">
        <v>9603</v>
      </c>
      <c r="F488">
        <v>9603</v>
      </c>
      <c r="G488">
        <v>9603</v>
      </c>
      <c r="H488">
        <v>9603</v>
      </c>
      <c r="I488">
        <v>9603</v>
      </c>
      <c r="J488">
        <v>9603</v>
      </c>
      <c r="K488">
        <v>9603</v>
      </c>
      <c r="L488">
        <v>9603</v>
      </c>
      <c r="M488">
        <v>9603</v>
      </c>
      <c r="N488">
        <v>9600</v>
      </c>
    </row>
    <row r="489" spans="2:14" x14ac:dyDescent="0.25">
      <c r="B489" s="6" t="s">
        <v>6188</v>
      </c>
      <c r="C489">
        <v>64971</v>
      </c>
      <c r="D489">
        <v>64971</v>
      </c>
      <c r="E489">
        <v>64971</v>
      </c>
      <c r="F489">
        <v>64971</v>
      </c>
      <c r="G489">
        <v>64971</v>
      </c>
      <c r="H489">
        <v>64971</v>
      </c>
      <c r="I489">
        <v>64971</v>
      </c>
      <c r="J489">
        <v>64971</v>
      </c>
      <c r="K489">
        <v>64971</v>
      </c>
      <c r="L489">
        <v>64971</v>
      </c>
      <c r="M489">
        <v>64971</v>
      </c>
      <c r="N489">
        <v>64970</v>
      </c>
    </row>
    <row r="490" spans="2:14" x14ac:dyDescent="0.25">
      <c r="B490" s="6" t="s">
        <v>6189</v>
      </c>
      <c r="C490">
        <v>7072</v>
      </c>
      <c r="D490">
        <v>7072</v>
      </c>
      <c r="E490">
        <v>7072</v>
      </c>
      <c r="F490">
        <v>7072</v>
      </c>
      <c r="G490">
        <v>7072</v>
      </c>
      <c r="H490">
        <v>7072</v>
      </c>
      <c r="I490">
        <v>7072</v>
      </c>
      <c r="J490">
        <v>7072</v>
      </c>
      <c r="K490">
        <v>7072</v>
      </c>
      <c r="L490">
        <v>7072</v>
      </c>
      <c r="M490">
        <v>7072</v>
      </c>
      <c r="N490">
        <v>7069</v>
      </c>
    </row>
    <row r="491" spans="2:14" x14ac:dyDescent="0.25">
      <c r="B491" s="6" t="s">
        <v>6190</v>
      </c>
      <c r="C491">
        <v>0</v>
      </c>
      <c r="D491">
        <v>0</v>
      </c>
      <c r="E491">
        <v>0</v>
      </c>
      <c r="F491">
        <v>0</v>
      </c>
      <c r="G491">
        <v>0</v>
      </c>
      <c r="H491">
        <v>0</v>
      </c>
      <c r="I491">
        <v>215245</v>
      </c>
      <c r="J491">
        <v>215245</v>
      </c>
      <c r="K491">
        <v>215245</v>
      </c>
      <c r="L491">
        <v>215245</v>
      </c>
      <c r="M491">
        <v>215245</v>
      </c>
      <c r="N491">
        <v>215250</v>
      </c>
    </row>
    <row r="492" spans="2:14" x14ac:dyDescent="0.25">
      <c r="B492" s="6" t="s">
        <v>6191</v>
      </c>
      <c r="C492">
        <v>0</v>
      </c>
      <c r="D492">
        <v>0</v>
      </c>
      <c r="E492">
        <v>0</v>
      </c>
      <c r="F492">
        <v>0</v>
      </c>
      <c r="G492">
        <v>0</v>
      </c>
      <c r="H492">
        <v>0</v>
      </c>
      <c r="I492">
        <v>38411</v>
      </c>
      <c r="J492">
        <v>38411</v>
      </c>
      <c r="K492">
        <v>38411</v>
      </c>
      <c r="L492">
        <v>38411</v>
      </c>
      <c r="M492">
        <v>38411</v>
      </c>
      <c r="N492">
        <v>38412</v>
      </c>
    </row>
    <row r="493" spans="2:14" x14ac:dyDescent="0.25">
      <c r="B493" s="6" t="s">
        <v>6192</v>
      </c>
      <c r="C493">
        <v>0</v>
      </c>
      <c r="D493">
        <v>0</v>
      </c>
      <c r="E493">
        <v>0</v>
      </c>
      <c r="F493">
        <v>0</v>
      </c>
      <c r="G493">
        <v>0</v>
      </c>
      <c r="H493">
        <v>0</v>
      </c>
      <c r="I493">
        <v>50255</v>
      </c>
      <c r="J493">
        <v>50255</v>
      </c>
      <c r="K493">
        <v>50255</v>
      </c>
      <c r="L493">
        <v>50255</v>
      </c>
      <c r="M493">
        <v>50255</v>
      </c>
      <c r="N493">
        <v>50252</v>
      </c>
    </row>
    <row r="494" spans="2:14" x14ac:dyDescent="0.25">
      <c r="B494" s="6" t="s">
        <v>6193</v>
      </c>
      <c r="C494">
        <v>0</v>
      </c>
      <c r="D494">
        <v>0</v>
      </c>
      <c r="E494">
        <v>0</v>
      </c>
      <c r="F494">
        <v>0</v>
      </c>
      <c r="G494">
        <v>26000</v>
      </c>
      <c r="H494">
        <v>0</v>
      </c>
      <c r="I494">
        <v>0</v>
      </c>
      <c r="J494">
        <v>261000</v>
      </c>
      <c r="K494">
        <v>0</v>
      </c>
      <c r="L494">
        <v>0</v>
      </c>
      <c r="M494">
        <v>0</v>
      </c>
      <c r="N494">
        <v>0</v>
      </c>
    </row>
    <row r="495" spans="2:14" x14ac:dyDescent="0.25">
      <c r="B495" s="6" t="s">
        <v>6194</v>
      </c>
      <c r="C495">
        <v>0</v>
      </c>
      <c r="D495">
        <v>0</v>
      </c>
      <c r="E495">
        <v>0</v>
      </c>
      <c r="F495">
        <v>0</v>
      </c>
      <c r="G495">
        <v>0</v>
      </c>
      <c r="H495">
        <v>0</v>
      </c>
      <c r="I495">
        <v>47400</v>
      </c>
      <c r="J495">
        <v>0</v>
      </c>
      <c r="K495">
        <v>0</v>
      </c>
      <c r="L495">
        <v>0</v>
      </c>
      <c r="M495">
        <v>0</v>
      </c>
      <c r="N495">
        <v>0</v>
      </c>
    </row>
    <row r="496" spans="2:14" x14ac:dyDescent="0.25">
      <c r="B496" s="6" t="s">
        <v>6195</v>
      </c>
      <c r="C496">
        <v>16610</v>
      </c>
      <c r="D496">
        <v>16610</v>
      </c>
      <c r="E496">
        <v>16610</v>
      </c>
      <c r="F496">
        <v>16610</v>
      </c>
      <c r="G496">
        <v>16610</v>
      </c>
      <c r="H496">
        <v>16610</v>
      </c>
      <c r="I496">
        <v>16610</v>
      </c>
      <c r="J496">
        <v>16610</v>
      </c>
      <c r="K496">
        <v>16610</v>
      </c>
      <c r="L496">
        <v>16610</v>
      </c>
      <c r="M496">
        <v>16610</v>
      </c>
      <c r="N496">
        <v>16610</v>
      </c>
    </row>
    <row r="497" spans="2:14" x14ac:dyDescent="0.25">
      <c r="B497" s="6" t="s">
        <v>6196</v>
      </c>
      <c r="C497">
        <v>66165</v>
      </c>
      <c r="D497">
        <v>66165</v>
      </c>
      <c r="E497">
        <v>66165</v>
      </c>
      <c r="F497">
        <v>66165</v>
      </c>
      <c r="G497">
        <v>66165</v>
      </c>
      <c r="H497">
        <v>79398</v>
      </c>
      <c r="I497">
        <v>79398</v>
      </c>
      <c r="J497">
        <v>79398</v>
      </c>
      <c r="K497">
        <v>79398</v>
      </c>
      <c r="L497">
        <v>79398</v>
      </c>
      <c r="M497">
        <v>79398</v>
      </c>
      <c r="N497">
        <v>79398</v>
      </c>
    </row>
    <row r="498" spans="2:14" x14ac:dyDescent="0.25">
      <c r="B498" s="6" t="s">
        <v>6197</v>
      </c>
      <c r="C498">
        <v>0</v>
      </c>
      <c r="D498">
        <v>0</v>
      </c>
      <c r="E498">
        <v>0</v>
      </c>
      <c r="F498">
        <v>0</v>
      </c>
      <c r="G498">
        <v>0</v>
      </c>
      <c r="H498">
        <v>0</v>
      </c>
      <c r="I498">
        <v>150000</v>
      </c>
      <c r="J498">
        <v>0</v>
      </c>
      <c r="K498">
        <v>0</v>
      </c>
      <c r="L498">
        <v>0</v>
      </c>
      <c r="M498">
        <v>0</v>
      </c>
      <c r="N498">
        <v>0</v>
      </c>
    </row>
    <row r="499" spans="2:14" x14ac:dyDescent="0.25">
      <c r="B499" s="6" t="s">
        <v>6198</v>
      </c>
      <c r="C499">
        <v>0</v>
      </c>
      <c r="D499">
        <v>0</v>
      </c>
      <c r="E499">
        <v>0</v>
      </c>
      <c r="F499">
        <v>0</v>
      </c>
      <c r="G499">
        <v>0</v>
      </c>
      <c r="H499">
        <v>0</v>
      </c>
      <c r="I499">
        <v>150000</v>
      </c>
      <c r="J499">
        <v>0</v>
      </c>
      <c r="K499">
        <v>0</v>
      </c>
      <c r="L499">
        <v>0</v>
      </c>
      <c r="M499">
        <v>0</v>
      </c>
      <c r="N499">
        <v>0</v>
      </c>
    </row>
    <row r="500" spans="2:14" x14ac:dyDescent="0.25">
      <c r="B500" s="6" t="s">
        <v>6199</v>
      </c>
      <c r="C500">
        <v>0</v>
      </c>
      <c r="D500">
        <v>0</v>
      </c>
      <c r="E500">
        <v>0</v>
      </c>
      <c r="F500">
        <v>0</v>
      </c>
      <c r="G500">
        <v>0</v>
      </c>
      <c r="H500">
        <v>0</v>
      </c>
      <c r="I500">
        <v>50000</v>
      </c>
      <c r="J500">
        <v>0</v>
      </c>
      <c r="K500">
        <v>0</v>
      </c>
      <c r="L500">
        <v>0</v>
      </c>
      <c r="M500">
        <v>0</v>
      </c>
      <c r="N500">
        <v>0</v>
      </c>
    </row>
    <row r="501" spans="2:14" x14ac:dyDescent="0.25">
      <c r="B501" s="6" t="s">
        <v>6200</v>
      </c>
      <c r="C501">
        <v>0</v>
      </c>
      <c r="D501">
        <v>0</v>
      </c>
      <c r="E501">
        <v>0</v>
      </c>
      <c r="F501">
        <v>0</v>
      </c>
      <c r="G501">
        <v>0</v>
      </c>
      <c r="H501">
        <v>0</v>
      </c>
      <c r="I501">
        <v>50000</v>
      </c>
      <c r="J501">
        <v>0</v>
      </c>
      <c r="K501">
        <v>0</v>
      </c>
      <c r="L501">
        <v>0</v>
      </c>
      <c r="M501">
        <v>0</v>
      </c>
      <c r="N501">
        <v>0</v>
      </c>
    </row>
    <row r="502" spans="2:14" x14ac:dyDescent="0.25">
      <c r="B502" s="6" t="s">
        <v>6201</v>
      </c>
      <c r="C502">
        <v>0</v>
      </c>
      <c r="D502">
        <v>0</v>
      </c>
      <c r="E502">
        <v>0</v>
      </c>
      <c r="F502">
        <v>0</v>
      </c>
      <c r="G502">
        <v>0</v>
      </c>
      <c r="H502">
        <v>0</v>
      </c>
      <c r="I502">
        <v>50000</v>
      </c>
      <c r="J502">
        <v>0</v>
      </c>
      <c r="K502">
        <v>0</v>
      </c>
      <c r="L502">
        <v>0</v>
      </c>
      <c r="M502">
        <v>0</v>
      </c>
      <c r="N502">
        <v>0</v>
      </c>
    </row>
    <row r="503" spans="2:14" x14ac:dyDescent="0.25">
      <c r="B503" s="6" t="s">
        <v>6202</v>
      </c>
      <c r="C503">
        <v>158250</v>
      </c>
      <c r="D503">
        <v>158250</v>
      </c>
      <c r="E503">
        <v>158250</v>
      </c>
      <c r="F503">
        <v>158250</v>
      </c>
      <c r="G503">
        <v>158250</v>
      </c>
      <c r="H503">
        <v>158250</v>
      </c>
      <c r="I503">
        <v>158250</v>
      </c>
      <c r="J503">
        <v>158250</v>
      </c>
      <c r="K503">
        <v>158250</v>
      </c>
      <c r="L503">
        <v>158250</v>
      </c>
      <c r="M503">
        <v>158250</v>
      </c>
      <c r="N503">
        <v>158250</v>
      </c>
    </row>
    <row r="504" spans="2:14" x14ac:dyDescent="0.25">
      <c r="B504" s="6" t="s">
        <v>6203</v>
      </c>
      <c r="C504">
        <v>29835</v>
      </c>
      <c r="D504">
        <v>29835</v>
      </c>
      <c r="E504">
        <v>29835</v>
      </c>
      <c r="F504">
        <v>29835</v>
      </c>
      <c r="G504">
        <v>29835</v>
      </c>
      <c r="H504">
        <v>29835</v>
      </c>
      <c r="I504">
        <v>40365</v>
      </c>
      <c r="J504">
        <v>26910</v>
      </c>
      <c r="K504">
        <v>1755</v>
      </c>
      <c r="L504">
        <v>1755</v>
      </c>
      <c r="M504">
        <v>1755</v>
      </c>
      <c r="N504">
        <v>124</v>
      </c>
    </row>
    <row r="505" spans="2:14" x14ac:dyDescent="0.25">
      <c r="B505" s="6" t="s">
        <v>6204</v>
      </c>
      <c r="C505">
        <v>28109</v>
      </c>
      <c r="D505">
        <v>28109</v>
      </c>
      <c r="E505">
        <v>28109</v>
      </c>
      <c r="F505">
        <v>28109</v>
      </c>
      <c r="G505">
        <v>28109</v>
      </c>
      <c r="H505">
        <v>28109</v>
      </c>
      <c r="I505">
        <v>45659</v>
      </c>
      <c r="J505">
        <v>28109</v>
      </c>
      <c r="K505">
        <v>13393</v>
      </c>
      <c r="L505">
        <v>3510</v>
      </c>
      <c r="M505">
        <v>3510</v>
      </c>
      <c r="N505">
        <v>3510</v>
      </c>
    </row>
    <row r="506" spans="2:14" x14ac:dyDescent="0.25">
      <c r="B506" s="6" t="s">
        <v>6205</v>
      </c>
      <c r="C506">
        <v>63705</v>
      </c>
      <c r="D506">
        <v>63705</v>
      </c>
      <c r="E506">
        <v>128505</v>
      </c>
      <c r="F506">
        <v>63705</v>
      </c>
      <c r="G506">
        <v>74955</v>
      </c>
      <c r="H506">
        <v>128505</v>
      </c>
      <c r="I506">
        <v>63705</v>
      </c>
      <c r="J506">
        <v>18705</v>
      </c>
      <c r="K506">
        <v>25790</v>
      </c>
      <c r="L506">
        <v>11205</v>
      </c>
      <c r="M506">
        <v>11205</v>
      </c>
      <c r="N506">
        <v>19755</v>
      </c>
    </row>
    <row r="507" spans="2:14" x14ac:dyDescent="0.25">
      <c r="B507" s="6" t="s">
        <v>6206</v>
      </c>
      <c r="C507">
        <v>906421</v>
      </c>
      <c r="D507">
        <v>906421</v>
      </c>
      <c r="E507">
        <v>906421</v>
      </c>
      <c r="F507">
        <v>1712421</v>
      </c>
      <c r="G507">
        <v>906421</v>
      </c>
      <c r="H507">
        <v>906421</v>
      </c>
      <c r="I507">
        <v>906421</v>
      </c>
      <c r="J507">
        <v>906421</v>
      </c>
      <c r="K507">
        <v>906421</v>
      </c>
      <c r="L507">
        <v>906421</v>
      </c>
      <c r="M507">
        <v>906421</v>
      </c>
      <c r="N507">
        <v>819446</v>
      </c>
    </row>
    <row r="508" spans="2:14" x14ac:dyDescent="0.25">
      <c r="B508" s="6" t="s">
        <v>6207</v>
      </c>
      <c r="C508">
        <v>14105000</v>
      </c>
      <c r="D508">
        <v>2216500</v>
      </c>
      <c r="E508">
        <v>1007500</v>
      </c>
      <c r="F508">
        <v>806000</v>
      </c>
      <c r="G508">
        <v>806000</v>
      </c>
      <c r="H508">
        <v>1007500</v>
      </c>
      <c r="I508">
        <v>651500</v>
      </c>
      <c r="J508">
        <v>0</v>
      </c>
      <c r="K508">
        <v>0</v>
      </c>
      <c r="L508">
        <v>0</v>
      </c>
      <c r="M508">
        <v>0</v>
      </c>
      <c r="N508">
        <v>0</v>
      </c>
    </row>
    <row r="509" spans="2:14" x14ac:dyDescent="0.25">
      <c r="B509" s="6" t="s">
        <v>6208</v>
      </c>
      <c r="C509">
        <v>15186052</v>
      </c>
      <c r="D509">
        <v>1974037</v>
      </c>
      <c r="E509">
        <v>725400</v>
      </c>
      <c r="F509">
        <v>926900</v>
      </c>
      <c r="G509">
        <v>2185267</v>
      </c>
      <c r="H509">
        <v>926900</v>
      </c>
      <c r="I509">
        <v>926900</v>
      </c>
      <c r="J509">
        <v>725400</v>
      </c>
      <c r="K509">
        <v>120900</v>
      </c>
      <c r="L509">
        <v>120900</v>
      </c>
      <c r="M509">
        <v>120900</v>
      </c>
      <c r="N509">
        <v>120900</v>
      </c>
    </row>
    <row r="510" spans="2:14" x14ac:dyDescent="0.25">
      <c r="B510" s="6" t="s">
        <v>6209</v>
      </c>
      <c r="C510">
        <v>700000</v>
      </c>
      <c r="D510">
        <v>700000</v>
      </c>
      <c r="E510">
        <v>700000</v>
      </c>
      <c r="F510">
        <v>700000</v>
      </c>
      <c r="G510">
        <v>700000</v>
      </c>
      <c r="H510">
        <v>700000</v>
      </c>
      <c r="I510">
        <v>700000</v>
      </c>
      <c r="J510">
        <v>700000</v>
      </c>
      <c r="K510">
        <v>700000</v>
      </c>
      <c r="L510">
        <v>700000</v>
      </c>
      <c r="M510">
        <v>700000</v>
      </c>
      <c r="N510">
        <v>700000</v>
      </c>
    </row>
    <row r="511" spans="2:14" x14ac:dyDescent="0.25">
      <c r="B511" s="6" t="s">
        <v>6210</v>
      </c>
      <c r="C511">
        <v>0</v>
      </c>
      <c r="D511">
        <v>0</v>
      </c>
      <c r="E511">
        <v>0</v>
      </c>
      <c r="F511">
        <v>0</v>
      </c>
      <c r="G511">
        <v>0</v>
      </c>
      <c r="H511">
        <v>0</v>
      </c>
      <c r="I511">
        <v>1521000</v>
      </c>
      <c r="J511">
        <v>1521000</v>
      </c>
      <c r="K511">
        <v>1521000</v>
      </c>
      <c r="L511">
        <v>1521000</v>
      </c>
      <c r="M511">
        <v>1521000</v>
      </c>
      <c r="N511">
        <v>1521000</v>
      </c>
    </row>
    <row r="512" spans="2:14" x14ac:dyDescent="0.25">
      <c r="B512" s="6" t="s">
        <v>6211</v>
      </c>
      <c r="C512">
        <v>0</v>
      </c>
      <c r="D512">
        <v>0</v>
      </c>
      <c r="E512">
        <v>0</v>
      </c>
      <c r="F512">
        <v>390000</v>
      </c>
      <c r="G512">
        <v>390000</v>
      </c>
      <c r="H512">
        <v>390000</v>
      </c>
      <c r="I512">
        <v>390000</v>
      </c>
      <c r="J512">
        <v>390000</v>
      </c>
      <c r="K512">
        <v>0</v>
      </c>
      <c r="L512">
        <v>0</v>
      </c>
      <c r="M512">
        <v>0</v>
      </c>
      <c r="N512">
        <v>0</v>
      </c>
    </row>
    <row r="513" spans="2:14" x14ac:dyDescent="0.25">
      <c r="B513" s="6" t="s">
        <v>6212</v>
      </c>
      <c r="C513">
        <v>0</v>
      </c>
      <c r="D513">
        <v>0</v>
      </c>
      <c r="E513">
        <v>0</v>
      </c>
      <c r="F513">
        <v>0</v>
      </c>
      <c r="G513">
        <v>0</v>
      </c>
      <c r="H513">
        <v>0</v>
      </c>
      <c r="I513">
        <v>0</v>
      </c>
      <c r="J513">
        <v>0</v>
      </c>
      <c r="K513">
        <v>0</v>
      </c>
      <c r="L513">
        <v>9705364</v>
      </c>
      <c r="M513">
        <v>0</v>
      </c>
      <c r="N513">
        <v>0</v>
      </c>
    </row>
    <row r="514" spans="2:14" x14ac:dyDescent="0.25">
      <c r="B514" s="6" t="s">
        <v>6213</v>
      </c>
      <c r="C514">
        <v>0</v>
      </c>
      <c r="D514">
        <v>0</v>
      </c>
      <c r="E514">
        <v>0</v>
      </c>
      <c r="F514">
        <v>0</v>
      </c>
      <c r="G514">
        <v>0</v>
      </c>
      <c r="H514">
        <v>0</v>
      </c>
      <c r="I514">
        <v>0</v>
      </c>
      <c r="J514">
        <v>1000000</v>
      </c>
      <c r="K514">
        <v>0</v>
      </c>
      <c r="L514">
        <v>0</v>
      </c>
      <c r="M514">
        <v>0</v>
      </c>
      <c r="N514">
        <v>0</v>
      </c>
    </row>
    <row r="515" spans="2:14" x14ac:dyDescent="0.25">
      <c r="B515" s="6" t="s">
        <v>6214</v>
      </c>
      <c r="C515">
        <v>0</v>
      </c>
      <c r="D515">
        <v>0</v>
      </c>
      <c r="E515">
        <v>50000</v>
      </c>
      <c r="F515">
        <v>0</v>
      </c>
      <c r="G515">
        <v>0</v>
      </c>
      <c r="H515">
        <v>0</v>
      </c>
      <c r="I515">
        <v>100000</v>
      </c>
      <c r="J515">
        <v>0</v>
      </c>
      <c r="K515">
        <v>0</v>
      </c>
      <c r="L515">
        <v>50000</v>
      </c>
      <c r="M515">
        <v>0</v>
      </c>
      <c r="N515">
        <v>50000</v>
      </c>
    </row>
    <row r="516" spans="2:14" x14ac:dyDescent="0.25">
      <c r="B516" s="6" t="s">
        <v>6215</v>
      </c>
      <c r="C516">
        <v>0</v>
      </c>
      <c r="D516">
        <v>0</v>
      </c>
      <c r="E516">
        <v>0</v>
      </c>
      <c r="F516">
        <v>0</v>
      </c>
      <c r="G516">
        <v>2000</v>
      </c>
      <c r="H516">
        <v>2500</v>
      </c>
      <c r="I516">
        <v>0</v>
      </c>
      <c r="J516">
        <v>2000</v>
      </c>
      <c r="K516">
        <v>2500</v>
      </c>
      <c r="L516">
        <v>2000</v>
      </c>
      <c r="M516">
        <v>0</v>
      </c>
      <c r="N516">
        <v>0</v>
      </c>
    </row>
    <row r="517" spans="2:14" x14ac:dyDescent="0.25">
      <c r="B517" s="6" t="s">
        <v>6216</v>
      </c>
      <c r="C517">
        <v>0</v>
      </c>
      <c r="D517">
        <v>30000</v>
      </c>
      <c r="E517">
        <v>30000</v>
      </c>
      <c r="F517">
        <v>30000</v>
      </c>
      <c r="G517">
        <v>30000</v>
      </c>
      <c r="H517">
        <v>30000</v>
      </c>
      <c r="I517">
        <v>30000</v>
      </c>
      <c r="J517">
        <v>30000</v>
      </c>
      <c r="K517">
        <v>30000</v>
      </c>
      <c r="L517">
        <v>30000</v>
      </c>
      <c r="M517">
        <v>30000</v>
      </c>
      <c r="N517">
        <v>200000</v>
      </c>
    </row>
    <row r="518" spans="2:14" x14ac:dyDescent="0.25">
      <c r="B518" s="6" t="s">
        <v>6217</v>
      </c>
      <c r="C518">
        <v>0</v>
      </c>
      <c r="D518">
        <v>0</v>
      </c>
      <c r="E518">
        <v>0</v>
      </c>
      <c r="F518">
        <v>0</v>
      </c>
      <c r="G518">
        <v>0</v>
      </c>
      <c r="H518">
        <v>0</v>
      </c>
      <c r="I518">
        <v>0</v>
      </c>
      <c r="J518">
        <v>0</v>
      </c>
      <c r="K518">
        <v>0</v>
      </c>
      <c r="L518">
        <v>4000000</v>
      </c>
      <c r="M518">
        <v>0</v>
      </c>
      <c r="N518">
        <v>0</v>
      </c>
    </row>
    <row r="519" spans="2:14" x14ac:dyDescent="0.25">
      <c r="B519" s="6" t="s">
        <v>6218</v>
      </c>
      <c r="C519">
        <v>0</v>
      </c>
      <c r="D519">
        <v>0</v>
      </c>
      <c r="E519">
        <v>0</v>
      </c>
      <c r="F519">
        <v>0</v>
      </c>
      <c r="G519">
        <v>0</v>
      </c>
      <c r="H519">
        <v>0</v>
      </c>
      <c r="I519">
        <v>0</v>
      </c>
      <c r="J519">
        <v>0</v>
      </c>
      <c r="K519">
        <v>0</v>
      </c>
      <c r="L519">
        <v>3000000</v>
      </c>
      <c r="M519">
        <v>0</v>
      </c>
      <c r="N519">
        <v>0</v>
      </c>
    </row>
    <row r="520" spans="2:14" x14ac:dyDescent="0.25">
      <c r="B520" s="6" t="s">
        <v>6219</v>
      </c>
      <c r="C520">
        <v>0</v>
      </c>
      <c r="D520">
        <v>0</v>
      </c>
      <c r="E520">
        <v>0</v>
      </c>
      <c r="F520">
        <v>0</v>
      </c>
      <c r="G520">
        <v>0</v>
      </c>
      <c r="H520">
        <v>0</v>
      </c>
      <c r="I520">
        <v>0</v>
      </c>
      <c r="J520">
        <v>0</v>
      </c>
      <c r="K520">
        <v>0</v>
      </c>
      <c r="L520">
        <v>2000000</v>
      </c>
      <c r="M520">
        <v>0</v>
      </c>
      <c r="N520">
        <v>0</v>
      </c>
    </row>
    <row r="521" spans="2:14" x14ac:dyDescent="0.25">
      <c r="B521" s="6" t="s">
        <v>6220</v>
      </c>
      <c r="C521">
        <v>0</v>
      </c>
      <c r="D521">
        <v>0</v>
      </c>
      <c r="E521">
        <v>0</v>
      </c>
      <c r="F521">
        <v>0</v>
      </c>
      <c r="G521">
        <v>0</v>
      </c>
      <c r="H521">
        <v>0</v>
      </c>
      <c r="I521">
        <v>0</v>
      </c>
      <c r="J521">
        <v>0</v>
      </c>
      <c r="K521">
        <v>0</v>
      </c>
      <c r="L521">
        <v>1500000</v>
      </c>
      <c r="M521">
        <v>0</v>
      </c>
      <c r="N521">
        <v>0</v>
      </c>
    </row>
    <row r="522" spans="2:14" x14ac:dyDescent="0.25">
      <c r="B522" s="6" t="s">
        <v>6221</v>
      </c>
      <c r="C522">
        <v>0</v>
      </c>
      <c r="D522">
        <v>0</v>
      </c>
      <c r="E522">
        <v>0</v>
      </c>
      <c r="F522">
        <v>0</v>
      </c>
      <c r="G522">
        <v>0</v>
      </c>
      <c r="H522">
        <v>0</v>
      </c>
      <c r="I522">
        <v>0</v>
      </c>
      <c r="J522">
        <v>0</v>
      </c>
      <c r="K522">
        <v>0</v>
      </c>
      <c r="L522">
        <v>1000000</v>
      </c>
      <c r="M522">
        <v>0</v>
      </c>
      <c r="N522">
        <v>0</v>
      </c>
    </row>
    <row r="523" spans="2:14" x14ac:dyDescent="0.25">
      <c r="B523" s="6" t="s">
        <v>6222</v>
      </c>
      <c r="C523">
        <v>0</v>
      </c>
      <c r="D523">
        <v>0</v>
      </c>
      <c r="E523">
        <v>0</v>
      </c>
      <c r="F523">
        <v>0</v>
      </c>
      <c r="G523">
        <v>0</v>
      </c>
      <c r="H523">
        <v>0</v>
      </c>
      <c r="I523">
        <v>0</v>
      </c>
      <c r="J523">
        <v>0</v>
      </c>
      <c r="K523">
        <v>0</v>
      </c>
      <c r="L523">
        <v>1000000</v>
      </c>
      <c r="M523">
        <v>0</v>
      </c>
      <c r="N523">
        <v>0</v>
      </c>
    </row>
    <row r="524" spans="2:14" x14ac:dyDescent="0.25">
      <c r="B524" s="6" t="s">
        <v>6223</v>
      </c>
      <c r="C524">
        <v>0</v>
      </c>
      <c r="D524">
        <v>0</v>
      </c>
      <c r="E524">
        <v>0</v>
      </c>
      <c r="F524">
        <v>55555</v>
      </c>
      <c r="G524">
        <v>55555</v>
      </c>
      <c r="H524">
        <v>55555</v>
      </c>
      <c r="I524">
        <v>55555</v>
      </c>
      <c r="J524">
        <v>55555</v>
      </c>
      <c r="K524">
        <v>55555</v>
      </c>
      <c r="L524">
        <v>55555</v>
      </c>
      <c r="M524">
        <v>55555</v>
      </c>
      <c r="N524">
        <v>55560</v>
      </c>
    </row>
    <row r="525" spans="2:14" x14ac:dyDescent="0.25">
      <c r="B525" s="6" t="s">
        <v>6224</v>
      </c>
      <c r="C525">
        <v>0</v>
      </c>
      <c r="D525">
        <v>0</v>
      </c>
      <c r="E525">
        <v>0</v>
      </c>
      <c r="F525">
        <v>0</v>
      </c>
      <c r="G525">
        <v>0</v>
      </c>
      <c r="H525">
        <v>500000</v>
      </c>
      <c r="I525">
        <v>0</v>
      </c>
      <c r="J525">
        <v>0</v>
      </c>
      <c r="K525">
        <v>0</v>
      </c>
      <c r="L525">
        <v>0</v>
      </c>
      <c r="M525">
        <v>0</v>
      </c>
      <c r="N525">
        <v>0</v>
      </c>
    </row>
    <row r="526" spans="2:14" x14ac:dyDescent="0.25">
      <c r="B526" s="6" t="s">
        <v>6225</v>
      </c>
      <c r="C526">
        <v>0</v>
      </c>
      <c r="D526">
        <v>0</v>
      </c>
      <c r="E526">
        <v>0</v>
      </c>
      <c r="F526">
        <v>25000</v>
      </c>
      <c r="G526">
        <v>0</v>
      </c>
      <c r="H526">
        <v>25000</v>
      </c>
      <c r="I526">
        <v>0</v>
      </c>
      <c r="J526">
        <v>0</v>
      </c>
      <c r="K526">
        <v>0</v>
      </c>
      <c r="L526">
        <v>25000</v>
      </c>
      <c r="M526">
        <v>0</v>
      </c>
      <c r="N526">
        <v>25000</v>
      </c>
    </row>
    <row r="527" spans="2:14" x14ac:dyDescent="0.25">
      <c r="B527" s="6" t="s">
        <v>6226</v>
      </c>
      <c r="C527">
        <v>0</v>
      </c>
      <c r="D527">
        <v>1600000</v>
      </c>
      <c r="E527">
        <v>0</v>
      </c>
      <c r="F527">
        <v>0</v>
      </c>
      <c r="G527">
        <v>0</v>
      </c>
      <c r="H527">
        <v>0</v>
      </c>
      <c r="I527">
        <v>0</v>
      </c>
      <c r="J527">
        <v>0</v>
      </c>
      <c r="K527">
        <v>0</v>
      </c>
      <c r="L527">
        <v>0</v>
      </c>
      <c r="M527">
        <v>0</v>
      </c>
      <c r="N527">
        <v>0</v>
      </c>
    </row>
    <row r="528" spans="2:14" x14ac:dyDescent="0.25">
      <c r="B528" s="6" t="s">
        <v>6227</v>
      </c>
      <c r="C528">
        <v>0</v>
      </c>
      <c r="D528">
        <v>0</v>
      </c>
      <c r="E528">
        <v>0</v>
      </c>
      <c r="F528">
        <v>0</v>
      </c>
      <c r="G528">
        <v>3000000</v>
      </c>
      <c r="H528">
        <v>0</v>
      </c>
      <c r="I528">
        <v>0</v>
      </c>
      <c r="J528">
        <v>0</v>
      </c>
      <c r="K528">
        <v>0</v>
      </c>
      <c r="L528">
        <v>0</v>
      </c>
      <c r="M528">
        <v>0</v>
      </c>
      <c r="N528">
        <v>0</v>
      </c>
    </row>
    <row r="529" spans="2:14" x14ac:dyDescent="0.25">
      <c r="B529" s="6" t="s">
        <v>6228</v>
      </c>
      <c r="C529">
        <v>0</v>
      </c>
      <c r="D529">
        <v>0</v>
      </c>
      <c r="E529">
        <v>0</v>
      </c>
      <c r="F529">
        <v>0</v>
      </c>
      <c r="G529">
        <v>0</v>
      </c>
      <c r="H529">
        <v>0</v>
      </c>
      <c r="I529">
        <v>0</v>
      </c>
      <c r="J529">
        <v>0</v>
      </c>
      <c r="K529">
        <v>0</v>
      </c>
      <c r="L529">
        <v>558231</v>
      </c>
      <c r="M529">
        <v>0</v>
      </c>
      <c r="N529">
        <v>0</v>
      </c>
    </row>
    <row r="530" spans="2:14" x14ac:dyDescent="0.25">
      <c r="B530" s="6" t="s">
        <v>6229</v>
      </c>
      <c r="C530">
        <v>1090097</v>
      </c>
      <c r="D530">
        <v>0</v>
      </c>
      <c r="E530">
        <v>0</v>
      </c>
      <c r="F530">
        <v>0</v>
      </c>
      <c r="G530">
        <v>0</v>
      </c>
      <c r="H530">
        <v>0</v>
      </c>
      <c r="I530">
        <v>0</v>
      </c>
      <c r="J530">
        <v>0</v>
      </c>
      <c r="K530">
        <v>0</v>
      </c>
      <c r="L530">
        <v>0</v>
      </c>
      <c r="M530">
        <v>0</v>
      </c>
      <c r="N530">
        <v>0</v>
      </c>
    </row>
    <row r="531" spans="2:14" x14ac:dyDescent="0.25">
      <c r="B531" s="6" t="s">
        <v>6230</v>
      </c>
      <c r="C531">
        <v>0</v>
      </c>
      <c r="D531">
        <v>0</v>
      </c>
      <c r="E531">
        <v>0</v>
      </c>
      <c r="F531">
        <v>85000</v>
      </c>
      <c r="G531">
        <v>0</v>
      </c>
      <c r="H531">
        <v>0</v>
      </c>
      <c r="I531">
        <v>0</v>
      </c>
      <c r="J531">
        <v>0</v>
      </c>
      <c r="K531">
        <v>0</v>
      </c>
      <c r="L531">
        <v>0</v>
      </c>
      <c r="M531">
        <v>0</v>
      </c>
      <c r="N531">
        <v>0</v>
      </c>
    </row>
    <row r="532" spans="2:14" x14ac:dyDescent="0.25">
      <c r="B532" s="6" t="s">
        <v>6231</v>
      </c>
      <c r="C532">
        <v>0</v>
      </c>
      <c r="D532">
        <v>0</v>
      </c>
      <c r="E532">
        <v>0</v>
      </c>
      <c r="F532">
        <v>25000</v>
      </c>
      <c r="G532">
        <v>0</v>
      </c>
      <c r="H532">
        <v>0</v>
      </c>
      <c r="I532">
        <v>25000</v>
      </c>
      <c r="J532">
        <v>0</v>
      </c>
      <c r="K532">
        <v>0</v>
      </c>
      <c r="L532">
        <v>25000</v>
      </c>
      <c r="M532">
        <v>0</v>
      </c>
      <c r="N532">
        <v>25000</v>
      </c>
    </row>
    <row r="533" spans="2:14" x14ac:dyDescent="0.25">
      <c r="B533" s="6" t="s">
        <v>6232</v>
      </c>
      <c r="C533">
        <v>0</v>
      </c>
      <c r="D533">
        <v>0</v>
      </c>
      <c r="E533">
        <v>1000</v>
      </c>
      <c r="F533">
        <v>0</v>
      </c>
      <c r="G533">
        <v>10000</v>
      </c>
      <c r="H533">
        <v>2000</v>
      </c>
      <c r="I533">
        <v>1500</v>
      </c>
      <c r="J533">
        <v>10000</v>
      </c>
      <c r="K533">
        <v>0</v>
      </c>
      <c r="L533">
        <v>0</v>
      </c>
      <c r="M533">
        <v>0</v>
      </c>
      <c r="N533">
        <v>0</v>
      </c>
    </row>
    <row r="534" spans="2:14" x14ac:dyDescent="0.25">
      <c r="B534" s="6" t="s">
        <v>6233</v>
      </c>
      <c r="C534">
        <v>0</v>
      </c>
      <c r="D534">
        <v>0</v>
      </c>
      <c r="E534">
        <v>0</v>
      </c>
      <c r="F534">
        <v>0</v>
      </c>
      <c r="G534">
        <v>25000</v>
      </c>
      <c r="H534">
        <v>0</v>
      </c>
      <c r="I534">
        <v>0</v>
      </c>
      <c r="J534">
        <v>0</v>
      </c>
      <c r="K534">
        <v>0</v>
      </c>
      <c r="L534">
        <v>25000</v>
      </c>
      <c r="M534">
        <v>0</v>
      </c>
      <c r="N534">
        <v>50000</v>
      </c>
    </row>
    <row r="535" spans="2:14" x14ac:dyDescent="0.25">
      <c r="B535" s="6" t="s">
        <v>6234</v>
      </c>
      <c r="C535">
        <v>0</v>
      </c>
      <c r="D535">
        <v>0</v>
      </c>
      <c r="E535">
        <v>0</v>
      </c>
      <c r="F535">
        <v>0</v>
      </c>
      <c r="G535">
        <v>0</v>
      </c>
      <c r="H535">
        <v>6000</v>
      </c>
      <c r="I535">
        <v>0</v>
      </c>
      <c r="J535">
        <v>0</v>
      </c>
      <c r="K535">
        <v>0</v>
      </c>
      <c r="L535">
        <v>0</v>
      </c>
      <c r="M535">
        <v>0</v>
      </c>
      <c r="N535">
        <v>0</v>
      </c>
    </row>
    <row r="536" spans="2:14" x14ac:dyDescent="0.25">
      <c r="B536" s="6" t="s">
        <v>6235</v>
      </c>
      <c r="C536">
        <v>0</v>
      </c>
      <c r="D536">
        <v>0</v>
      </c>
      <c r="E536">
        <v>0</v>
      </c>
      <c r="F536">
        <v>0</v>
      </c>
      <c r="G536">
        <v>16000</v>
      </c>
      <c r="H536">
        <v>0</v>
      </c>
      <c r="I536">
        <v>0</v>
      </c>
      <c r="J536">
        <v>0</v>
      </c>
      <c r="K536">
        <v>0</v>
      </c>
      <c r="L536">
        <v>0</v>
      </c>
      <c r="M536">
        <v>0</v>
      </c>
      <c r="N536">
        <v>0</v>
      </c>
    </row>
    <row r="537" spans="2:14" x14ac:dyDescent="0.25">
      <c r="B537" s="6" t="s">
        <v>6236</v>
      </c>
      <c r="C537">
        <v>0</v>
      </c>
      <c r="D537">
        <v>0</v>
      </c>
      <c r="E537">
        <v>0</v>
      </c>
      <c r="F537">
        <v>0</v>
      </c>
      <c r="G537">
        <v>0</v>
      </c>
      <c r="H537">
        <v>0</v>
      </c>
      <c r="I537">
        <v>12000</v>
      </c>
      <c r="J537">
        <v>0</v>
      </c>
      <c r="K537">
        <v>12000</v>
      </c>
      <c r="L537">
        <v>0</v>
      </c>
      <c r="M537">
        <v>0</v>
      </c>
      <c r="N537">
        <v>0</v>
      </c>
    </row>
    <row r="538" spans="2:14" x14ac:dyDescent="0.25">
      <c r="B538" s="6" t="s">
        <v>6237</v>
      </c>
      <c r="C538">
        <v>0</v>
      </c>
      <c r="D538">
        <v>0</v>
      </c>
      <c r="E538">
        <v>25000</v>
      </c>
      <c r="F538">
        <v>0</v>
      </c>
      <c r="G538">
        <v>25000</v>
      </c>
      <c r="H538">
        <v>0</v>
      </c>
      <c r="I538">
        <v>0</v>
      </c>
      <c r="J538">
        <v>25000</v>
      </c>
      <c r="K538">
        <v>0</v>
      </c>
      <c r="L538">
        <v>25000</v>
      </c>
      <c r="M538">
        <v>0</v>
      </c>
      <c r="N538">
        <v>0</v>
      </c>
    </row>
    <row r="539" spans="2:14" x14ac:dyDescent="0.25">
      <c r="B539" s="6" t="s">
        <v>6238</v>
      </c>
      <c r="C539">
        <v>0</v>
      </c>
      <c r="D539">
        <v>0</v>
      </c>
      <c r="E539">
        <v>0</v>
      </c>
      <c r="F539">
        <v>0</v>
      </c>
      <c r="G539">
        <v>0</v>
      </c>
      <c r="H539">
        <v>25000</v>
      </c>
      <c r="I539">
        <v>0</v>
      </c>
      <c r="J539">
        <v>0</v>
      </c>
      <c r="K539">
        <v>0</v>
      </c>
      <c r="L539">
        <v>0</v>
      </c>
      <c r="M539">
        <v>0</v>
      </c>
      <c r="N539">
        <v>25000</v>
      </c>
    </row>
    <row r="540" spans="2:14" x14ac:dyDescent="0.25">
      <c r="B540" s="6" t="s">
        <v>6239</v>
      </c>
      <c r="C540">
        <v>0</v>
      </c>
      <c r="D540">
        <v>0</v>
      </c>
      <c r="E540">
        <v>0</v>
      </c>
      <c r="F540">
        <v>0</v>
      </c>
      <c r="G540">
        <v>0</v>
      </c>
      <c r="H540">
        <v>5000</v>
      </c>
      <c r="I540">
        <v>60000</v>
      </c>
      <c r="J540">
        <v>30000</v>
      </c>
      <c r="K540">
        <v>0</v>
      </c>
      <c r="L540">
        <v>0</v>
      </c>
      <c r="M540">
        <v>0</v>
      </c>
      <c r="N540">
        <v>15000</v>
      </c>
    </row>
    <row r="541" spans="2:14" x14ac:dyDescent="0.25">
      <c r="B541" s="6" t="s">
        <v>6240</v>
      </c>
      <c r="C541">
        <v>0</v>
      </c>
      <c r="D541">
        <v>0</v>
      </c>
      <c r="E541">
        <v>1000</v>
      </c>
      <c r="F541">
        <v>0</v>
      </c>
      <c r="G541">
        <v>10000</v>
      </c>
      <c r="H541">
        <v>35000</v>
      </c>
      <c r="I541">
        <v>1000</v>
      </c>
      <c r="J541">
        <v>10000</v>
      </c>
      <c r="K541">
        <v>35000</v>
      </c>
      <c r="L541">
        <v>35000</v>
      </c>
      <c r="M541">
        <v>0</v>
      </c>
      <c r="N541">
        <v>10502</v>
      </c>
    </row>
    <row r="542" spans="2:14" x14ac:dyDescent="0.25">
      <c r="B542" s="6" t="s">
        <v>6241</v>
      </c>
      <c r="C542">
        <v>0</v>
      </c>
      <c r="D542">
        <v>0</v>
      </c>
      <c r="E542">
        <v>0</v>
      </c>
      <c r="F542">
        <v>0</v>
      </c>
      <c r="G542">
        <v>0</v>
      </c>
      <c r="H542">
        <v>0</v>
      </c>
      <c r="I542">
        <v>0</v>
      </c>
      <c r="J542">
        <v>3750</v>
      </c>
      <c r="K542">
        <v>21250</v>
      </c>
      <c r="L542">
        <v>0</v>
      </c>
      <c r="M542">
        <v>0</v>
      </c>
      <c r="N542">
        <v>0</v>
      </c>
    </row>
    <row r="543" spans="2:14" x14ac:dyDescent="0.25">
      <c r="B543" s="6" t="s">
        <v>6242</v>
      </c>
      <c r="C543">
        <v>0</v>
      </c>
      <c r="D543">
        <v>0</v>
      </c>
      <c r="E543">
        <v>66666</v>
      </c>
      <c r="F543">
        <v>0</v>
      </c>
      <c r="G543">
        <v>0</v>
      </c>
      <c r="H543">
        <v>0</v>
      </c>
      <c r="I543">
        <v>66666</v>
      </c>
      <c r="J543">
        <v>0</v>
      </c>
      <c r="K543">
        <v>0</v>
      </c>
      <c r="L543">
        <v>0</v>
      </c>
      <c r="M543">
        <v>0</v>
      </c>
      <c r="N543">
        <v>0</v>
      </c>
    </row>
    <row r="544" spans="2:14" x14ac:dyDescent="0.25">
      <c r="B544" s="6" t="s">
        <v>6243</v>
      </c>
      <c r="C544">
        <v>0</v>
      </c>
      <c r="D544">
        <v>0</v>
      </c>
      <c r="E544">
        <v>0</v>
      </c>
      <c r="F544">
        <v>15000</v>
      </c>
      <c r="G544">
        <v>35000</v>
      </c>
      <c r="H544">
        <v>0</v>
      </c>
      <c r="I544">
        <v>50000</v>
      </c>
      <c r="J544">
        <v>0</v>
      </c>
      <c r="K544">
        <v>0</v>
      </c>
      <c r="L544">
        <v>0</v>
      </c>
      <c r="M544">
        <v>0</v>
      </c>
      <c r="N544">
        <v>0</v>
      </c>
    </row>
    <row r="545" spans="2:14" x14ac:dyDescent="0.25">
      <c r="B545" s="6" t="s">
        <v>6244</v>
      </c>
      <c r="C545">
        <v>0</v>
      </c>
      <c r="D545">
        <v>0</v>
      </c>
      <c r="E545">
        <v>8555</v>
      </c>
      <c r="F545">
        <v>0</v>
      </c>
      <c r="G545">
        <v>0</v>
      </c>
      <c r="H545">
        <v>42775</v>
      </c>
      <c r="I545">
        <v>0</v>
      </c>
      <c r="J545">
        <v>21388</v>
      </c>
      <c r="K545">
        <v>0</v>
      </c>
      <c r="L545">
        <v>0</v>
      </c>
      <c r="M545">
        <v>12832</v>
      </c>
      <c r="N545">
        <v>0</v>
      </c>
    </row>
    <row r="546" spans="2:14" x14ac:dyDescent="0.25">
      <c r="B546" s="6" t="s">
        <v>6245</v>
      </c>
      <c r="C546">
        <v>0</v>
      </c>
      <c r="D546">
        <v>21600</v>
      </c>
      <c r="E546">
        <v>50400</v>
      </c>
      <c r="F546">
        <v>18694</v>
      </c>
      <c r="G546">
        <v>0</v>
      </c>
      <c r="H546">
        <v>0</v>
      </c>
      <c r="I546">
        <v>0</v>
      </c>
      <c r="J546">
        <v>0</v>
      </c>
      <c r="K546">
        <v>0</v>
      </c>
      <c r="L546">
        <v>0</v>
      </c>
      <c r="M546">
        <v>0</v>
      </c>
      <c r="N546">
        <v>0</v>
      </c>
    </row>
    <row r="547" spans="2:14" x14ac:dyDescent="0.25">
      <c r="B547" s="6" t="s">
        <v>6246</v>
      </c>
      <c r="C547">
        <v>0</v>
      </c>
      <c r="D547">
        <v>0</v>
      </c>
      <c r="E547">
        <v>0</v>
      </c>
      <c r="F547">
        <v>0</v>
      </c>
      <c r="G547">
        <v>0</v>
      </c>
      <c r="H547">
        <v>0</v>
      </c>
      <c r="I547">
        <v>0</v>
      </c>
      <c r="J547">
        <v>0</v>
      </c>
      <c r="K547">
        <v>8000</v>
      </c>
      <c r="L547">
        <v>0</v>
      </c>
      <c r="M547">
        <v>0</v>
      </c>
      <c r="N547">
        <v>0</v>
      </c>
    </row>
    <row r="548" spans="2:14" x14ac:dyDescent="0.25">
      <c r="B548" s="6" t="s">
        <v>6247</v>
      </c>
      <c r="C548">
        <v>0</v>
      </c>
      <c r="D548">
        <v>0</v>
      </c>
      <c r="E548">
        <v>0</v>
      </c>
      <c r="F548">
        <v>36800</v>
      </c>
      <c r="G548">
        <v>0</v>
      </c>
      <c r="H548">
        <v>0</v>
      </c>
      <c r="I548">
        <v>0</v>
      </c>
      <c r="J548">
        <v>0</v>
      </c>
      <c r="K548">
        <v>0</v>
      </c>
      <c r="L548">
        <v>0</v>
      </c>
      <c r="M548">
        <v>0</v>
      </c>
      <c r="N548">
        <v>0</v>
      </c>
    </row>
    <row r="549" spans="2:14" x14ac:dyDescent="0.25">
      <c r="B549" s="6" t="s">
        <v>6248</v>
      </c>
      <c r="C549">
        <v>0</v>
      </c>
      <c r="D549">
        <v>0</v>
      </c>
      <c r="E549">
        <v>0</v>
      </c>
      <c r="F549">
        <v>0</v>
      </c>
      <c r="G549">
        <v>0</v>
      </c>
      <c r="H549">
        <v>0</v>
      </c>
      <c r="I549">
        <v>16666</v>
      </c>
      <c r="J549">
        <v>16666</v>
      </c>
      <c r="K549">
        <v>3074</v>
      </c>
      <c r="L549">
        <v>0</v>
      </c>
      <c r="M549">
        <v>0</v>
      </c>
      <c r="N549">
        <v>0</v>
      </c>
    </row>
    <row r="550" spans="2:14" x14ac:dyDescent="0.25">
      <c r="B550" s="6" t="s">
        <v>6249</v>
      </c>
      <c r="C550">
        <v>0</v>
      </c>
      <c r="D550">
        <v>2727</v>
      </c>
      <c r="E550">
        <v>2727</v>
      </c>
      <c r="F550">
        <v>2727</v>
      </c>
      <c r="G550">
        <v>2727</v>
      </c>
      <c r="H550">
        <v>2727</v>
      </c>
      <c r="I550">
        <v>2727</v>
      </c>
      <c r="J550">
        <v>2727</v>
      </c>
      <c r="K550">
        <v>2727</v>
      </c>
      <c r="L550">
        <v>2727</v>
      </c>
      <c r="M550">
        <v>2727</v>
      </c>
      <c r="N550">
        <v>2730</v>
      </c>
    </row>
    <row r="551" spans="2:14" x14ac:dyDescent="0.25">
      <c r="B551" s="6" t="s">
        <v>6250</v>
      </c>
      <c r="C551">
        <v>3531</v>
      </c>
      <c r="D551">
        <v>3531</v>
      </c>
      <c r="E551">
        <v>3531</v>
      </c>
      <c r="F551">
        <v>3531</v>
      </c>
      <c r="G551">
        <v>3531</v>
      </c>
      <c r="H551">
        <v>3531</v>
      </c>
      <c r="I551">
        <v>589</v>
      </c>
      <c r="J551">
        <v>0</v>
      </c>
      <c r="K551">
        <v>0</v>
      </c>
      <c r="L551">
        <v>0</v>
      </c>
      <c r="M551">
        <v>0</v>
      </c>
      <c r="N551">
        <v>0</v>
      </c>
    </row>
    <row r="552" spans="2:14" x14ac:dyDescent="0.25">
      <c r="B552" s="6" t="s">
        <v>6251</v>
      </c>
      <c r="C552">
        <v>30000</v>
      </c>
      <c r="D552">
        <v>30000</v>
      </c>
      <c r="E552">
        <v>30000</v>
      </c>
      <c r="F552">
        <v>30000</v>
      </c>
      <c r="G552">
        <v>30000</v>
      </c>
      <c r="H552">
        <v>30000</v>
      </c>
      <c r="I552">
        <v>30000</v>
      </c>
      <c r="J552">
        <v>30000</v>
      </c>
      <c r="K552">
        <v>30000</v>
      </c>
      <c r="L552">
        <v>30000</v>
      </c>
      <c r="M552">
        <v>30000</v>
      </c>
      <c r="N552">
        <v>30000</v>
      </c>
    </row>
    <row r="553" spans="2:14" x14ac:dyDescent="0.25">
      <c r="B553" s="6" t="s">
        <v>6252</v>
      </c>
      <c r="C553">
        <v>0</v>
      </c>
      <c r="D553">
        <v>0</v>
      </c>
      <c r="E553">
        <v>0</v>
      </c>
      <c r="F553">
        <v>0</v>
      </c>
      <c r="G553">
        <v>0</v>
      </c>
      <c r="H553">
        <v>2300000</v>
      </c>
      <c r="I553">
        <v>0</v>
      </c>
      <c r="J553">
        <v>0</v>
      </c>
      <c r="K553">
        <v>0</v>
      </c>
      <c r="L553">
        <v>0</v>
      </c>
      <c r="M553">
        <v>0</v>
      </c>
      <c r="N553">
        <v>0</v>
      </c>
    </row>
    <row r="554" spans="2:14" x14ac:dyDescent="0.25">
      <c r="B554" s="6" t="s">
        <v>6253</v>
      </c>
      <c r="C554">
        <v>800000</v>
      </c>
      <c r="D554">
        <v>0</v>
      </c>
      <c r="E554">
        <v>0</v>
      </c>
      <c r="F554">
        <v>0</v>
      </c>
      <c r="G554">
        <v>0</v>
      </c>
      <c r="H554">
        <v>0</v>
      </c>
      <c r="I554">
        <v>0</v>
      </c>
      <c r="J554">
        <v>0</v>
      </c>
      <c r="K554">
        <v>0</v>
      </c>
      <c r="L554">
        <v>0</v>
      </c>
      <c r="M554">
        <v>0</v>
      </c>
      <c r="N554">
        <v>0</v>
      </c>
    </row>
    <row r="555" spans="2:14" x14ac:dyDescent="0.25">
      <c r="B555" s="6" t="s">
        <v>6254</v>
      </c>
      <c r="C555">
        <v>0</v>
      </c>
      <c r="D555">
        <v>0</v>
      </c>
      <c r="E555">
        <v>0</v>
      </c>
      <c r="F555">
        <v>0</v>
      </c>
      <c r="G555">
        <v>0</v>
      </c>
      <c r="H555">
        <v>500000</v>
      </c>
      <c r="I555">
        <v>0</v>
      </c>
      <c r="J555">
        <v>0</v>
      </c>
      <c r="K555">
        <v>0</v>
      </c>
      <c r="L555">
        <v>0</v>
      </c>
      <c r="M555">
        <v>0</v>
      </c>
      <c r="N555">
        <v>0</v>
      </c>
    </row>
    <row r="556" spans="2:14" x14ac:dyDescent="0.25">
      <c r="B556" s="6" t="s">
        <v>6255</v>
      </c>
      <c r="C556">
        <v>0</v>
      </c>
      <c r="D556">
        <v>0</v>
      </c>
      <c r="E556">
        <v>0</v>
      </c>
      <c r="F556">
        <v>0</v>
      </c>
      <c r="G556">
        <v>0</v>
      </c>
      <c r="H556">
        <v>0</v>
      </c>
      <c r="I556">
        <v>0</v>
      </c>
      <c r="J556">
        <v>0</v>
      </c>
      <c r="K556">
        <v>0</v>
      </c>
      <c r="L556">
        <v>0</v>
      </c>
      <c r="M556">
        <v>200000</v>
      </c>
      <c r="N556">
        <v>0</v>
      </c>
    </row>
    <row r="557" spans="2:14" x14ac:dyDescent="0.25">
      <c r="B557" s="6" t="s">
        <v>6256</v>
      </c>
      <c r="C557">
        <v>0</v>
      </c>
      <c r="D557">
        <v>0</v>
      </c>
      <c r="E557">
        <v>0</v>
      </c>
      <c r="F557">
        <v>0</v>
      </c>
      <c r="G557">
        <v>0</v>
      </c>
      <c r="H557">
        <v>50000</v>
      </c>
      <c r="I557">
        <v>0</v>
      </c>
      <c r="J557">
        <v>0</v>
      </c>
      <c r="K557">
        <v>0</v>
      </c>
      <c r="L557">
        <v>0</v>
      </c>
      <c r="M557">
        <v>0</v>
      </c>
      <c r="N557">
        <v>0</v>
      </c>
    </row>
    <row r="558" spans="2:14" x14ac:dyDescent="0.25">
      <c r="B558" s="6" t="s">
        <v>6257</v>
      </c>
      <c r="C558">
        <v>0</v>
      </c>
      <c r="D558">
        <v>23729</v>
      </c>
      <c r="E558">
        <v>0</v>
      </c>
      <c r="F558">
        <v>0</v>
      </c>
      <c r="G558">
        <v>101695</v>
      </c>
      <c r="H558">
        <v>0</v>
      </c>
      <c r="I558">
        <v>0</v>
      </c>
      <c r="J558">
        <v>0</v>
      </c>
      <c r="K558">
        <v>0</v>
      </c>
      <c r="L558">
        <v>0</v>
      </c>
      <c r="M558">
        <v>0</v>
      </c>
      <c r="N558">
        <v>0</v>
      </c>
    </row>
    <row r="559" spans="2:14" x14ac:dyDescent="0.25">
      <c r="B559" s="6" t="s">
        <v>6258</v>
      </c>
      <c r="C559">
        <v>0</v>
      </c>
      <c r="D559">
        <v>0</v>
      </c>
      <c r="E559">
        <v>0</v>
      </c>
      <c r="F559">
        <v>0</v>
      </c>
      <c r="G559">
        <v>0</v>
      </c>
      <c r="H559">
        <v>0</v>
      </c>
      <c r="I559">
        <v>38136</v>
      </c>
      <c r="J559">
        <v>0</v>
      </c>
      <c r="K559">
        <v>0</v>
      </c>
      <c r="L559">
        <v>0</v>
      </c>
      <c r="M559">
        <v>0</v>
      </c>
      <c r="N559">
        <v>0</v>
      </c>
    </row>
    <row r="560" spans="2:14" x14ac:dyDescent="0.25">
      <c r="B560" s="6" t="s">
        <v>6259</v>
      </c>
      <c r="C560">
        <v>6000</v>
      </c>
      <c r="D560">
        <v>6000</v>
      </c>
      <c r="E560">
        <v>6000</v>
      </c>
      <c r="F560">
        <v>6000</v>
      </c>
      <c r="G560">
        <v>6000</v>
      </c>
      <c r="H560">
        <v>6000</v>
      </c>
      <c r="I560">
        <v>6000</v>
      </c>
      <c r="J560">
        <v>6000</v>
      </c>
      <c r="K560">
        <v>6000</v>
      </c>
      <c r="L560">
        <v>6000</v>
      </c>
      <c r="M560">
        <v>6000</v>
      </c>
      <c r="N560">
        <v>6000</v>
      </c>
    </row>
    <row r="561" spans="2:14" x14ac:dyDescent="0.25">
      <c r="B561" s="6" t="s">
        <v>6260</v>
      </c>
      <c r="C561">
        <v>8000</v>
      </c>
      <c r="D561">
        <v>8000</v>
      </c>
      <c r="E561">
        <v>8000</v>
      </c>
      <c r="F561">
        <v>8000</v>
      </c>
      <c r="G561">
        <v>8000</v>
      </c>
      <c r="H561">
        <v>8000</v>
      </c>
      <c r="I561">
        <v>8000</v>
      </c>
      <c r="J561">
        <v>8000</v>
      </c>
      <c r="K561">
        <v>8000</v>
      </c>
      <c r="L561">
        <v>8000</v>
      </c>
      <c r="M561">
        <v>8000</v>
      </c>
      <c r="N561">
        <v>8000</v>
      </c>
    </row>
    <row r="562" spans="2:14" x14ac:dyDescent="0.25">
      <c r="B562" s="6" t="s">
        <v>6261</v>
      </c>
      <c r="C562">
        <v>0</v>
      </c>
      <c r="D562">
        <v>4000</v>
      </c>
      <c r="E562">
        <v>4000</v>
      </c>
      <c r="F562">
        <v>4000</v>
      </c>
      <c r="G562">
        <v>4000</v>
      </c>
      <c r="H562">
        <v>4000</v>
      </c>
      <c r="I562">
        <v>0</v>
      </c>
      <c r="J562">
        <v>0</v>
      </c>
      <c r="K562">
        <v>0</v>
      </c>
      <c r="L562">
        <v>0</v>
      </c>
      <c r="M562">
        <v>0</v>
      </c>
      <c r="N562">
        <v>0</v>
      </c>
    </row>
    <row r="563" spans="2:14" x14ac:dyDescent="0.25">
      <c r="B563" s="6" t="s">
        <v>6262</v>
      </c>
      <c r="C563">
        <v>0</v>
      </c>
      <c r="D563">
        <v>6000</v>
      </c>
      <c r="E563">
        <v>6000</v>
      </c>
      <c r="F563">
        <v>6000</v>
      </c>
      <c r="G563">
        <v>6000</v>
      </c>
      <c r="H563">
        <v>6000</v>
      </c>
      <c r="I563">
        <v>6000</v>
      </c>
      <c r="J563">
        <v>6000</v>
      </c>
      <c r="K563">
        <v>0</v>
      </c>
      <c r="L563">
        <v>0</v>
      </c>
      <c r="M563">
        <v>0</v>
      </c>
      <c r="N563">
        <v>0</v>
      </c>
    </row>
    <row r="564" spans="2:14" x14ac:dyDescent="0.25">
      <c r="B564" s="6" t="s">
        <v>6263</v>
      </c>
      <c r="C564">
        <v>0</v>
      </c>
      <c r="D564">
        <v>6500</v>
      </c>
      <c r="E564">
        <v>6500</v>
      </c>
      <c r="F564">
        <v>6500</v>
      </c>
      <c r="G564">
        <v>6500</v>
      </c>
      <c r="H564">
        <v>6500</v>
      </c>
      <c r="I564">
        <v>6500</v>
      </c>
      <c r="J564">
        <v>6500</v>
      </c>
      <c r="K564">
        <v>0</v>
      </c>
      <c r="L564">
        <v>0</v>
      </c>
      <c r="M564">
        <v>0</v>
      </c>
      <c r="N564">
        <v>0</v>
      </c>
    </row>
    <row r="565" spans="2:14" x14ac:dyDescent="0.25">
      <c r="B565" s="6" t="s">
        <v>6264</v>
      </c>
      <c r="C565">
        <v>396</v>
      </c>
      <c r="D565">
        <v>396</v>
      </c>
      <c r="E565">
        <v>396</v>
      </c>
      <c r="F565">
        <v>396</v>
      </c>
      <c r="G565">
        <v>396</v>
      </c>
      <c r="H565">
        <v>396</v>
      </c>
      <c r="I565">
        <v>396</v>
      </c>
      <c r="J565">
        <v>396</v>
      </c>
      <c r="K565">
        <v>396</v>
      </c>
      <c r="L565">
        <v>396</v>
      </c>
      <c r="M565">
        <v>396</v>
      </c>
      <c r="N565">
        <v>398</v>
      </c>
    </row>
    <row r="566" spans="2:14" x14ac:dyDescent="0.25">
      <c r="B566" s="6" t="s">
        <v>6265</v>
      </c>
      <c r="C566">
        <v>5000</v>
      </c>
      <c r="D566">
        <v>5000</v>
      </c>
      <c r="E566">
        <v>5000</v>
      </c>
      <c r="F566">
        <v>5000</v>
      </c>
      <c r="G566">
        <v>5000</v>
      </c>
      <c r="H566">
        <v>5000</v>
      </c>
      <c r="I566">
        <v>5000</v>
      </c>
      <c r="J566">
        <v>5000</v>
      </c>
      <c r="K566">
        <v>5000</v>
      </c>
      <c r="L566">
        <v>5000</v>
      </c>
      <c r="M566">
        <v>5000</v>
      </c>
      <c r="N566">
        <v>5000</v>
      </c>
    </row>
    <row r="567" spans="2:14" x14ac:dyDescent="0.25">
      <c r="B567" s="6" t="s">
        <v>6266</v>
      </c>
      <c r="C567">
        <v>30000</v>
      </c>
      <c r="D567">
        <v>30000</v>
      </c>
      <c r="E567">
        <v>30000</v>
      </c>
      <c r="F567">
        <v>30000</v>
      </c>
      <c r="G567">
        <v>30000</v>
      </c>
      <c r="H567">
        <v>30000</v>
      </c>
      <c r="I567">
        <v>30000</v>
      </c>
      <c r="J567">
        <v>30000</v>
      </c>
      <c r="K567">
        <v>0</v>
      </c>
      <c r="L567">
        <v>0</v>
      </c>
      <c r="M567">
        <v>0</v>
      </c>
      <c r="N567">
        <v>0</v>
      </c>
    </row>
    <row r="568" spans="2:14" x14ac:dyDescent="0.25">
      <c r="B568" s="6" t="s">
        <v>6267</v>
      </c>
      <c r="C568">
        <v>0</v>
      </c>
      <c r="D568">
        <v>0</v>
      </c>
      <c r="E568">
        <v>0</v>
      </c>
      <c r="F568">
        <v>0</v>
      </c>
      <c r="G568">
        <v>0</v>
      </c>
      <c r="H568">
        <v>42000</v>
      </c>
      <c r="I568">
        <v>0</v>
      </c>
      <c r="J568">
        <v>0</v>
      </c>
      <c r="K568">
        <v>0</v>
      </c>
      <c r="L568">
        <v>0</v>
      </c>
      <c r="M568">
        <v>0</v>
      </c>
      <c r="N568">
        <v>0</v>
      </c>
    </row>
    <row r="569" spans="2:14" x14ac:dyDescent="0.25">
      <c r="B569" s="6" t="s">
        <v>6268</v>
      </c>
      <c r="C569">
        <v>100</v>
      </c>
      <c r="D569">
        <v>100</v>
      </c>
      <c r="E569">
        <v>100</v>
      </c>
      <c r="F569">
        <v>100</v>
      </c>
      <c r="G569">
        <v>100</v>
      </c>
      <c r="H569">
        <v>100</v>
      </c>
      <c r="I569">
        <v>100</v>
      </c>
      <c r="J569">
        <v>100</v>
      </c>
      <c r="K569">
        <v>100</v>
      </c>
      <c r="L569">
        <v>100</v>
      </c>
      <c r="M569">
        <v>100</v>
      </c>
      <c r="N569">
        <v>100</v>
      </c>
    </row>
    <row r="570" spans="2:14" x14ac:dyDescent="0.25">
      <c r="B570" s="6" t="s">
        <v>6269</v>
      </c>
      <c r="C570">
        <v>0</v>
      </c>
      <c r="D570">
        <v>2000</v>
      </c>
      <c r="E570">
        <v>4000</v>
      </c>
      <c r="F570">
        <v>5000</v>
      </c>
      <c r="G570">
        <v>5000</v>
      </c>
      <c r="H570">
        <v>5000</v>
      </c>
      <c r="I570">
        <v>5000</v>
      </c>
      <c r="J570">
        <v>3000</v>
      </c>
      <c r="K570">
        <v>5000</v>
      </c>
      <c r="L570">
        <v>5000</v>
      </c>
      <c r="M570">
        <v>3000</v>
      </c>
      <c r="N570">
        <v>3000</v>
      </c>
    </row>
    <row r="571" spans="2:14" x14ac:dyDescent="0.25">
      <c r="B571" s="6" t="s">
        <v>6270</v>
      </c>
      <c r="C571">
        <v>0</v>
      </c>
      <c r="D571">
        <v>0</v>
      </c>
      <c r="E571">
        <v>5000</v>
      </c>
      <c r="F571">
        <v>9000</v>
      </c>
      <c r="G571">
        <v>6000</v>
      </c>
      <c r="H571">
        <v>9000</v>
      </c>
      <c r="I571">
        <v>10000</v>
      </c>
      <c r="J571">
        <v>9000</v>
      </c>
      <c r="K571">
        <v>2000</v>
      </c>
      <c r="L571">
        <v>2000</v>
      </c>
      <c r="M571">
        <v>6000</v>
      </c>
      <c r="N571">
        <v>2000</v>
      </c>
    </row>
    <row r="572" spans="2:14" x14ac:dyDescent="0.25">
      <c r="B572" s="6" t="s">
        <v>6271</v>
      </c>
      <c r="C572">
        <v>0</v>
      </c>
      <c r="D572">
        <v>0</v>
      </c>
      <c r="E572">
        <v>10000</v>
      </c>
      <c r="F572">
        <v>25000</v>
      </c>
      <c r="G572">
        <v>35000</v>
      </c>
      <c r="H572">
        <v>25000</v>
      </c>
      <c r="I572">
        <v>35000</v>
      </c>
      <c r="J572">
        <v>25000</v>
      </c>
      <c r="K572">
        <v>25000</v>
      </c>
      <c r="L572">
        <v>30000</v>
      </c>
      <c r="M572">
        <v>35000</v>
      </c>
      <c r="N572">
        <v>25000</v>
      </c>
    </row>
    <row r="573" spans="2:14" x14ac:dyDescent="0.25">
      <c r="B573" s="6" t="s">
        <v>6272</v>
      </c>
      <c r="C573">
        <v>25000</v>
      </c>
      <c r="D573">
        <v>55000</v>
      </c>
      <c r="E573">
        <v>95000</v>
      </c>
      <c r="F573">
        <v>89000</v>
      </c>
      <c r="G573">
        <v>80000</v>
      </c>
      <c r="H573">
        <v>90000</v>
      </c>
      <c r="I573">
        <v>90000</v>
      </c>
      <c r="J573">
        <v>258000</v>
      </c>
      <c r="K573">
        <v>95000</v>
      </c>
      <c r="L573">
        <v>95000</v>
      </c>
      <c r="M573">
        <v>99000</v>
      </c>
      <c r="N573">
        <v>95000</v>
      </c>
    </row>
    <row r="574" spans="2:14" x14ac:dyDescent="0.25">
      <c r="B574" s="6" t="s">
        <v>6273</v>
      </c>
      <c r="C574">
        <v>0</v>
      </c>
      <c r="D574">
        <v>0</v>
      </c>
      <c r="E574">
        <v>0</v>
      </c>
      <c r="F574">
        <v>0</v>
      </c>
      <c r="G574">
        <v>0</v>
      </c>
      <c r="H574">
        <v>3781</v>
      </c>
      <c r="I574">
        <v>0</v>
      </c>
      <c r="J574">
        <v>0</v>
      </c>
      <c r="K574">
        <v>0</v>
      </c>
      <c r="L574">
        <v>0</v>
      </c>
      <c r="M574">
        <v>0</v>
      </c>
      <c r="N574">
        <v>0</v>
      </c>
    </row>
    <row r="575" spans="2:14" x14ac:dyDescent="0.25">
      <c r="B575" s="6" t="s">
        <v>6274</v>
      </c>
      <c r="C575">
        <v>0</v>
      </c>
      <c r="D575">
        <v>4500</v>
      </c>
      <c r="E575">
        <v>4500</v>
      </c>
      <c r="F575">
        <v>4500</v>
      </c>
      <c r="G575">
        <v>4500</v>
      </c>
      <c r="H575">
        <v>4500</v>
      </c>
      <c r="I575">
        <v>0</v>
      </c>
      <c r="J575">
        <v>0</v>
      </c>
      <c r="K575">
        <v>0</v>
      </c>
      <c r="L575">
        <v>0</v>
      </c>
      <c r="M575">
        <v>0</v>
      </c>
      <c r="N575">
        <v>0</v>
      </c>
    </row>
    <row r="576" spans="2:14" x14ac:dyDescent="0.25">
      <c r="B576" s="6" t="s">
        <v>6275</v>
      </c>
      <c r="C576">
        <v>0</v>
      </c>
      <c r="D576">
        <v>6000</v>
      </c>
      <c r="E576">
        <v>11000</v>
      </c>
      <c r="F576">
        <v>11000</v>
      </c>
      <c r="G576">
        <v>11000</v>
      </c>
      <c r="H576">
        <v>12565</v>
      </c>
      <c r="I576">
        <v>0</v>
      </c>
      <c r="J576">
        <v>0</v>
      </c>
      <c r="K576">
        <v>0</v>
      </c>
      <c r="L576">
        <v>0</v>
      </c>
      <c r="M576">
        <v>0</v>
      </c>
      <c r="N576">
        <v>0</v>
      </c>
    </row>
    <row r="577" spans="2:14" x14ac:dyDescent="0.25">
      <c r="B577" s="6" t="s">
        <v>6276</v>
      </c>
      <c r="C577">
        <v>100</v>
      </c>
      <c r="D577">
        <v>100</v>
      </c>
      <c r="E577">
        <v>100</v>
      </c>
      <c r="F577">
        <v>100</v>
      </c>
      <c r="G577">
        <v>100</v>
      </c>
      <c r="H577">
        <v>100</v>
      </c>
      <c r="I577">
        <v>0</v>
      </c>
      <c r="J577">
        <v>0</v>
      </c>
      <c r="K577">
        <v>0</v>
      </c>
      <c r="L577">
        <v>0</v>
      </c>
      <c r="M577">
        <v>0</v>
      </c>
      <c r="N577">
        <v>0</v>
      </c>
    </row>
    <row r="578" spans="2:14" x14ac:dyDescent="0.25">
      <c r="B578" s="6" t="s">
        <v>6277</v>
      </c>
      <c r="C578">
        <v>0</v>
      </c>
      <c r="D578">
        <v>1000</v>
      </c>
      <c r="E578">
        <v>1000</v>
      </c>
      <c r="F578">
        <v>1000</v>
      </c>
      <c r="G578">
        <v>1000</v>
      </c>
      <c r="H578">
        <v>2840</v>
      </c>
      <c r="I578">
        <v>0</v>
      </c>
      <c r="J578">
        <v>0</v>
      </c>
      <c r="K578">
        <v>0</v>
      </c>
      <c r="L578">
        <v>0</v>
      </c>
      <c r="M578">
        <v>0</v>
      </c>
      <c r="N578">
        <v>0</v>
      </c>
    </row>
    <row r="579" spans="2:14" x14ac:dyDescent="0.25">
      <c r="B579" s="6" t="s">
        <v>6278</v>
      </c>
      <c r="C579">
        <v>0</v>
      </c>
      <c r="D579">
        <v>1000</v>
      </c>
      <c r="E579">
        <v>1000</v>
      </c>
      <c r="F579">
        <v>1000</v>
      </c>
      <c r="G579">
        <v>2000</v>
      </c>
      <c r="H579">
        <v>2000</v>
      </c>
      <c r="I579">
        <v>0</v>
      </c>
      <c r="J579">
        <v>0</v>
      </c>
      <c r="K579">
        <v>0</v>
      </c>
      <c r="L579">
        <v>0</v>
      </c>
      <c r="M579">
        <v>0</v>
      </c>
      <c r="N579">
        <v>0</v>
      </c>
    </row>
    <row r="580" spans="2:14" x14ac:dyDescent="0.25">
      <c r="B580" s="6" t="s">
        <v>6279</v>
      </c>
      <c r="C580">
        <v>0</v>
      </c>
      <c r="D580">
        <v>0</v>
      </c>
      <c r="E580">
        <v>0</v>
      </c>
      <c r="F580">
        <v>0</v>
      </c>
      <c r="G580">
        <v>0</v>
      </c>
      <c r="H580">
        <v>1286</v>
      </c>
      <c r="I580">
        <v>1286</v>
      </c>
      <c r="J580">
        <v>1286</v>
      </c>
      <c r="K580">
        <v>1286</v>
      </c>
      <c r="L580">
        <v>1286</v>
      </c>
      <c r="M580">
        <v>1286</v>
      </c>
      <c r="N580">
        <v>1284</v>
      </c>
    </row>
    <row r="581" spans="2:14" x14ac:dyDescent="0.25">
      <c r="B581" s="6" t="s">
        <v>6280</v>
      </c>
      <c r="C581">
        <v>1200</v>
      </c>
      <c r="D581">
        <v>11100</v>
      </c>
      <c r="E581">
        <v>9500</v>
      </c>
      <c r="F581">
        <v>6500</v>
      </c>
      <c r="G581">
        <v>8000</v>
      </c>
      <c r="H581">
        <v>6000</v>
      </c>
      <c r="I581">
        <v>6000</v>
      </c>
      <c r="J581">
        <v>8000</v>
      </c>
      <c r="K581">
        <v>9000</v>
      </c>
      <c r="L581">
        <v>8000</v>
      </c>
      <c r="M581">
        <v>9500</v>
      </c>
      <c r="N581">
        <v>8000</v>
      </c>
    </row>
    <row r="582" spans="2:14" x14ac:dyDescent="0.25">
      <c r="B582" s="6" t="s">
        <v>6281</v>
      </c>
      <c r="C582">
        <v>0</v>
      </c>
      <c r="D582">
        <v>3000</v>
      </c>
      <c r="E582">
        <v>3000</v>
      </c>
      <c r="F582">
        <v>3000</v>
      </c>
      <c r="G582">
        <v>3000</v>
      </c>
      <c r="H582">
        <v>1006</v>
      </c>
      <c r="I582">
        <v>0</v>
      </c>
      <c r="J582">
        <v>0</v>
      </c>
      <c r="K582">
        <v>0</v>
      </c>
      <c r="L582">
        <v>0</v>
      </c>
      <c r="M582">
        <v>0</v>
      </c>
      <c r="N582">
        <v>0</v>
      </c>
    </row>
    <row r="583" spans="2:14" x14ac:dyDescent="0.25">
      <c r="B583" s="6" t="s">
        <v>6282</v>
      </c>
      <c r="C583">
        <v>0</v>
      </c>
      <c r="D583">
        <v>6000</v>
      </c>
      <c r="E583">
        <v>10000</v>
      </c>
      <c r="F583">
        <v>6000</v>
      </c>
      <c r="G583">
        <v>8000</v>
      </c>
      <c r="H583">
        <v>3006</v>
      </c>
      <c r="I583">
        <v>0</v>
      </c>
      <c r="J583">
        <v>0</v>
      </c>
      <c r="K583">
        <v>0</v>
      </c>
      <c r="L583">
        <v>0</v>
      </c>
      <c r="M583">
        <v>0</v>
      </c>
      <c r="N583">
        <v>0</v>
      </c>
    </row>
    <row r="584" spans="2:14" x14ac:dyDescent="0.25">
      <c r="B584" s="6" t="s">
        <v>6283</v>
      </c>
      <c r="C584">
        <v>0</v>
      </c>
      <c r="D584">
        <v>0</v>
      </c>
      <c r="E584">
        <v>0</v>
      </c>
      <c r="F584">
        <v>0</v>
      </c>
      <c r="G584">
        <v>0</v>
      </c>
      <c r="H584">
        <v>0</v>
      </c>
      <c r="I584">
        <v>0</v>
      </c>
      <c r="J584">
        <v>36000</v>
      </c>
      <c r="K584">
        <v>0</v>
      </c>
      <c r="L584">
        <v>0</v>
      </c>
      <c r="M584">
        <v>0</v>
      </c>
      <c r="N584">
        <v>0</v>
      </c>
    </row>
    <row r="585" spans="2:14" x14ac:dyDescent="0.25">
      <c r="B585" s="6" t="s">
        <v>6284</v>
      </c>
      <c r="C585">
        <v>0</v>
      </c>
      <c r="D585">
        <v>35000</v>
      </c>
      <c r="E585">
        <v>0</v>
      </c>
      <c r="F585">
        <v>0</v>
      </c>
      <c r="G585">
        <v>0</v>
      </c>
      <c r="H585">
        <v>0</v>
      </c>
      <c r="I585">
        <v>0</v>
      </c>
      <c r="J585">
        <v>0</v>
      </c>
      <c r="K585">
        <v>0</v>
      </c>
      <c r="L585">
        <v>0</v>
      </c>
      <c r="M585">
        <v>0</v>
      </c>
      <c r="N585">
        <v>0</v>
      </c>
    </row>
    <row r="586" spans="2:14" x14ac:dyDescent="0.25">
      <c r="B586" s="6" t="s">
        <v>6285</v>
      </c>
      <c r="C586">
        <v>10000</v>
      </c>
      <c r="D586">
        <v>10000</v>
      </c>
      <c r="E586">
        <v>55166.67</v>
      </c>
      <c r="F586">
        <v>10000</v>
      </c>
      <c r="G586">
        <v>10000</v>
      </c>
      <c r="H586">
        <v>10000</v>
      </c>
      <c r="I586">
        <v>10000</v>
      </c>
      <c r="J586">
        <v>10000</v>
      </c>
      <c r="K586">
        <v>10000</v>
      </c>
      <c r="L586">
        <v>10000</v>
      </c>
      <c r="M586">
        <v>10000</v>
      </c>
      <c r="N586">
        <v>10000</v>
      </c>
    </row>
    <row r="587" spans="2:14" x14ac:dyDescent="0.25">
      <c r="B587" s="6" t="s">
        <v>6286</v>
      </c>
      <c r="C587">
        <v>0</v>
      </c>
      <c r="D587">
        <v>18000</v>
      </c>
      <c r="E587">
        <v>18000</v>
      </c>
      <c r="F587">
        <v>18000</v>
      </c>
      <c r="G587">
        <v>18000</v>
      </c>
      <c r="H587">
        <v>18000</v>
      </c>
      <c r="I587">
        <v>18000</v>
      </c>
      <c r="J587">
        <v>18000</v>
      </c>
      <c r="K587">
        <v>13512</v>
      </c>
      <c r="L587">
        <v>0</v>
      </c>
      <c r="M587">
        <v>0</v>
      </c>
      <c r="N587">
        <v>0</v>
      </c>
    </row>
    <row r="588" spans="2:14" x14ac:dyDescent="0.25">
      <c r="B588" s="6" t="s">
        <v>6287</v>
      </c>
      <c r="C588">
        <v>8000</v>
      </c>
      <c r="D588">
        <v>8000</v>
      </c>
      <c r="E588">
        <v>8000</v>
      </c>
      <c r="F588">
        <v>8000</v>
      </c>
      <c r="G588">
        <v>8000</v>
      </c>
      <c r="H588">
        <v>8000</v>
      </c>
      <c r="I588">
        <v>8000</v>
      </c>
      <c r="J588">
        <v>8000</v>
      </c>
      <c r="K588">
        <v>8000</v>
      </c>
      <c r="L588">
        <v>8000</v>
      </c>
      <c r="M588">
        <v>8000</v>
      </c>
      <c r="N588">
        <v>8000</v>
      </c>
    </row>
    <row r="589" spans="2:14" x14ac:dyDescent="0.25">
      <c r="B589" s="6" t="s">
        <v>6288</v>
      </c>
      <c r="C589">
        <v>2500</v>
      </c>
      <c r="D589">
        <v>2500</v>
      </c>
      <c r="E589">
        <v>2500</v>
      </c>
      <c r="F589">
        <v>2500</v>
      </c>
      <c r="G589">
        <v>2500</v>
      </c>
      <c r="H589">
        <v>2500</v>
      </c>
      <c r="I589">
        <v>2500</v>
      </c>
      <c r="J589">
        <v>2500</v>
      </c>
      <c r="K589">
        <v>2500</v>
      </c>
      <c r="L589">
        <v>2500</v>
      </c>
      <c r="M589">
        <v>2500</v>
      </c>
      <c r="N589">
        <v>2500</v>
      </c>
    </row>
    <row r="590" spans="2:14" x14ac:dyDescent="0.25">
      <c r="B590" s="6" t="s">
        <v>6289</v>
      </c>
      <c r="C590">
        <v>0</v>
      </c>
      <c r="D590">
        <v>0</v>
      </c>
      <c r="E590">
        <v>0</v>
      </c>
      <c r="F590">
        <v>0</v>
      </c>
      <c r="G590">
        <v>0</v>
      </c>
      <c r="H590">
        <v>10000</v>
      </c>
      <c r="I590">
        <v>10000</v>
      </c>
      <c r="J590">
        <v>20000</v>
      </c>
      <c r="K590">
        <v>20000</v>
      </c>
      <c r="L590">
        <v>20000</v>
      </c>
      <c r="M590">
        <v>20000</v>
      </c>
      <c r="N590">
        <v>20000</v>
      </c>
    </row>
    <row r="591" spans="2:14" x14ac:dyDescent="0.25">
      <c r="B591" s="6" t="s">
        <v>6290</v>
      </c>
      <c r="C591">
        <v>0</v>
      </c>
      <c r="D591">
        <v>0</v>
      </c>
      <c r="E591">
        <v>0</v>
      </c>
      <c r="F591">
        <v>0</v>
      </c>
      <c r="G591">
        <v>10000</v>
      </c>
      <c r="H591">
        <v>10000</v>
      </c>
      <c r="I591">
        <v>20000</v>
      </c>
      <c r="J591">
        <v>20000</v>
      </c>
      <c r="K591">
        <v>20000</v>
      </c>
      <c r="L591">
        <v>20000</v>
      </c>
      <c r="M591">
        <v>10000</v>
      </c>
      <c r="N591">
        <v>10000</v>
      </c>
    </row>
    <row r="592" spans="2:14" x14ac:dyDescent="0.25">
      <c r="B592" s="6" t="s">
        <v>6291</v>
      </c>
      <c r="C592">
        <v>0</v>
      </c>
      <c r="D592">
        <v>0</v>
      </c>
      <c r="E592">
        <v>0</v>
      </c>
      <c r="F592">
        <v>0</v>
      </c>
      <c r="G592">
        <v>0</v>
      </c>
      <c r="H592">
        <v>70000</v>
      </c>
      <c r="I592">
        <v>50000</v>
      </c>
      <c r="J592">
        <v>70000</v>
      </c>
      <c r="K592">
        <v>70000</v>
      </c>
      <c r="L592">
        <v>70000</v>
      </c>
      <c r="M592">
        <v>80000</v>
      </c>
      <c r="N592">
        <v>80000</v>
      </c>
    </row>
    <row r="593" spans="2:14" x14ac:dyDescent="0.25">
      <c r="B593" s="6" t="s">
        <v>6292</v>
      </c>
      <c r="C593">
        <v>0</v>
      </c>
      <c r="D593">
        <v>0</v>
      </c>
      <c r="E593">
        <v>0</v>
      </c>
      <c r="F593">
        <v>5000</v>
      </c>
      <c r="G593">
        <v>0</v>
      </c>
      <c r="H593">
        <v>0</v>
      </c>
      <c r="I593">
        <v>0</v>
      </c>
      <c r="J593">
        <v>0</v>
      </c>
      <c r="K593">
        <v>0</v>
      </c>
      <c r="L593">
        <v>0</v>
      </c>
      <c r="M593">
        <v>0</v>
      </c>
      <c r="N593">
        <v>0</v>
      </c>
    </row>
    <row r="594" spans="2:14" x14ac:dyDescent="0.25">
      <c r="B594" s="6" t="s">
        <v>6293</v>
      </c>
      <c r="C594">
        <v>0</v>
      </c>
      <c r="D594">
        <v>0</v>
      </c>
      <c r="E594">
        <v>0</v>
      </c>
      <c r="F594">
        <v>0</v>
      </c>
      <c r="G594">
        <v>0</v>
      </c>
      <c r="H594">
        <v>10000</v>
      </c>
      <c r="I594">
        <v>10000</v>
      </c>
      <c r="J594">
        <v>20000</v>
      </c>
      <c r="K594">
        <v>10000</v>
      </c>
      <c r="L594">
        <v>0</v>
      </c>
      <c r="M594">
        <v>0</v>
      </c>
      <c r="N594">
        <v>0</v>
      </c>
    </row>
    <row r="595" spans="2:14" x14ac:dyDescent="0.25">
      <c r="B595" s="6" t="s">
        <v>6294</v>
      </c>
      <c r="C595">
        <v>0</v>
      </c>
      <c r="D595">
        <v>0</v>
      </c>
      <c r="E595">
        <v>0</v>
      </c>
      <c r="F595">
        <v>0</v>
      </c>
      <c r="G595">
        <v>0</v>
      </c>
      <c r="H595">
        <v>0</v>
      </c>
      <c r="I595">
        <v>0</v>
      </c>
      <c r="J595">
        <v>20000</v>
      </c>
      <c r="K595">
        <v>0</v>
      </c>
      <c r="L595">
        <v>0</v>
      </c>
      <c r="M595">
        <v>0</v>
      </c>
      <c r="N595">
        <v>0</v>
      </c>
    </row>
    <row r="596" spans="2:14" x14ac:dyDescent="0.25">
      <c r="B596" s="6" t="s">
        <v>6295</v>
      </c>
      <c r="C596">
        <v>0</v>
      </c>
      <c r="D596">
        <v>0</v>
      </c>
      <c r="E596">
        <v>0</v>
      </c>
      <c r="F596">
        <v>0</v>
      </c>
      <c r="G596">
        <v>0</v>
      </c>
      <c r="H596">
        <v>0</v>
      </c>
      <c r="I596">
        <v>0</v>
      </c>
      <c r="J596">
        <v>40000</v>
      </c>
      <c r="K596">
        <v>0</v>
      </c>
      <c r="L596">
        <v>30000</v>
      </c>
      <c r="M596">
        <v>30000</v>
      </c>
      <c r="N596">
        <v>0</v>
      </c>
    </row>
    <row r="597" spans="2:14" x14ac:dyDescent="0.25">
      <c r="B597" s="6" t="s">
        <v>6296</v>
      </c>
      <c r="C597">
        <v>0</v>
      </c>
      <c r="D597">
        <v>0</v>
      </c>
      <c r="E597">
        <v>0</v>
      </c>
      <c r="F597">
        <v>0</v>
      </c>
      <c r="G597">
        <v>0</v>
      </c>
      <c r="H597">
        <v>0</v>
      </c>
      <c r="I597">
        <v>0</v>
      </c>
      <c r="J597">
        <v>100000</v>
      </c>
      <c r="K597">
        <v>0</v>
      </c>
      <c r="L597">
        <v>400000</v>
      </c>
      <c r="M597">
        <v>400000</v>
      </c>
      <c r="N597">
        <v>145459</v>
      </c>
    </row>
    <row r="598" spans="2:14" x14ac:dyDescent="0.25">
      <c r="B598" s="6" t="s">
        <v>6297</v>
      </c>
      <c r="C598">
        <v>2293</v>
      </c>
      <c r="D598">
        <v>2293</v>
      </c>
      <c r="E598">
        <v>2293</v>
      </c>
      <c r="F598">
        <v>2293</v>
      </c>
      <c r="G598">
        <v>2293</v>
      </c>
      <c r="H598">
        <v>2293</v>
      </c>
      <c r="I598">
        <v>0</v>
      </c>
      <c r="J598">
        <v>0</v>
      </c>
      <c r="K598">
        <v>0</v>
      </c>
      <c r="L598">
        <v>0</v>
      </c>
      <c r="M598">
        <v>0</v>
      </c>
      <c r="N598">
        <v>0</v>
      </c>
    </row>
    <row r="599" spans="2:14" x14ac:dyDescent="0.25">
      <c r="B599" s="6" t="s">
        <v>6298</v>
      </c>
      <c r="C599">
        <v>0</v>
      </c>
      <c r="D599">
        <v>0</v>
      </c>
      <c r="E599">
        <v>0</v>
      </c>
      <c r="F599">
        <v>0</v>
      </c>
      <c r="G599">
        <v>6000</v>
      </c>
      <c r="H599">
        <v>6000</v>
      </c>
      <c r="I599">
        <v>0</v>
      </c>
      <c r="J599">
        <v>6000</v>
      </c>
      <c r="K599">
        <v>0</v>
      </c>
      <c r="L599">
        <v>0</v>
      </c>
      <c r="M599">
        <v>0</v>
      </c>
      <c r="N599">
        <v>0</v>
      </c>
    </row>
    <row r="600" spans="2:14" x14ac:dyDescent="0.25">
      <c r="B600" s="6" t="s">
        <v>6299</v>
      </c>
      <c r="C600">
        <v>2330</v>
      </c>
      <c r="D600">
        <v>2330</v>
      </c>
      <c r="E600">
        <v>2330</v>
      </c>
      <c r="F600">
        <v>2330</v>
      </c>
      <c r="G600">
        <v>2330</v>
      </c>
      <c r="H600">
        <v>2330</v>
      </c>
      <c r="I600">
        <v>0</v>
      </c>
      <c r="J600">
        <v>0</v>
      </c>
      <c r="K600">
        <v>0</v>
      </c>
      <c r="L600">
        <v>0</v>
      </c>
      <c r="M600">
        <v>0</v>
      </c>
      <c r="N600">
        <v>0</v>
      </c>
    </row>
    <row r="601" spans="2:14" x14ac:dyDescent="0.25">
      <c r="B601" s="6" t="s">
        <v>6300</v>
      </c>
      <c r="C601">
        <v>0</v>
      </c>
      <c r="D601">
        <v>30000</v>
      </c>
      <c r="E601">
        <v>0</v>
      </c>
      <c r="F601">
        <v>0</v>
      </c>
      <c r="G601">
        <v>0</v>
      </c>
      <c r="H601">
        <v>30000</v>
      </c>
      <c r="I601">
        <v>0</v>
      </c>
      <c r="J601">
        <v>0</v>
      </c>
      <c r="K601">
        <v>0</v>
      </c>
      <c r="L601">
        <v>0</v>
      </c>
      <c r="M601">
        <v>0</v>
      </c>
      <c r="N601">
        <v>0</v>
      </c>
    </row>
    <row r="602" spans="2:14" x14ac:dyDescent="0.25">
      <c r="B602" s="6" t="s">
        <v>6301</v>
      </c>
      <c r="C602">
        <v>0</v>
      </c>
      <c r="D602">
        <v>0</v>
      </c>
      <c r="E602">
        <v>0</v>
      </c>
      <c r="F602">
        <v>30000</v>
      </c>
      <c r="G602">
        <v>30000</v>
      </c>
      <c r="H602">
        <v>30000</v>
      </c>
      <c r="I602">
        <v>30000</v>
      </c>
      <c r="J602">
        <v>30000</v>
      </c>
      <c r="K602">
        <v>30000</v>
      </c>
      <c r="L602">
        <v>0</v>
      </c>
      <c r="M602">
        <v>0</v>
      </c>
      <c r="N602">
        <v>0</v>
      </c>
    </row>
    <row r="603" spans="2:14" x14ac:dyDescent="0.25">
      <c r="B603" s="6" t="s">
        <v>6302</v>
      </c>
      <c r="C603">
        <v>0</v>
      </c>
      <c r="D603">
        <v>0</v>
      </c>
      <c r="E603">
        <v>0</v>
      </c>
      <c r="F603">
        <v>0</v>
      </c>
      <c r="G603">
        <v>0</v>
      </c>
      <c r="H603">
        <v>0</v>
      </c>
      <c r="I603">
        <v>0</v>
      </c>
      <c r="J603">
        <v>0</v>
      </c>
      <c r="K603">
        <v>0</v>
      </c>
      <c r="L603">
        <v>35000</v>
      </c>
      <c r="M603">
        <v>0</v>
      </c>
      <c r="N603">
        <v>0</v>
      </c>
    </row>
    <row r="604" spans="2:14" x14ac:dyDescent="0.25">
      <c r="B604" s="6" t="s">
        <v>6303</v>
      </c>
      <c r="C604">
        <v>0</v>
      </c>
      <c r="D604">
        <v>0</v>
      </c>
      <c r="E604">
        <v>8000</v>
      </c>
      <c r="F604">
        <v>0</v>
      </c>
      <c r="G604">
        <v>8000</v>
      </c>
      <c r="H604">
        <v>0</v>
      </c>
      <c r="I604">
        <v>0</v>
      </c>
      <c r="J604">
        <v>8000</v>
      </c>
      <c r="K604">
        <v>0</v>
      </c>
      <c r="L604">
        <v>0</v>
      </c>
      <c r="M604">
        <v>8000</v>
      </c>
      <c r="N604">
        <v>0</v>
      </c>
    </row>
    <row r="605" spans="2:14" x14ac:dyDescent="0.25">
      <c r="B605" s="6" t="s">
        <v>6304</v>
      </c>
      <c r="C605">
        <v>0</v>
      </c>
      <c r="D605">
        <v>34500</v>
      </c>
      <c r="E605">
        <v>0</v>
      </c>
      <c r="F605">
        <v>0</v>
      </c>
      <c r="G605">
        <v>0</v>
      </c>
      <c r="H605">
        <v>0</v>
      </c>
      <c r="I605">
        <v>0</v>
      </c>
      <c r="J605">
        <v>0</v>
      </c>
      <c r="K605">
        <v>0</v>
      </c>
      <c r="L605">
        <v>0</v>
      </c>
      <c r="M605">
        <v>0</v>
      </c>
      <c r="N605">
        <v>0</v>
      </c>
    </row>
    <row r="606" spans="2:14" x14ac:dyDescent="0.25">
      <c r="B606" s="6" t="s">
        <v>6305</v>
      </c>
      <c r="C606">
        <v>0</v>
      </c>
      <c r="D606">
        <v>50000</v>
      </c>
      <c r="E606">
        <v>0</v>
      </c>
      <c r="F606">
        <v>0</v>
      </c>
      <c r="G606">
        <v>0</v>
      </c>
      <c r="H606">
        <v>0</v>
      </c>
      <c r="I606">
        <v>0</v>
      </c>
      <c r="J606">
        <v>0</v>
      </c>
      <c r="K606">
        <v>0</v>
      </c>
      <c r="L606">
        <v>0</v>
      </c>
      <c r="M606">
        <v>0</v>
      </c>
      <c r="N606">
        <v>0</v>
      </c>
    </row>
    <row r="607" spans="2:14" x14ac:dyDescent="0.25">
      <c r="B607" s="6" t="s">
        <v>6306</v>
      </c>
      <c r="C607">
        <v>0</v>
      </c>
      <c r="D607">
        <v>0</v>
      </c>
      <c r="E607">
        <v>0</v>
      </c>
      <c r="F607">
        <v>110000</v>
      </c>
      <c r="G607">
        <v>0</v>
      </c>
      <c r="H607">
        <v>0</v>
      </c>
      <c r="I607">
        <v>0</v>
      </c>
      <c r="J607">
        <v>0</v>
      </c>
      <c r="K607">
        <v>0</v>
      </c>
      <c r="L607">
        <v>0</v>
      </c>
      <c r="M607">
        <v>0</v>
      </c>
      <c r="N607">
        <v>0</v>
      </c>
    </row>
    <row r="608" spans="2:14" x14ac:dyDescent="0.25">
      <c r="B608" s="6" t="s">
        <v>6307</v>
      </c>
      <c r="C608">
        <v>0</v>
      </c>
      <c r="D608">
        <v>0</v>
      </c>
      <c r="E608">
        <v>0</v>
      </c>
      <c r="F608">
        <v>0</v>
      </c>
      <c r="G608">
        <v>2266833</v>
      </c>
      <c r="H608">
        <v>2266833</v>
      </c>
      <c r="I608">
        <v>2266833</v>
      </c>
      <c r="J608">
        <v>0</v>
      </c>
      <c r="K608">
        <v>0</v>
      </c>
      <c r="L608">
        <v>0</v>
      </c>
      <c r="M608">
        <v>0</v>
      </c>
      <c r="N608">
        <v>0</v>
      </c>
    </row>
    <row r="609" spans="2:14" x14ac:dyDescent="0.25">
      <c r="B609" s="6" t="s">
        <v>6308</v>
      </c>
      <c r="C609">
        <v>6600</v>
      </c>
      <c r="D609">
        <v>6600</v>
      </c>
      <c r="E609">
        <v>6600</v>
      </c>
      <c r="F609">
        <v>6600</v>
      </c>
      <c r="G609">
        <v>6600</v>
      </c>
      <c r="H609">
        <v>6600</v>
      </c>
      <c r="I609">
        <v>6600</v>
      </c>
      <c r="J609">
        <v>6600</v>
      </c>
      <c r="K609">
        <v>6600</v>
      </c>
      <c r="L609">
        <v>10000</v>
      </c>
      <c r="M609">
        <v>10000</v>
      </c>
      <c r="N609">
        <v>10000</v>
      </c>
    </row>
    <row r="610" spans="2:14" x14ac:dyDescent="0.25">
      <c r="B610" s="6" t="s">
        <v>6309</v>
      </c>
      <c r="C610">
        <v>37648</v>
      </c>
      <c r="D610">
        <v>37648</v>
      </c>
      <c r="E610">
        <v>37648</v>
      </c>
      <c r="F610">
        <v>37648</v>
      </c>
      <c r="G610">
        <v>37648</v>
      </c>
      <c r="H610">
        <v>37648</v>
      </c>
      <c r="I610">
        <v>37648</v>
      </c>
      <c r="J610">
        <v>37648</v>
      </c>
      <c r="K610">
        <v>37648</v>
      </c>
      <c r="L610">
        <v>37648</v>
      </c>
      <c r="M610">
        <v>37648</v>
      </c>
      <c r="N610">
        <v>37650</v>
      </c>
    </row>
    <row r="611" spans="2:14" x14ac:dyDescent="0.25">
      <c r="B611" s="6" t="s">
        <v>6310</v>
      </c>
      <c r="C611">
        <v>2450</v>
      </c>
      <c r="D611">
        <v>2450</v>
      </c>
      <c r="E611">
        <v>2450</v>
      </c>
      <c r="F611">
        <v>2450</v>
      </c>
      <c r="G611">
        <v>2450</v>
      </c>
      <c r="H611">
        <v>2450</v>
      </c>
      <c r="I611">
        <v>2450</v>
      </c>
      <c r="J611">
        <v>2450</v>
      </c>
      <c r="K611">
        <v>2450</v>
      </c>
      <c r="L611">
        <v>2450</v>
      </c>
      <c r="M611">
        <v>2450</v>
      </c>
      <c r="N611">
        <v>2450</v>
      </c>
    </row>
    <row r="612" spans="2:14" x14ac:dyDescent="0.25">
      <c r="B612" s="6" t="s">
        <v>6311</v>
      </c>
      <c r="C612">
        <v>60000</v>
      </c>
      <c r="D612">
        <v>0</v>
      </c>
      <c r="E612">
        <v>0</v>
      </c>
      <c r="F612">
        <v>0</v>
      </c>
      <c r="G612">
        <v>0</v>
      </c>
      <c r="H612">
        <v>0</v>
      </c>
      <c r="I612">
        <v>0</v>
      </c>
      <c r="J612">
        <v>0</v>
      </c>
      <c r="K612">
        <v>0</v>
      </c>
      <c r="L612">
        <v>0</v>
      </c>
      <c r="M612">
        <v>0</v>
      </c>
      <c r="N612">
        <v>0</v>
      </c>
    </row>
    <row r="613" spans="2:14" x14ac:dyDescent="0.25">
      <c r="B613" s="6" t="s">
        <v>6312</v>
      </c>
      <c r="C613">
        <v>30791</v>
      </c>
      <c r="D613">
        <v>30791</v>
      </c>
      <c r="E613">
        <v>30791</v>
      </c>
      <c r="F613">
        <v>30791</v>
      </c>
      <c r="G613">
        <v>30791</v>
      </c>
      <c r="H613">
        <v>30791</v>
      </c>
      <c r="I613">
        <v>30791</v>
      </c>
      <c r="J613">
        <v>30791</v>
      </c>
      <c r="K613">
        <v>30791</v>
      </c>
      <c r="L613">
        <v>30791</v>
      </c>
      <c r="M613">
        <v>30791</v>
      </c>
      <c r="N613">
        <v>30794</v>
      </c>
    </row>
    <row r="614" spans="2:14" x14ac:dyDescent="0.25">
      <c r="B614" s="6" t="s">
        <v>6313</v>
      </c>
      <c r="C614">
        <v>0</v>
      </c>
      <c r="D614">
        <v>0</v>
      </c>
      <c r="E614">
        <v>5991</v>
      </c>
      <c r="F614">
        <v>0</v>
      </c>
      <c r="G614">
        <v>0</v>
      </c>
      <c r="H614">
        <v>0</v>
      </c>
      <c r="I614">
        <v>0</v>
      </c>
      <c r="J614">
        <v>0</v>
      </c>
      <c r="K614">
        <v>0</v>
      </c>
      <c r="L614">
        <v>0</v>
      </c>
      <c r="M614">
        <v>0</v>
      </c>
      <c r="N614">
        <v>0</v>
      </c>
    </row>
    <row r="615" spans="2:14" x14ac:dyDescent="0.25">
      <c r="B615" s="6" t="s">
        <v>6314</v>
      </c>
      <c r="C615">
        <v>11620</v>
      </c>
      <c r="D615">
        <v>0</v>
      </c>
      <c r="E615">
        <v>0</v>
      </c>
      <c r="F615">
        <v>0</v>
      </c>
      <c r="G615">
        <v>0</v>
      </c>
      <c r="H615">
        <v>0</v>
      </c>
      <c r="I615">
        <v>0</v>
      </c>
      <c r="J615">
        <v>0</v>
      </c>
      <c r="K615">
        <v>0</v>
      </c>
      <c r="L615">
        <v>0</v>
      </c>
      <c r="M615">
        <v>0</v>
      </c>
      <c r="N615">
        <v>0</v>
      </c>
    </row>
    <row r="616" spans="2:14" x14ac:dyDescent="0.25">
      <c r="B616" s="6" t="s">
        <v>6315</v>
      </c>
      <c r="C616">
        <v>0</v>
      </c>
      <c r="D616">
        <v>120000</v>
      </c>
      <c r="E616">
        <v>0</v>
      </c>
      <c r="F616">
        <v>0</v>
      </c>
      <c r="G616">
        <v>0</v>
      </c>
      <c r="H616">
        <v>0</v>
      </c>
      <c r="I616">
        <v>0</v>
      </c>
      <c r="J616">
        <v>0</v>
      </c>
      <c r="K616">
        <v>0</v>
      </c>
      <c r="L616">
        <v>0</v>
      </c>
      <c r="M616">
        <v>0</v>
      </c>
      <c r="N616">
        <v>0</v>
      </c>
    </row>
    <row r="617" spans="2:14" x14ac:dyDescent="0.25">
      <c r="B617" s="6" t="s">
        <v>6316</v>
      </c>
      <c r="C617">
        <v>0</v>
      </c>
      <c r="D617">
        <v>0</v>
      </c>
      <c r="E617">
        <v>0</v>
      </c>
      <c r="F617">
        <v>0</v>
      </c>
      <c r="G617">
        <v>0</v>
      </c>
      <c r="H617">
        <v>0</v>
      </c>
      <c r="I617">
        <v>0</v>
      </c>
      <c r="J617">
        <v>0</v>
      </c>
      <c r="K617">
        <v>139240</v>
      </c>
      <c r="L617">
        <v>0</v>
      </c>
      <c r="M617">
        <v>0</v>
      </c>
      <c r="N617">
        <v>0</v>
      </c>
    </row>
    <row r="618" spans="2:14" x14ac:dyDescent="0.25">
      <c r="B618" s="6" t="s">
        <v>6317</v>
      </c>
      <c r="C618">
        <v>0</v>
      </c>
      <c r="D618">
        <v>818</v>
      </c>
      <c r="E618">
        <v>818</v>
      </c>
      <c r="F618">
        <v>818</v>
      </c>
      <c r="G618">
        <v>818</v>
      </c>
      <c r="H618">
        <v>818</v>
      </c>
      <c r="I618">
        <v>818</v>
      </c>
      <c r="J618">
        <v>818</v>
      </c>
      <c r="K618">
        <v>818</v>
      </c>
      <c r="L618">
        <v>818</v>
      </c>
      <c r="M618">
        <v>818</v>
      </c>
      <c r="N618">
        <v>820</v>
      </c>
    </row>
    <row r="619" spans="2:14" x14ac:dyDescent="0.25">
      <c r="B619" s="6" t="s">
        <v>6318</v>
      </c>
      <c r="C619">
        <v>0</v>
      </c>
      <c r="D619">
        <v>0</v>
      </c>
      <c r="E619">
        <v>0</v>
      </c>
      <c r="F619">
        <v>0</v>
      </c>
      <c r="G619">
        <v>0</v>
      </c>
      <c r="H619">
        <v>0</v>
      </c>
      <c r="I619">
        <v>0</v>
      </c>
      <c r="J619">
        <v>0</v>
      </c>
      <c r="K619">
        <v>0</v>
      </c>
      <c r="L619">
        <v>0</v>
      </c>
      <c r="M619">
        <v>0</v>
      </c>
      <c r="N619">
        <v>0</v>
      </c>
    </row>
    <row r="620" spans="2:14" x14ac:dyDescent="0.25">
      <c r="B620" s="6" t="s">
        <v>6319</v>
      </c>
      <c r="C620">
        <v>1400000</v>
      </c>
      <c r="D620">
        <v>1400000</v>
      </c>
      <c r="E620">
        <v>1400000</v>
      </c>
      <c r="F620">
        <v>1400000</v>
      </c>
      <c r="G620">
        <v>1400000</v>
      </c>
      <c r="H620">
        <v>1400000</v>
      </c>
      <c r="I620">
        <v>1400000</v>
      </c>
      <c r="J620">
        <v>1400000</v>
      </c>
      <c r="K620">
        <v>1400000</v>
      </c>
      <c r="L620">
        <v>1400000</v>
      </c>
      <c r="M620">
        <v>1400000</v>
      </c>
      <c r="N620">
        <v>7417939</v>
      </c>
    </row>
    <row r="621" spans="2:14" x14ac:dyDescent="0.25">
      <c r="B621" s="6" t="s">
        <v>6320</v>
      </c>
      <c r="C621">
        <v>1326593</v>
      </c>
      <c r="D621">
        <v>1326593</v>
      </c>
      <c r="E621">
        <v>1326593</v>
      </c>
      <c r="F621">
        <v>1326593</v>
      </c>
      <c r="G621">
        <v>1326593</v>
      </c>
      <c r="H621">
        <v>1326593</v>
      </c>
      <c r="I621">
        <v>1326593</v>
      </c>
      <c r="J621">
        <v>1326593</v>
      </c>
      <c r="K621">
        <v>1326593</v>
      </c>
      <c r="L621">
        <v>1326593</v>
      </c>
      <c r="M621">
        <v>1602017</v>
      </c>
      <c r="N621">
        <v>1602017</v>
      </c>
    </row>
    <row r="622" spans="2:14" x14ac:dyDescent="0.25">
      <c r="B622" s="6" t="s">
        <v>6321</v>
      </c>
      <c r="C622">
        <v>505278</v>
      </c>
      <c r="D622">
        <v>505278</v>
      </c>
      <c r="E622">
        <v>505278</v>
      </c>
      <c r="F622">
        <v>505278</v>
      </c>
      <c r="G622">
        <v>505278</v>
      </c>
      <c r="H622">
        <v>505278</v>
      </c>
      <c r="I622">
        <v>505278</v>
      </c>
      <c r="J622">
        <v>505278</v>
      </c>
      <c r="K622">
        <v>505278</v>
      </c>
      <c r="L622">
        <v>505278</v>
      </c>
      <c r="M622">
        <v>505278</v>
      </c>
      <c r="N622">
        <v>505272</v>
      </c>
    </row>
    <row r="623" spans="2:14" x14ac:dyDescent="0.25">
      <c r="B623" s="6" t="s">
        <v>6322</v>
      </c>
      <c r="C623">
        <v>0</v>
      </c>
      <c r="D623">
        <v>0</v>
      </c>
      <c r="E623">
        <v>0</v>
      </c>
      <c r="F623">
        <v>0</v>
      </c>
      <c r="G623">
        <v>0</v>
      </c>
      <c r="H623">
        <v>0</v>
      </c>
      <c r="I623">
        <v>0</v>
      </c>
      <c r="J623">
        <v>0</v>
      </c>
      <c r="K623">
        <v>0</v>
      </c>
      <c r="L623">
        <v>0</v>
      </c>
      <c r="M623">
        <v>0</v>
      </c>
      <c r="N623">
        <v>4200000</v>
      </c>
    </row>
    <row r="624" spans="2:14" x14ac:dyDescent="0.25">
      <c r="B624" s="6" t="s">
        <v>6323</v>
      </c>
      <c r="C624">
        <v>294364</v>
      </c>
      <c r="D624">
        <v>294364</v>
      </c>
      <c r="E624">
        <v>294364</v>
      </c>
      <c r="F624">
        <v>294364</v>
      </c>
      <c r="G624">
        <v>294364</v>
      </c>
      <c r="H624">
        <v>294364</v>
      </c>
      <c r="I624">
        <v>294364</v>
      </c>
      <c r="J624">
        <v>294364</v>
      </c>
      <c r="K624">
        <v>294364</v>
      </c>
      <c r="L624">
        <v>294364</v>
      </c>
      <c r="M624">
        <v>387924</v>
      </c>
      <c r="N624">
        <v>387924</v>
      </c>
    </row>
    <row r="625" spans="2:14" x14ac:dyDescent="0.25">
      <c r="B625" s="6" t="s">
        <v>6324</v>
      </c>
      <c r="C625">
        <v>283728</v>
      </c>
      <c r="D625">
        <v>283728</v>
      </c>
      <c r="E625">
        <v>283728</v>
      </c>
      <c r="F625">
        <v>283728</v>
      </c>
      <c r="G625">
        <v>283728</v>
      </c>
      <c r="H625">
        <v>283728</v>
      </c>
      <c r="I625">
        <v>283728</v>
      </c>
      <c r="J625">
        <v>283728</v>
      </c>
      <c r="K625">
        <v>283728</v>
      </c>
      <c r="L625">
        <v>283728</v>
      </c>
      <c r="M625">
        <v>283728</v>
      </c>
      <c r="N625">
        <v>283722</v>
      </c>
    </row>
    <row r="626" spans="2:14" x14ac:dyDescent="0.25">
      <c r="B626" s="6" t="s">
        <v>6325</v>
      </c>
      <c r="C626">
        <v>175000</v>
      </c>
      <c r="D626">
        <v>175000</v>
      </c>
      <c r="E626">
        <v>175000</v>
      </c>
      <c r="F626">
        <v>175000</v>
      </c>
      <c r="G626">
        <v>175000</v>
      </c>
      <c r="H626">
        <v>175000</v>
      </c>
      <c r="I626">
        <v>175000</v>
      </c>
      <c r="J626">
        <v>175000</v>
      </c>
      <c r="K626">
        <v>175000</v>
      </c>
      <c r="L626">
        <v>175000</v>
      </c>
      <c r="M626">
        <v>175000</v>
      </c>
      <c r="N626">
        <v>175000</v>
      </c>
    </row>
    <row r="627" spans="2:14" x14ac:dyDescent="0.25">
      <c r="B627" s="6" t="s">
        <v>6326</v>
      </c>
      <c r="C627">
        <v>20000</v>
      </c>
      <c r="D627">
        <v>20000</v>
      </c>
      <c r="E627">
        <v>20000</v>
      </c>
      <c r="F627">
        <v>20000</v>
      </c>
      <c r="G627">
        <v>20000</v>
      </c>
      <c r="H627">
        <v>20000</v>
      </c>
      <c r="I627">
        <v>20000</v>
      </c>
      <c r="J627">
        <v>20000</v>
      </c>
      <c r="K627">
        <v>20000</v>
      </c>
      <c r="L627">
        <v>20000</v>
      </c>
      <c r="M627">
        <v>20000</v>
      </c>
      <c r="N627">
        <v>20000</v>
      </c>
    </row>
    <row r="628" spans="2:14" x14ac:dyDescent="0.25">
      <c r="B628" s="6" t="s">
        <v>6327</v>
      </c>
      <c r="C628">
        <v>13100</v>
      </c>
      <c r="D628">
        <v>13100</v>
      </c>
      <c r="E628">
        <v>13100</v>
      </c>
      <c r="F628">
        <v>13100</v>
      </c>
      <c r="G628">
        <v>13100</v>
      </c>
      <c r="H628">
        <v>13100</v>
      </c>
      <c r="I628">
        <v>13100</v>
      </c>
      <c r="J628">
        <v>13100</v>
      </c>
      <c r="K628">
        <v>13100</v>
      </c>
      <c r="L628">
        <v>13100</v>
      </c>
      <c r="M628">
        <v>13100</v>
      </c>
      <c r="N628">
        <v>13100</v>
      </c>
    </row>
    <row r="629" spans="2:14" x14ac:dyDescent="0.25">
      <c r="B629" s="6" t="s">
        <v>6328</v>
      </c>
      <c r="C629">
        <v>6000</v>
      </c>
      <c r="D629">
        <v>6000</v>
      </c>
      <c r="E629">
        <v>6000</v>
      </c>
      <c r="F629">
        <v>6000</v>
      </c>
      <c r="G629">
        <v>6000</v>
      </c>
      <c r="H629">
        <v>6000</v>
      </c>
      <c r="I629">
        <v>6000</v>
      </c>
      <c r="J629">
        <v>6000</v>
      </c>
      <c r="K629">
        <v>6000</v>
      </c>
      <c r="L629">
        <v>6000</v>
      </c>
      <c r="M629">
        <v>6000</v>
      </c>
      <c r="N629">
        <v>6000</v>
      </c>
    </row>
    <row r="630" spans="2:14" x14ac:dyDescent="0.25">
      <c r="B630" s="6" t="s">
        <v>6329</v>
      </c>
      <c r="C630">
        <v>5000</v>
      </c>
      <c r="D630">
        <v>5000</v>
      </c>
      <c r="E630">
        <v>5000</v>
      </c>
      <c r="F630">
        <v>5000</v>
      </c>
      <c r="G630">
        <v>5000</v>
      </c>
      <c r="H630">
        <v>5000</v>
      </c>
      <c r="I630">
        <v>5000</v>
      </c>
      <c r="J630">
        <v>5000</v>
      </c>
      <c r="K630">
        <v>5000</v>
      </c>
      <c r="L630">
        <v>5000</v>
      </c>
      <c r="M630">
        <v>5000</v>
      </c>
      <c r="N630">
        <v>5000</v>
      </c>
    </row>
    <row r="631" spans="2:14" x14ac:dyDescent="0.25">
      <c r="B631" s="6" t="s">
        <v>6330</v>
      </c>
      <c r="C631">
        <v>0</v>
      </c>
      <c r="D631">
        <v>0</v>
      </c>
      <c r="E631">
        <v>0</v>
      </c>
      <c r="F631">
        <v>29108760</v>
      </c>
      <c r="G631">
        <v>0</v>
      </c>
      <c r="H631">
        <v>0</v>
      </c>
      <c r="I631">
        <v>0</v>
      </c>
      <c r="J631">
        <v>528180</v>
      </c>
      <c r="K631">
        <v>0</v>
      </c>
      <c r="L631">
        <v>0</v>
      </c>
      <c r="M631">
        <v>129626</v>
      </c>
      <c r="N631">
        <v>528180</v>
      </c>
    </row>
    <row r="632" spans="2:14" x14ac:dyDescent="0.25">
      <c r="B632" s="6" t="s">
        <v>6331</v>
      </c>
      <c r="C632">
        <v>0</v>
      </c>
      <c r="D632">
        <v>0</v>
      </c>
      <c r="E632">
        <v>0</v>
      </c>
      <c r="F632">
        <v>0</v>
      </c>
      <c r="G632">
        <v>0</v>
      </c>
      <c r="H632">
        <v>0</v>
      </c>
      <c r="I632">
        <v>0</v>
      </c>
      <c r="J632">
        <v>0</v>
      </c>
      <c r="K632">
        <v>0</v>
      </c>
      <c r="L632">
        <v>27000000</v>
      </c>
      <c r="M632">
        <v>0</v>
      </c>
      <c r="N632">
        <v>141243</v>
      </c>
    </row>
    <row r="633" spans="2:14" x14ac:dyDescent="0.25">
      <c r="B633" s="6" t="s">
        <v>6332</v>
      </c>
      <c r="C633">
        <v>0</v>
      </c>
      <c r="D633">
        <v>0</v>
      </c>
      <c r="E633">
        <v>4050000</v>
      </c>
      <c r="F633">
        <v>0</v>
      </c>
      <c r="G633">
        <v>0</v>
      </c>
      <c r="H633">
        <v>42373</v>
      </c>
      <c r="I633">
        <v>0</v>
      </c>
      <c r="J633">
        <v>0</v>
      </c>
      <c r="K633">
        <v>42373</v>
      </c>
      <c r="L633">
        <v>0</v>
      </c>
      <c r="M633">
        <v>0</v>
      </c>
      <c r="N633">
        <v>42373</v>
      </c>
    </row>
    <row r="634" spans="2:14" x14ac:dyDescent="0.25">
      <c r="B634" s="6" t="s">
        <v>6333</v>
      </c>
      <c r="C634">
        <v>0</v>
      </c>
      <c r="D634">
        <v>0</v>
      </c>
      <c r="E634">
        <v>0</v>
      </c>
      <c r="F634">
        <v>0</v>
      </c>
      <c r="G634">
        <v>540000</v>
      </c>
      <c r="H634">
        <v>0</v>
      </c>
      <c r="I634">
        <v>0</v>
      </c>
      <c r="J634">
        <v>0</v>
      </c>
      <c r="K634">
        <v>0</v>
      </c>
      <c r="L634">
        <v>0</v>
      </c>
      <c r="M634">
        <v>0</v>
      </c>
      <c r="N634">
        <v>8475</v>
      </c>
    </row>
    <row r="635" spans="2:14" x14ac:dyDescent="0.25">
      <c r="B635" s="6" t="s">
        <v>6334</v>
      </c>
      <c r="C635">
        <v>0</v>
      </c>
      <c r="D635">
        <v>0</v>
      </c>
      <c r="E635">
        <v>100500</v>
      </c>
      <c r="F635">
        <v>0</v>
      </c>
      <c r="G635">
        <v>0</v>
      </c>
      <c r="H635">
        <v>0</v>
      </c>
      <c r="I635">
        <v>0</v>
      </c>
      <c r="J635">
        <v>0</v>
      </c>
      <c r="K635">
        <v>0</v>
      </c>
      <c r="L635">
        <v>0</v>
      </c>
      <c r="M635">
        <v>0</v>
      </c>
      <c r="N635">
        <v>0</v>
      </c>
    </row>
    <row r="636" spans="2:14" x14ac:dyDescent="0.25">
      <c r="B636" s="6" t="s">
        <v>6335</v>
      </c>
      <c r="C636">
        <v>0</v>
      </c>
      <c r="D636">
        <v>0</v>
      </c>
      <c r="E636">
        <v>0</v>
      </c>
      <c r="F636">
        <v>0</v>
      </c>
      <c r="G636">
        <v>0</v>
      </c>
      <c r="H636">
        <v>7200000</v>
      </c>
      <c r="I636">
        <v>18832</v>
      </c>
      <c r="J636">
        <v>18832</v>
      </c>
      <c r="K636">
        <v>18832</v>
      </c>
      <c r="L636">
        <v>18833</v>
      </c>
      <c r="M636">
        <v>18833</v>
      </c>
      <c r="N636">
        <v>18833</v>
      </c>
    </row>
    <row r="637" spans="2:14" x14ac:dyDescent="0.25">
      <c r="B637" s="6" t="s">
        <v>6336</v>
      </c>
      <c r="C637">
        <v>0</v>
      </c>
      <c r="D637">
        <v>326272</v>
      </c>
      <c r="E637">
        <v>4400000</v>
      </c>
      <c r="F637">
        <v>0</v>
      </c>
      <c r="G637">
        <v>0</v>
      </c>
      <c r="H637">
        <v>203919</v>
      </c>
      <c r="I637">
        <v>0</v>
      </c>
      <c r="J637">
        <v>0</v>
      </c>
      <c r="K637">
        <v>203919</v>
      </c>
      <c r="L637">
        <v>0</v>
      </c>
      <c r="M637">
        <v>0</v>
      </c>
      <c r="N637">
        <v>203921</v>
      </c>
    </row>
    <row r="638" spans="2:14" x14ac:dyDescent="0.25">
      <c r="B638" s="6" t="s">
        <v>6337</v>
      </c>
      <c r="C638">
        <v>0</v>
      </c>
      <c r="D638">
        <v>36865</v>
      </c>
      <c r="E638">
        <v>2495720</v>
      </c>
      <c r="F638">
        <v>0</v>
      </c>
      <c r="G638">
        <v>0</v>
      </c>
      <c r="H638">
        <v>30720</v>
      </c>
      <c r="I638">
        <v>0</v>
      </c>
      <c r="J638">
        <v>0</v>
      </c>
      <c r="K638">
        <v>30721</v>
      </c>
      <c r="L638">
        <v>0</v>
      </c>
      <c r="M638">
        <v>0</v>
      </c>
      <c r="N638">
        <v>30721</v>
      </c>
    </row>
    <row r="639" spans="2:14" x14ac:dyDescent="0.25">
      <c r="B639" s="6" t="s">
        <v>6338</v>
      </c>
      <c r="C639">
        <v>0</v>
      </c>
      <c r="D639">
        <v>0</v>
      </c>
      <c r="E639">
        <v>0</v>
      </c>
      <c r="F639">
        <v>1800000</v>
      </c>
      <c r="G639">
        <v>0</v>
      </c>
      <c r="H639">
        <v>0</v>
      </c>
      <c r="I639">
        <v>0</v>
      </c>
      <c r="J639">
        <v>0</v>
      </c>
      <c r="K639">
        <v>28249</v>
      </c>
      <c r="L639">
        <v>0</v>
      </c>
      <c r="M639">
        <v>0</v>
      </c>
      <c r="N639">
        <v>14124</v>
      </c>
    </row>
    <row r="640" spans="2:14" x14ac:dyDescent="0.25">
      <c r="B640" s="6" t="s">
        <v>6339</v>
      </c>
      <c r="C640">
        <v>0</v>
      </c>
      <c r="D640">
        <v>0</v>
      </c>
      <c r="E640">
        <v>0</v>
      </c>
      <c r="F640">
        <v>0</v>
      </c>
      <c r="G640">
        <v>0</v>
      </c>
      <c r="H640">
        <v>1350000</v>
      </c>
      <c r="I640">
        <v>3531</v>
      </c>
      <c r="J640">
        <v>3531</v>
      </c>
      <c r="K640">
        <v>3531</v>
      </c>
      <c r="L640">
        <v>3531</v>
      </c>
      <c r="M640">
        <v>3531</v>
      </c>
      <c r="N640">
        <v>3532</v>
      </c>
    </row>
    <row r="641" spans="2:14" x14ac:dyDescent="0.25">
      <c r="B641" s="6" t="s">
        <v>6340</v>
      </c>
      <c r="C641">
        <v>0</v>
      </c>
      <c r="D641">
        <v>0</v>
      </c>
      <c r="E641">
        <v>536777</v>
      </c>
      <c r="F641">
        <v>0</v>
      </c>
      <c r="G641">
        <v>0</v>
      </c>
      <c r="H641">
        <v>0</v>
      </c>
      <c r="I641">
        <v>0</v>
      </c>
      <c r="J641">
        <v>0</v>
      </c>
      <c r="K641">
        <v>0</v>
      </c>
      <c r="L641">
        <v>0</v>
      </c>
      <c r="M641">
        <v>0</v>
      </c>
      <c r="N641">
        <v>56863</v>
      </c>
    </row>
    <row r="642" spans="2:14" x14ac:dyDescent="0.25">
      <c r="B642" s="6" t="s">
        <v>6341</v>
      </c>
      <c r="C642">
        <v>0</v>
      </c>
      <c r="D642">
        <v>0</v>
      </c>
      <c r="E642">
        <v>150000</v>
      </c>
      <c r="F642">
        <v>0</v>
      </c>
      <c r="G642">
        <v>0</v>
      </c>
      <c r="H642">
        <v>0</v>
      </c>
      <c r="I642">
        <v>0</v>
      </c>
      <c r="J642">
        <v>0</v>
      </c>
      <c r="K642">
        <v>0</v>
      </c>
      <c r="L642">
        <v>0</v>
      </c>
      <c r="M642">
        <v>0</v>
      </c>
      <c r="N642">
        <v>0</v>
      </c>
    </row>
    <row r="643" spans="2:14" x14ac:dyDescent="0.25">
      <c r="B643" s="6" t="s">
        <v>6342</v>
      </c>
      <c r="C643">
        <v>0</v>
      </c>
      <c r="D643">
        <v>0</v>
      </c>
      <c r="E643">
        <v>0</v>
      </c>
      <c r="F643">
        <v>0</v>
      </c>
      <c r="G643">
        <v>0</v>
      </c>
      <c r="H643">
        <v>117000</v>
      </c>
      <c r="I643">
        <v>0</v>
      </c>
      <c r="J643">
        <v>0</v>
      </c>
      <c r="K643">
        <v>0</v>
      </c>
      <c r="L643">
        <v>0</v>
      </c>
      <c r="M643">
        <v>0</v>
      </c>
      <c r="N643">
        <v>0</v>
      </c>
    </row>
    <row r="644" spans="2:14" x14ac:dyDescent="0.25">
      <c r="B644" s="6" t="s">
        <v>6343</v>
      </c>
      <c r="C644">
        <v>0</v>
      </c>
      <c r="D644">
        <v>0</v>
      </c>
      <c r="E644">
        <v>35400</v>
      </c>
      <c r="F644">
        <v>0</v>
      </c>
      <c r="G644">
        <v>0</v>
      </c>
      <c r="H644">
        <v>0</v>
      </c>
      <c r="I644">
        <v>0</v>
      </c>
      <c r="J644">
        <v>0</v>
      </c>
      <c r="K644">
        <v>0</v>
      </c>
      <c r="L644">
        <v>0</v>
      </c>
      <c r="M644">
        <v>0</v>
      </c>
      <c r="N644">
        <v>0</v>
      </c>
    </row>
    <row r="645" spans="2:14" x14ac:dyDescent="0.25">
      <c r="B645" s="6" t="s">
        <v>6344</v>
      </c>
      <c r="C645">
        <v>0</v>
      </c>
      <c r="D645">
        <v>0</v>
      </c>
      <c r="E645">
        <v>0</v>
      </c>
      <c r="F645">
        <v>0</v>
      </c>
      <c r="G645">
        <v>0</v>
      </c>
      <c r="H645">
        <v>35000</v>
      </c>
      <c r="I645">
        <v>0</v>
      </c>
      <c r="J645">
        <v>0</v>
      </c>
      <c r="K645">
        <v>0</v>
      </c>
      <c r="L645">
        <v>0</v>
      </c>
      <c r="M645">
        <v>0</v>
      </c>
      <c r="N645">
        <v>0</v>
      </c>
    </row>
    <row r="646" spans="2:14" x14ac:dyDescent="0.25">
      <c r="B646" s="6" t="s">
        <v>6345</v>
      </c>
      <c r="C646">
        <v>1175858</v>
      </c>
      <c r="D646">
        <v>1175858</v>
      </c>
      <c r="E646">
        <v>1175858</v>
      </c>
      <c r="F646">
        <v>1175858</v>
      </c>
      <c r="G646">
        <v>1175858</v>
      </c>
      <c r="H646">
        <v>1175858</v>
      </c>
      <c r="I646">
        <v>1175858</v>
      </c>
      <c r="J646">
        <v>1175858</v>
      </c>
      <c r="K646">
        <v>1175858</v>
      </c>
      <c r="L646">
        <v>1175858</v>
      </c>
      <c r="M646">
        <v>1175858</v>
      </c>
      <c r="N646">
        <v>1175858</v>
      </c>
    </row>
    <row r="647" spans="2:14" x14ac:dyDescent="0.25">
      <c r="B647" s="6" t="s">
        <v>6346</v>
      </c>
      <c r="C647">
        <v>0</v>
      </c>
      <c r="D647">
        <v>0</v>
      </c>
      <c r="E647">
        <v>0</v>
      </c>
      <c r="F647">
        <v>0</v>
      </c>
      <c r="G647">
        <v>0</v>
      </c>
      <c r="H647">
        <v>0</v>
      </c>
      <c r="I647">
        <v>0</v>
      </c>
      <c r="J647">
        <v>0</v>
      </c>
      <c r="K647">
        <v>0</v>
      </c>
      <c r="L647">
        <v>15254</v>
      </c>
      <c r="M647">
        <v>0</v>
      </c>
      <c r="N647">
        <v>10170</v>
      </c>
    </row>
    <row r="648" spans="2:14" x14ac:dyDescent="0.25">
      <c r="B648" s="6" t="s">
        <v>6347</v>
      </c>
      <c r="C648">
        <v>0</v>
      </c>
      <c r="D648">
        <v>0</v>
      </c>
      <c r="E648">
        <v>636869</v>
      </c>
      <c r="F648">
        <v>0</v>
      </c>
      <c r="G648">
        <v>0</v>
      </c>
      <c r="H648">
        <v>636869</v>
      </c>
      <c r="I648">
        <v>0</v>
      </c>
      <c r="J648">
        <v>0</v>
      </c>
      <c r="K648">
        <v>636869</v>
      </c>
      <c r="L648">
        <v>0</v>
      </c>
      <c r="M648">
        <v>0</v>
      </c>
      <c r="N648">
        <v>636866</v>
      </c>
    </row>
    <row r="649" spans="2:14" x14ac:dyDescent="0.25">
      <c r="B649" s="6" t="s">
        <v>6348</v>
      </c>
      <c r="C649">
        <v>0</v>
      </c>
      <c r="D649">
        <v>165750</v>
      </c>
      <c r="E649">
        <v>0</v>
      </c>
      <c r="F649">
        <v>0</v>
      </c>
      <c r="G649">
        <v>165750</v>
      </c>
      <c r="H649">
        <v>0</v>
      </c>
      <c r="I649">
        <v>0</v>
      </c>
      <c r="J649">
        <v>165750</v>
      </c>
      <c r="K649">
        <v>0</v>
      </c>
      <c r="L649">
        <v>0</v>
      </c>
      <c r="M649">
        <v>165750</v>
      </c>
      <c r="N649">
        <v>0</v>
      </c>
    </row>
    <row r="650" spans="2:14" x14ac:dyDescent="0.25">
      <c r="B650" s="6" t="s">
        <v>6349</v>
      </c>
      <c r="C650">
        <v>0</v>
      </c>
      <c r="D650">
        <v>133334</v>
      </c>
      <c r="E650">
        <v>0</v>
      </c>
      <c r="F650">
        <v>400000</v>
      </c>
      <c r="G650">
        <v>133334</v>
      </c>
      <c r="H650">
        <v>0</v>
      </c>
      <c r="I650">
        <v>0</v>
      </c>
      <c r="J650">
        <v>133334</v>
      </c>
      <c r="K650">
        <v>0</v>
      </c>
      <c r="L650">
        <v>0</v>
      </c>
      <c r="M650">
        <v>133331</v>
      </c>
      <c r="N650">
        <v>0</v>
      </c>
    </row>
    <row r="651" spans="2:14" x14ac:dyDescent="0.25">
      <c r="B651" s="6" t="s">
        <v>6350</v>
      </c>
      <c r="C651">
        <v>0</v>
      </c>
      <c r="D651">
        <v>66657</v>
      </c>
      <c r="E651">
        <v>0</v>
      </c>
      <c r="F651">
        <v>199973</v>
      </c>
      <c r="G651">
        <v>66658</v>
      </c>
      <c r="H651">
        <v>0</v>
      </c>
      <c r="I651">
        <v>0</v>
      </c>
      <c r="J651">
        <v>66657</v>
      </c>
      <c r="K651">
        <v>0</v>
      </c>
      <c r="L651">
        <v>0</v>
      </c>
      <c r="M651">
        <v>66658</v>
      </c>
      <c r="N651">
        <v>0</v>
      </c>
    </row>
    <row r="652" spans="2:14" x14ac:dyDescent="0.25">
      <c r="B652" s="6" t="s">
        <v>6351</v>
      </c>
      <c r="C652">
        <v>0</v>
      </c>
      <c r="D652">
        <v>20716</v>
      </c>
      <c r="E652">
        <v>0</v>
      </c>
      <c r="F652">
        <v>0</v>
      </c>
      <c r="G652">
        <v>42373</v>
      </c>
      <c r="H652">
        <v>0</v>
      </c>
      <c r="I652">
        <v>0</v>
      </c>
      <c r="J652">
        <v>42373</v>
      </c>
      <c r="K652">
        <v>0</v>
      </c>
      <c r="L652">
        <v>0</v>
      </c>
      <c r="M652">
        <v>42373</v>
      </c>
      <c r="N652">
        <v>21657</v>
      </c>
    </row>
    <row r="653" spans="2:14" x14ac:dyDescent="0.25">
      <c r="B653" s="6" t="s">
        <v>6352</v>
      </c>
      <c r="C653">
        <v>50781</v>
      </c>
      <c r="D653">
        <v>95217</v>
      </c>
      <c r="E653">
        <v>95217</v>
      </c>
      <c r="F653">
        <v>95217</v>
      </c>
      <c r="G653">
        <v>95217</v>
      </c>
      <c r="H653">
        <v>123611</v>
      </c>
      <c r="I653">
        <v>123611</v>
      </c>
      <c r="J653">
        <v>123611</v>
      </c>
      <c r="K653">
        <v>123611</v>
      </c>
      <c r="L653">
        <v>123611</v>
      </c>
      <c r="M653">
        <v>123611</v>
      </c>
      <c r="N653">
        <v>123612</v>
      </c>
    </row>
    <row r="654" spans="2:14" x14ac:dyDescent="0.25">
      <c r="B654" s="6" t="s">
        <v>6353</v>
      </c>
      <c r="C654">
        <v>0</v>
      </c>
      <c r="D654">
        <v>0</v>
      </c>
      <c r="E654">
        <v>0</v>
      </c>
      <c r="F654">
        <v>0</v>
      </c>
      <c r="G654">
        <v>0</v>
      </c>
      <c r="H654">
        <v>0</v>
      </c>
      <c r="I654">
        <v>0</v>
      </c>
      <c r="J654">
        <v>0</v>
      </c>
      <c r="K654">
        <v>0</v>
      </c>
      <c r="L654">
        <v>0</v>
      </c>
      <c r="M654">
        <v>0</v>
      </c>
      <c r="N654">
        <v>650000</v>
      </c>
    </row>
    <row r="655" spans="2:14" x14ac:dyDescent="0.25">
      <c r="B655" s="6" t="s">
        <v>6354</v>
      </c>
      <c r="C655">
        <v>2688000</v>
      </c>
      <c r="D655">
        <v>0</v>
      </c>
      <c r="E655">
        <v>0</v>
      </c>
      <c r="F655">
        <v>0</v>
      </c>
      <c r="G655">
        <v>0</v>
      </c>
      <c r="H655">
        <v>0</v>
      </c>
      <c r="I655">
        <v>0</v>
      </c>
      <c r="J655">
        <v>0</v>
      </c>
      <c r="K655">
        <v>0</v>
      </c>
      <c r="L655">
        <v>0</v>
      </c>
      <c r="M655">
        <v>0</v>
      </c>
      <c r="N655">
        <v>0</v>
      </c>
    </row>
    <row r="656" spans="2:14" x14ac:dyDescent="0.25">
      <c r="B656" s="6" t="s">
        <v>6355</v>
      </c>
      <c r="C656">
        <v>5612</v>
      </c>
      <c r="D656">
        <v>168357</v>
      </c>
      <c r="E656">
        <v>168357</v>
      </c>
      <c r="F656">
        <v>143509</v>
      </c>
      <c r="G656">
        <v>333161</v>
      </c>
      <c r="H656">
        <v>681292</v>
      </c>
      <c r="I656">
        <v>252000</v>
      </c>
      <c r="J656">
        <v>252000</v>
      </c>
      <c r="K656">
        <v>252000</v>
      </c>
      <c r="L656">
        <v>252000</v>
      </c>
      <c r="M656">
        <v>252000</v>
      </c>
      <c r="N656">
        <v>252000</v>
      </c>
    </row>
    <row r="657" spans="2:14" x14ac:dyDescent="0.25">
      <c r="B657" s="6" t="s">
        <v>6356</v>
      </c>
      <c r="C657">
        <v>25000</v>
      </c>
      <c r="D657">
        <v>25000</v>
      </c>
      <c r="E657">
        <v>25000</v>
      </c>
      <c r="F657">
        <v>25000</v>
      </c>
      <c r="G657">
        <v>25000</v>
      </c>
      <c r="H657">
        <v>25000</v>
      </c>
      <c r="I657">
        <v>25000</v>
      </c>
      <c r="J657">
        <v>25000</v>
      </c>
      <c r="K657">
        <v>25000</v>
      </c>
      <c r="L657">
        <v>25000</v>
      </c>
      <c r="M657">
        <v>25000</v>
      </c>
      <c r="N657">
        <v>25000</v>
      </c>
    </row>
    <row r="658" spans="2:14" x14ac:dyDescent="0.25">
      <c r="B658" s="6" t="s">
        <v>6357</v>
      </c>
      <c r="C658">
        <v>0</v>
      </c>
      <c r="D658">
        <v>0</v>
      </c>
      <c r="E658">
        <v>57500</v>
      </c>
      <c r="F658">
        <v>0</v>
      </c>
      <c r="G658">
        <v>0</v>
      </c>
      <c r="H658">
        <v>57500</v>
      </c>
      <c r="I658">
        <v>0</v>
      </c>
      <c r="J658">
        <v>0</v>
      </c>
      <c r="K658">
        <v>57500</v>
      </c>
      <c r="L658">
        <v>0</v>
      </c>
      <c r="M658">
        <v>0</v>
      </c>
      <c r="N658">
        <v>57500</v>
      </c>
    </row>
    <row r="659" spans="2:14" x14ac:dyDescent="0.25">
      <c r="B659" s="6" t="s">
        <v>6358</v>
      </c>
      <c r="C659">
        <v>0</v>
      </c>
      <c r="D659">
        <v>0</v>
      </c>
      <c r="E659">
        <v>54000</v>
      </c>
      <c r="F659">
        <v>0</v>
      </c>
      <c r="G659">
        <v>0</v>
      </c>
      <c r="H659">
        <v>0</v>
      </c>
      <c r="I659">
        <v>0</v>
      </c>
      <c r="J659">
        <v>0</v>
      </c>
      <c r="K659">
        <v>0</v>
      </c>
      <c r="L659">
        <v>0</v>
      </c>
      <c r="M659">
        <v>0</v>
      </c>
      <c r="N659">
        <v>0</v>
      </c>
    </row>
    <row r="660" spans="2:14" x14ac:dyDescent="0.25">
      <c r="B660" s="6" t="s">
        <v>6359</v>
      </c>
      <c r="C660">
        <v>1458333</v>
      </c>
      <c r="D660">
        <v>1458333</v>
      </c>
      <c r="E660">
        <v>1458333</v>
      </c>
      <c r="F660">
        <v>1458333</v>
      </c>
      <c r="G660">
        <v>1458333</v>
      </c>
      <c r="H660">
        <v>1458333</v>
      </c>
      <c r="I660">
        <v>1458333</v>
      </c>
      <c r="J660">
        <v>1458333</v>
      </c>
      <c r="K660">
        <v>1458333</v>
      </c>
      <c r="L660">
        <v>1458333</v>
      </c>
      <c r="M660">
        <v>1458333</v>
      </c>
      <c r="N660">
        <v>1458337</v>
      </c>
    </row>
    <row r="661" spans="2:14" x14ac:dyDescent="0.25">
      <c r="B661" s="6" t="s">
        <v>6360</v>
      </c>
      <c r="C661">
        <v>0</v>
      </c>
      <c r="D661">
        <v>0</v>
      </c>
      <c r="E661">
        <v>0</v>
      </c>
      <c r="F661">
        <v>0</v>
      </c>
      <c r="G661">
        <v>0</v>
      </c>
      <c r="H661">
        <v>8000000</v>
      </c>
      <c r="I661">
        <v>0</v>
      </c>
      <c r="J661">
        <v>0</v>
      </c>
      <c r="K661">
        <v>0</v>
      </c>
      <c r="L661">
        <v>0</v>
      </c>
      <c r="M661">
        <v>0</v>
      </c>
      <c r="N661">
        <v>0</v>
      </c>
    </row>
    <row r="662" spans="2:14" x14ac:dyDescent="0.25">
      <c r="B662" s="6" t="s">
        <v>6361</v>
      </c>
      <c r="C662">
        <v>0</v>
      </c>
      <c r="D662">
        <v>0</v>
      </c>
      <c r="E662">
        <v>317500</v>
      </c>
      <c r="F662">
        <v>0</v>
      </c>
      <c r="G662">
        <v>0</v>
      </c>
      <c r="H662">
        <v>0</v>
      </c>
      <c r="I662">
        <v>0</v>
      </c>
      <c r="J662">
        <v>317500</v>
      </c>
      <c r="K662">
        <v>7415</v>
      </c>
      <c r="L662">
        <v>7415</v>
      </c>
      <c r="M662">
        <v>7416</v>
      </c>
      <c r="N662">
        <v>7416</v>
      </c>
    </row>
    <row r="663" spans="2:14" x14ac:dyDescent="0.25">
      <c r="B663" s="6" t="s">
        <v>6362</v>
      </c>
      <c r="C663">
        <v>1816087</v>
      </c>
      <c r="D663">
        <v>1816087</v>
      </c>
      <c r="E663">
        <v>1816087</v>
      </c>
      <c r="F663">
        <v>1816087</v>
      </c>
      <c r="G663">
        <v>1816087</v>
      </c>
      <c r="H663">
        <v>1816087</v>
      </c>
      <c r="I663">
        <v>1816087</v>
      </c>
      <c r="J663">
        <v>1816087</v>
      </c>
      <c r="K663">
        <v>1816087</v>
      </c>
      <c r="L663">
        <v>1816087</v>
      </c>
      <c r="M663">
        <v>1816087</v>
      </c>
      <c r="N663">
        <v>1816087</v>
      </c>
    </row>
    <row r="664" spans="2:14" x14ac:dyDescent="0.25">
      <c r="B664" s="6" t="s">
        <v>6363</v>
      </c>
      <c r="C664">
        <v>570474</v>
      </c>
      <c r="D664">
        <v>0</v>
      </c>
      <c r="E664">
        <v>2571583</v>
      </c>
      <c r="F664">
        <v>0</v>
      </c>
      <c r="G664">
        <v>0</v>
      </c>
      <c r="H664">
        <v>4052895</v>
      </c>
      <c r="I664">
        <v>0</v>
      </c>
      <c r="J664">
        <v>0</v>
      </c>
      <c r="K664">
        <v>4052895</v>
      </c>
      <c r="L664">
        <v>0</v>
      </c>
      <c r="M664">
        <v>0</v>
      </c>
      <c r="N664">
        <v>2123395</v>
      </c>
    </row>
    <row r="665" spans="2:14" x14ac:dyDescent="0.25">
      <c r="B665" s="6" t="s">
        <v>6364</v>
      </c>
      <c r="C665">
        <v>925000</v>
      </c>
      <c r="D665">
        <v>925000</v>
      </c>
      <c r="E665">
        <v>925000</v>
      </c>
      <c r="F665">
        <v>925000</v>
      </c>
      <c r="G665">
        <v>925000</v>
      </c>
      <c r="H665">
        <v>925000</v>
      </c>
      <c r="I665">
        <v>925000</v>
      </c>
      <c r="J665">
        <v>925000</v>
      </c>
      <c r="K665">
        <v>925000</v>
      </c>
      <c r="L665">
        <v>925000</v>
      </c>
      <c r="M665">
        <v>925000</v>
      </c>
      <c r="N665">
        <v>925000</v>
      </c>
    </row>
    <row r="666" spans="2:14" x14ac:dyDescent="0.25">
      <c r="B666" s="6" t="s">
        <v>6365</v>
      </c>
      <c r="C666">
        <v>0</v>
      </c>
      <c r="D666">
        <v>0</v>
      </c>
      <c r="E666">
        <v>2168314</v>
      </c>
      <c r="F666">
        <v>769751</v>
      </c>
      <c r="G666">
        <v>0</v>
      </c>
      <c r="H666">
        <v>2218448</v>
      </c>
      <c r="I666">
        <v>0</v>
      </c>
      <c r="J666">
        <v>0</v>
      </c>
      <c r="K666">
        <v>2218448</v>
      </c>
      <c r="L666">
        <v>0</v>
      </c>
      <c r="M666">
        <v>0</v>
      </c>
      <c r="N666">
        <v>2268581</v>
      </c>
    </row>
    <row r="667" spans="2:14" x14ac:dyDescent="0.25">
      <c r="B667" s="6" t="s">
        <v>6366</v>
      </c>
      <c r="C667">
        <v>1314053</v>
      </c>
      <c r="D667">
        <v>584023</v>
      </c>
      <c r="E667">
        <v>584023</v>
      </c>
      <c r="F667">
        <v>584023</v>
      </c>
      <c r="G667">
        <v>584023</v>
      </c>
      <c r="H667">
        <v>584023</v>
      </c>
      <c r="I667">
        <v>584024</v>
      </c>
      <c r="J667">
        <v>584024</v>
      </c>
      <c r="K667">
        <v>584024</v>
      </c>
      <c r="L667">
        <v>584024</v>
      </c>
      <c r="M667">
        <v>584024</v>
      </c>
      <c r="N667">
        <v>1233433</v>
      </c>
    </row>
    <row r="668" spans="2:14" x14ac:dyDescent="0.25">
      <c r="B668" s="6" t="s">
        <v>6367</v>
      </c>
      <c r="C668">
        <v>560695</v>
      </c>
      <c r="D668">
        <v>560695</v>
      </c>
      <c r="E668">
        <v>560695</v>
      </c>
      <c r="F668">
        <v>560695</v>
      </c>
      <c r="G668">
        <v>560695</v>
      </c>
      <c r="H668">
        <v>560695</v>
      </c>
      <c r="I668">
        <v>560695</v>
      </c>
      <c r="J668">
        <v>560695</v>
      </c>
      <c r="K668">
        <v>560695</v>
      </c>
      <c r="L668">
        <v>560695</v>
      </c>
      <c r="M668">
        <v>560695</v>
      </c>
      <c r="N668">
        <v>560700</v>
      </c>
    </row>
    <row r="669" spans="2:14" x14ac:dyDescent="0.25">
      <c r="B669" s="6" t="s">
        <v>6368</v>
      </c>
      <c r="C669">
        <v>0</v>
      </c>
      <c r="D669">
        <v>0</v>
      </c>
      <c r="E669">
        <v>0</v>
      </c>
      <c r="F669">
        <v>0</v>
      </c>
      <c r="G669">
        <v>0</v>
      </c>
      <c r="H669">
        <v>6000000</v>
      </c>
      <c r="I669">
        <v>0</v>
      </c>
      <c r="J669">
        <v>0</v>
      </c>
      <c r="K669">
        <v>0</v>
      </c>
      <c r="L669">
        <v>0</v>
      </c>
      <c r="M669">
        <v>0</v>
      </c>
      <c r="N669">
        <v>0</v>
      </c>
    </row>
    <row r="670" spans="2:14" x14ac:dyDescent="0.25">
      <c r="B670" s="6" t="s">
        <v>6369</v>
      </c>
      <c r="C670">
        <v>2642114</v>
      </c>
      <c r="D670">
        <v>0</v>
      </c>
      <c r="E670">
        <v>0</v>
      </c>
      <c r="F670">
        <v>32234</v>
      </c>
      <c r="G670">
        <v>0</v>
      </c>
      <c r="H670">
        <v>0</v>
      </c>
      <c r="I670">
        <v>32234</v>
      </c>
      <c r="J670">
        <v>0</v>
      </c>
      <c r="K670">
        <v>2940596</v>
      </c>
      <c r="L670">
        <v>32234</v>
      </c>
      <c r="M670">
        <v>0</v>
      </c>
      <c r="N670">
        <v>1197</v>
      </c>
    </row>
    <row r="671" spans="2:14" x14ac:dyDescent="0.25">
      <c r="B671" s="6" t="s">
        <v>6370</v>
      </c>
      <c r="C671">
        <v>261767</v>
      </c>
      <c r="D671">
        <v>261767</v>
      </c>
      <c r="E671">
        <v>261767</v>
      </c>
      <c r="F671">
        <v>261767</v>
      </c>
      <c r="G671">
        <v>261767</v>
      </c>
      <c r="H671">
        <v>261767</v>
      </c>
      <c r="I671">
        <v>261767</v>
      </c>
      <c r="J671">
        <v>261767</v>
      </c>
      <c r="K671">
        <v>261767</v>
      </c>
      <c r="L671">
        <v>261767</v>
      </c>
      <c r="M671">
        <v>261767</v>
      </c>
      <c r="N671">
        <v>261767</v>
      </c>
    </row>
    <row r="672" spans="2:14" x14ac:dyDescent="0.25">
      <c r="B672" s="6" t="s">
        <v>6371</v>
      </c>
      <c r="C672">
        <v>230935</v>
      </c>
      <c r="D672">
        <v>230935</v>
      </c>
      <c r="E672">
        <v>255861</v>
      </c>
      <c r="F672">
        <v>255861</v>
      </c>
      <c r="G672">
        <v>255861</v>
      </c>
      <c r="H672">
        <v>255861</v>
      </c>
      <c r="I672">
        <v>255861</v>
      </c>
      <c r="J672">
        <v>255861</v>
      </c>
      <c r="K672">
        <v>255861</v>
      </c>
      <c r="L672">
        <v>255861</v>
      </c>
      <c r="M672">
        <v>255862</v>
      </c>
      <c r="N672">
        <v>255862</v>
      </c>
    </row>
    <row r="673" spans="2:14" x14ac:dyDescent="0.25">
      <c r="B673" s="6" t="s">
        <v>6372</v>
      </c>
      <c r="C673">
        <v>0</v>
      </c>
      <c r="D673">
        <v>0</v>
      </c>
      <c r="E673">
        <v>0</v>
      </c>
      <c r="F673">
        <v>0</v>
      </c>
      <c r="G673">
        <v>0</v>
      </c>
      <c r="H673">
        <v>0</v>
      </c>
      <c r="I673">
        <v>2725628</v>
      </c>
      <c r="J673">
        <v>0</v>
      </c>
      <c r="K673">
        <v>0</v>
      </c>
      <c r="L673">
        <v>0</v>
      </c>
      <c r="M673">
        <v>0</v>
      </c>
      <c r="N673">
        <v>0</v>
      </c>
    </row>
    <row r="674" spans="2:14" x14ac:dyDescent="0.25">
      <c r="B674" s="6" t="s">
        <v>6373</v>
      </c>
      <c r="C674">
        <v>2461275</v>
      </c>
      <c r="D674">
        <v>0</v>
      </c>
      <c r="E674">
        <v>0</v>
      </c>
      <c r="F674">
        <v>0</v>
      </c>
      <c r="G674">
        <v>0</v>
      </c>
      <c r="H674">
        <v>0</v>
      </c>
      <c r="I674">
        <v>0</v>
      </c>
      <c r="J674">
        <v>0</v>
      </c>
      <c r="K674">
        <v>0</v>
      </c>
      <c r="L674">
        <v>0</v>
      </c>
      <c r="M674">
        <v>0</v>
      </c>
      <c r="N674">
        <v>0</v>
      </c>
    </row>
    <row r="675" spans="2:14" x14ac:dyDescent="0.25">
      <c r="B675" s="6" t="s">
        <v>6374</v>
      </c>
      <c r="C675">
        <v>203919</v>
      </c>
      <c r="D675">
        <v>203919</v>
      </c>
      <c r="E675">
        <v>203919</v>
      </c>
      <c r="F675">
        <v>203919</v>
      </c>
      <c r="G675">
        <v>203919</v>
      </c>
      <c r="H675">
        <v>203919</v>
      </c>
      <c r="I675">
        <v>203920</v>
      </c>
      <c r="J675">
        <v>203920</v>
      </c>
      <c r="K675">
        <v>203920</v>
      </c>
      <c r="L675">
        <v>203920</v>
      </c>
      <c r="M675">
        <v>203920</v>
      </c>
      <c r="N675">
        <v>203920</v>
      </c>
    </row>
    <row r="676" spans="2:14" x14ac:dyDescent="0.25">
      <c r="B676" s="6" t="s">
        <v>6375</v>
      </c>
      <c r="C676">
        <v>190678</v>
      </c>
      <c r="D676">
        <v>190678</v>
      </c>
      <c r="E676">
        <v>190678</v>
      </c>
      <c r="F676">
        <v>190678</v>
      </c>
      <c r="G676">
        <v>190678</v>
      </c>
      <c r="H676">
        <v>190678</v>
      </c>
      <c r="I676">
        <v>190678</v>
      </c>
      <c r="J676">
        <v>190678</v>
      </c>
      <c r="K676">
        <v>190678</v>
      </c>
      <c r="L676">
        <v>190678</v>
      </c>
      <c r="M676">
        <v>190678</v>
      </c>
      <c r="N676">
        <v>190678</v>
      </c>
    </row>
    <row r="677" spans="2:14" x14ac:dyDescent="0.25">
      <c r="B677" s="6" t="s">
        <v>6376</v>
      </c>
      <c r="C677">
        <v>89511</v>
      </c>
      <c r="D677">
        <v>167834</v>
      </c>
      <c r="E677">
        <v>167834</v>
      </c>
      <c r="F677">
        <v>167834</v>
      </c>
      <c r="G677">
        <v>167834</v>
      </c>
      <c r="H677">
        <v>167834</v>
      </c>
      <c r="I677">
        <v>167834</v>
      </c>
      <c r="J677">
        <v>167834</v>
      </c>
      <c r="K677">
        <v>167834</v>
      </c>
      <c r="L677">
        <v>167834</v>
      </c>
      <c r="M677">
        <v>167834</v>
      </c>
      <c r="N677">
        <v>246154</v>
      </c>
    </row>
    <row r="678" spans="2:14" x14ac:dyDescent="0.25">
      <c r="B678" s="6" t="s">
        <v>6377</v>
      </c>
      <c r="C678">
        <v>125541</v>
      </c>
      <c r="D678">
        <v>163749</v>
      </c>
      <c r="E678">
        <v>163749</v>
      </c>
      <c r="F678">
        <v>163749</v>
      </c>
      <c r="G678">
        <v>163749</v>
      </c>
      <c r="H678">
        <v>163749</v>
      </c>
      <c r="I678">
        <v>163749</v>
      </c>
      <c r="J678">
        <v>163749</v>
      </c>
      <c r="K678">
        <v>163749</v>
      </c>
      <c r="L678">
        <v>163749</v>
      </c>
      <c r="M678">
        <v>163749</v>
      </c>
      <c r="N678">
        <v>201953</v>
      </c>
    </row>
    <row r="679" spans="2:14" x14ac:dyDescent="0.25">
      <c r="B679" s="6" t="s">
        <v>6378</v>
      </c>
      <c r="C679">
        <v>0</v>
      </c>
      <c r="D679">
        <v>1800000</v>
      </c>
      <c r="E679">
        <v>0</v>
      </c>
      <c r="F679">
        <v>0</v>
      </c>
      <c r="G679">
        <v>50000</v>
      </c>
      <c r="H679">
        <v>0</v>
      </c>
      <c r="I679">
        <v>0</v>
      </c>
      <c r="J679">
        <v>50000</v>
      </c>
      <c r="K679">
        <v>0</v>
      </c>
      <c r="L679">
        <v>0</v>
      </c>
      <c r="M679">
        <v>50000</v>
      </c>
      <c r="N679">
        <v>0</v>
      </c>
    </row>
    <row r="680" spans="2:14" x14ac:dyDescent="0.25">
      <c r="B680" s="6" t="s">
        <v>6379</v>
      </c>
      <c r="C680">
        <v>444430</v>
      </c>
      <c r="D680">
        <v>0</v>
      </c>
      <c r="E680">
        <v>0</v>
      </c>
      <c r="F680">
        <v>444430</v>
      </c>
      <c r="G680">
        <v>0</v>
      </c>
      <c r="H680">
        <v>0</v>
      </c>
      <c r="I680">
        <v>444430</v>
      </c>
      <c r="J680">
        <v>0</v>
      </c>
      <c r="K680">
        <v>0</v>
      </c>
      <c r="L680">
        <v>444429</v>
      </c>
      <c r="M680">
        <v>0</v>
      </c>
      <c r="N680">
        <v>0</v>
      </c>
    </row>
    <row r="681" spans="2:14" x14ac:dyDescent="0.25">
      <c r="B681" s="6" t="s">
        <v>6380</v>
      </c>
      <c r="C681">
        <v>0</v>
      </c>
      <c r="D681">
        <v>0</v>
      </c>
      <c r="E681">
        <v>0</v>
      </c>
      <c r="F681">
        <v>0</v>
      </c>
      <c r="G681">
        <v>0</v>
      </c>
      <c r="H681">
        <v>847458</v>
      </c>
      <c r="I681">
        <v>0</v>
      </c>
      <c r="J681">
        <v>0</v>
      </c>
      <c r="K681">
        <v>0</v>
      </c>
      <c r="L681">
        <v>0</v>
      </c>
      <c r="M681">
        <v>0</v>
      </c>
      <c r="N681">
        <v>847458</v>
      </c>
    </row>
    <row r="682" spans="2:14" x14ac:dyDescent="0.25">
      <c r="B682" s="6" t="s">
        <v>6381</v>
      </c>
      <c r="C682">
        <v>0</v>
      </c>
      <c r="D682">
        <v>0</v>
      </c>
      <c r="E682">
        <v>843967</v>
      </c>
      <c r="F682">
        <v>0</v>
      </c>
      <c r="G682">
        <v>0</v>
      </c>
      <c r="H682">
        <v>0</v>
      </c>
      <c r="I682">
        <v>0</v>
      </c>
      <c r="J682">
        <v>0</v>
      </c>
      <c r="K682">
        <v>843968</v>
      </c>
      <c r="L682">
        <v>0</v>
      </c>
      <c r="M682">
        <v>0</v>
      </c>
      <c r="N682">
        <v>0</v>
      </c>
    </row>
    <row r="683" spans="2:14" x14ac:dyDescent="0.25">
      <c r="B683" s="6" t="s">
        <v>6382</v>
      </c>
      <c r="C683">
        <v>140000</v>
      </c>
      <c r="D683">
        <v>140000</v>
      </c>
      <c r="E683">
        <v>140000</v>
      </c>
      <c r="F683">
        <v>140000</v>
      </c>
      <c r="G683">
        <v>140000</v>
      </c>
      <c r="H683">
        <v>140000</v>
      </c>
      <c r="I683">
        <v>140000</v>
      </c>
      <c r="J683">
        <v>140000</v>
      </c>
      <c r="K683">
        <v>140000</v>
      </c>
      <c r="L683">
        <v>140000</v>
      </c>
      <c r="M683">
        <v>140000</v>
      </c>
      <c r="N683">
        <v>140000</v>
      </c>
    </row>
    <row r="684" spans="2:14" x14ac:dyDescent="0.25">
      <c r="B684" s="6" t="s">
        <v>6383</v>
      </c>
      <c r="C684">
        <v>132206</v>
      </c>
      <c r="D684">
        <v>132206</v>
      </c>
      <c r="E684">
        <v>132206</v>
      </c>
      <c r="F684">
        <v>132206</v>
      </c>
      <c r="G684">
        <v>132206</v>
      </c>
      <c r="H684">
        <v>132206</v>
      </c>
      <c r="I684">
        <v>132206</v>
      </c>
      <c r="J684">
        <v>132206</v>
      </c>
      <c r="K684">
        <v>132206</v>
      </c>
      <c r="L684">
        <v>132206</v>
      </c>
      <c r="M684">
        <v>132206</v>
      </c>
      <c r="N684">
        <v>132208</v>
      </c>
    </row>
    <row r="685" spans="2:14" x14ac:dyDescent="0.25">
      <c r="B685" s="6" t="s">
        <v>6384</v>
      </c>
      <c r="C685">
        <v>0</v>
      </c>
      <c r="D685">
        <v>0</v>
      </c>
      <c r="E685">
        <v>762712</v>
      </c>
      <c r="F685">
        <v>0</v>
      </c>
      <c r="G685">
        <v>0</v>
      </c>
      <c r="H685">
        <v>0</v>
      </c>
      <c r="I685">
        <v>762712</v>
      </c>
      <c r="J685">
        <v>0</v>
      </c>
      <c r="K685">
        <v>0</v>
      </c>
      <c r="L685">
        <v>0</v>
      </c>
      <c r="M685">
        <v>0</v>
      </c>
      <c r="N685">
        <v>0</v>
      </c>
    </row>
    <row r="686" spans="2:14" x14ac:dyDescent="0.25">
      <c r="B686" s="6" t="s">
        <v>6385</v>
      </c>
      <c r="C686">
        <v>0</v>
      </c>
      <c r="D686">
        <v>0</v>
      </c>
      <c r="E686">
        <v>1302704</v>
      </c>
      <c r="F686">
        <v>0</v>
      </c>
      <c r="G686">
        <v>0</v>
      </c>
      <c r="H686">
        <v>0</v>
      </c>
      <c r="I686">
        <v>0</v>
      </c>
      <c r="J686">
        <v>0</v>
      </c>
      <c r="K686">
        <v>0</v>
      </c>
      <c r="L686">
        <v>0</v>
      </c>
      <c r="M686">
        <v>0</v>
      </c>
      <c r="N686">
        <v>0</v>
      </c>
    </row>
    <row r="687" spans="2:14" x14ac:dyDescent="0.25">
      <c r="B687" s="6" t="s">
        <v>6386</v>
      </c>
      <c r="C687">
        <v>0</v>
      </c>
      <c r="D687">
        <v>0</v>
      </c>
      <c r="E687">
        <v>300000</v>
      </c>
      <c r="F687">
        <v>0</v>
      </c>
      <c r="G687">
        <v>0</v>
      </c>
      <c r="H687">
        <v>300000</v>
      </c>
      <c r="I687">
        <v>0</v>
      </c>
      <c r="J687">
        <v>0</v>
      </c>
      <c r="K687">
        <v>300000</v>
      </c>
      <c r="L687">
        <v>0</v>
      </c>
      <c r="M687">
        <v>0</v>
      </c>
      <c r="N687">
        <v>300000</v>
      </c>
    </row>
    <row r="688" spans="2:14" x14ac:dyDescent="0.25">
      <c r="B688" s="6" t="s">
        <v>6387</v>
      </c>
      <c r="C688">
        <v>0</v>
      </c>
      <c r="D688">
        <v>586158</v>
      </c>
      <c r="E688">
        <v>0</v>
      </c>
      <c r="F688">
        <v>0</v>
      </c>
      <c r="G688">
        <v>0</v>
      </c>
      <c r="H688">
        <v>0</v>
      </c>
      <c r="I688">
        <v>0</v>
      </c>
      <c r="J688">
        <v>586159</v>
      </c>
      <c r="K688">
        <v>0</v>
      </c>
      <c r="L688">
        <v>0</v>
      </c>
      <c r="M688">
        <v>0</v>
      </c>
      <c r="N688">
        <v>0</v>
      </c>
    </row>
    <row r="689" spans="2:14" x14ac:dyDescent="0.25">
      <c r="B689" s="6" t="s">
        <v>6388</v>
      </c>
      <c r="C689">
        <v>0</v>
      </c>
      <c r="D689">
        <v>117701</v>
      </c>
      <c r="E689">
        <v>0</v>
      </c>
      <c r="F689">
        <v>0</v>
      </c>
      <c r="G689">
        <v>216186</v>
      </c>
      <c r="H689">
        <v>0</v>
      </c>
      <c r="I689">
        <v>0</v>
      </c>
      <c r="J689">
        <v>216186</v>
      </c>
      <c r="K689">
        <v>0</v>
      </c>
      <c r="L689">
        <v>0</v>
      </c>
      <c r="M689">
        <v>216186</v>
      </c>
      <c r="N689">
        <v>98484</v>
      </c>
    </row>
    <row r="690" spans="2:14" x14ac:dyDescent="0.25">
      <c r="B690" s="6" t="s">
        <v>6389</v>
      </c>
      <c r="C690">
        <v>0</v>
      </c>
      <c r="D690">
        <v>146875</v>
      </c>
      <c r="E690">
        <v>0</v>
      </c>
      <c r="F690">
        <v>0</v>
      </c>
      <c r="G690">
        <v>293751</v>
      </c>
      <c r="H690">
        <v>0</v>
      </c>
      <c r="I690">
        <v>0</v>
      </c>
      <c r="J690">
        <v>293751</v>
      </c>
      <c r="K690">
        <v>0</v>
      </c>
      <c r="L690">
        <v>0</v>
      </c>
      <c r="M690">
        <v>293751</v>
      </c>
      <c r="N690">
        <v>146875</v>
      </c>
    </row>
    <row r="691" spans="2:14" x14ac:dyDescent="0.25">
      <c r="B691" s="6" t="s">
        <v>6390</v>
      </c>
      <c r="C691">
        <v>61948</v>
      </c>
      <c r="D691">
        <v>61948</v>
      </c>
      <c r="E691">
        <v>61948</v>
      </c>
      <c r="F691">
        <v>61948</v>
      </c>
      <c r="G691">
        <v>61948</v>
      </c>
      <c r="H691">
        <v>61948</v>
      </c>
      <c r="I691">
        <v>61948</v>
      </c>
      <c r="J691">
        <v>61948</v>
      </c>
      <c r="K691">
        <v>61948</v>
      </c>
      <c r="L691">
        <v>61948</v>
      </c>
      <c r="M691">
        <v>61948</v>
      </c>
      <c r="N691">
        <v>61888</v>
      </c>
    </row>
    <row r="692" spans="2:14" x14ac:dyDescent="0.25">
      <c r="B692" s="6" t="s">
        <v>6391</v>
      </c>
      <c r="C692">
        <v>0</v>
      </c>
      <c r="D692">
        <v>724538</v>
      </c>
      <c r="E692">
        <v>0</v>
      </c>
      <c r="F692">
        <v>0</v>
      </c>
      <c r="G692">
        <v>0</v>
      </c>
      <c r="H692">
        <v>0</v>
      </c>
      <c r="I692">
        <v>0</v>
      </c>
      <c r="J692">
        <v>0</v>
      </c>
      <c r="K692">
        <v>0</v>
      </c>
      <c r="L692">
        <v>0</v>
      </c>
      <c r="M692">
        <v>0</v>
      </c>
      <c r="N692">
        <v>0</v>
      </c>
    </row>
    <row r="693" spans="2:14" x14ac:dyDescent="0.25">
      <c r="B693" s="6" t="s">
        <v>6392</v>
      </c>
      <c r="C693">
        <v>0</v>
      </c>
      <c r="D693">
        <v>0</v>
      </c>
      <c r="E693">
        <v>0</v>
      </c>
      <c r="F693">
        <v>0</v>
      </c>
      <c r="G693">
        <v>0</v>
      </c>
      <c r="H693">
        <v>711865</v>
      </c>
      <c r="I693">
        <v>0</v>
      </c>
      <c r="J693">
        <v>0</v>
      </c>
      <c r="K693">
        <v>0</v>
      </c>
      <c r="L693">
        <v>0</v>
      </c>
      <c r="M693">
        <v>0</v>
      </c>
      <c r="N693">
        <v>0</v>
      </c>
    </row>
    <row r="694" spans="2:14" x14ac:dyDescent="0.25">
      <c r="B694" s="6" t="s">
        <v>6393</v>
      </c>
      <c r="C694">
        <v>41741</v>
      </c>
      <c r="D694">
        <v>56919</v>
      </c>
      <c r="E694">
        <v>56919</v>
      </c>
      <c r="F694">
        <v>56919</v>
      </c>
      <c r="G694">
        <v>56919</v>
      </c>
      <c r="H694">
        <v>56919</v>
      </c>
      <c r="I694">
        <v>56919</v>
      </c>
      <c r="J694">
        <v>56919</v>
      </c>
      <c r="K694">
        <v>56919</v>
      </c>
      <c r="L694">
        <v>56919</v>
      </c>
      <c r="M694">
        <v>56919</v>
      </c>
      <c r="N694">
        <v>72101</v>
      </c>
    </row>
    <row r="695" spans="2:14" x14ac:dyDescent="0.25">
      <c r="B695" s="6" t="s">
        <v>6394</v>
      </c>
      <c r="C695">
        <v>56000</v>
      </c>
      <c r="D695">
        <v>56000</v>
      </c>
      <c r="E695">
        <v>56000</v>
      </c>
      <c r="F695">
        <v>56000</v>
      </c>
      <c r="G695">
        <v>56000</v>
      </c>
      <c r="H695">
        <v>56000</v>
      </c>
      <c r="I695">
        <v>56000</v>
      </c>
      <c r="J695">
        <v>56000</v>
      </c>
      <c r="K695">
        <v>56000</v>
      </c>
      <c r="L695">
        <v>56000</v>
      </c>
      <c r="M695">
        <v>56000</v>
      </c>
      <c r="N695">
        <v>56000</v>
      </c>
    </row>
    <row r="696" spans="2:14" x14ac:dyDescent="0.25">
      <c r="B696" s="6" t="s">
        <v>6395</v>
      </c>
      <c r="C696">
        <v>41667</v>
      </c>
      <c r="D696">
        <v>50000</v>
      </c>
      <c r="E696">
        <v>50000</v>
      </c>
      <c r="F696">
        <v>50000</v>
      </c>
      <c r="G696">
        <v>50000</v>
      </c>
      <c r="H696">
        <v>50000</v>
      </c>
      <c r="I696">
        <v>50000</v>
      </c>
      <c r="J696">
        <v>50000</v>
      </c>
      <c r="K696">
        <v>50000</v>
      </c>
      <c r="L696">
        <v>50000</v>
      </c>
      <c r="M696">
        <v>50000</v>
      </c>
      <c r="N696">
        <v>58333</v>
      </c>
    </row>
    <row r="697" spans="2:14" x14ac:dyDescent="0.25">
      <c r="B697" s="6" t="s">
        <v>6396</v>
      </c>
      <c r="C697">
        <v>0</v>
      </c>
      <c r="D697">
        <v>0</v>
      </c>
      <c r="E697">
        <v>0</v>
      </c>
      <c r="F697">
        <v>551692</v>
      </c>
      <c r="G697">
        <v>0</v>
      </c>
      <c r="H697">
        <v>0</v>
      </c>
      <c r="I697">
        <v>0</v>
      </c>
      <c r="J697">
        <v>0</v>
      </c>
      <c r="K697">
        <v>0</v>
      </c>
      <c r="L697">
        <v>0</v>
      </c>
      <c r="M697">
        <v>0</v>
      </c>
      <c r="N697">
        <v>0</v>
      </c>
    </row>
    <row r="698" spans="2:14" x14ac:dyDescent="0.25">
      <c r="B698" s="6" t="s">
        <v>6397</v>
      </c>
      <c r="C698">
        <v>0</v>
      </c>
      <c r="D698">
        <v>47081</v>
      </c>
      <c r="E698">
        <v>47081</v>
      </c>
      <c r="F698">
        <v>47081</v>
      </c>
      <c r="G698">
        <v>47081</v>
      </c>
      <c r="H698">
        <v>47081</v>
      </c>
      <c r="I698">
        <v>47081</v>
      </c>
      <c r="J698">
        <v>47081</v>
      </c>
      <c r="K698">
        <v>47081</v>
      </c>
      <c r="L698">
        <v>47081</v>
      </c>
      <c r="M698">
        <v>47081</v>
      </c>
      <c r="N698">
        <v>47081</v>
      </c>
    </row>
    <row r="699" spans="2:14" x14ac:dyDescent="0.25">
      <c r="B699" s="6" t="s">
        <v>6398</v>
      </c>
      <c r="C699">
        <v>37665</v>
      </c>
      <c r="D699">
        <v>0</v>
      </c>
      <c r="E699">
        <v>0</v>
      </c>
      <c r="F699">
        <v>112994</v>
      </c>
      <c r="G699">
        <v>0</v>
      </c>
      <c r="H699">
        <v>0</v>
      </c>
      <c r="I699">
        <v>112994</v>
      </c>
      <c r="J699">
        <v>0</v>
      </c>
      <c r="K699">
        <v>0</v>
      </c>
      <c r="L699">
        <v>112994</v>
      </c>
      <c r="M699">
        <v>0</v>
      </c>
      <c r="N699">
        <v>75331</v>
      </c>
    </row>
    <row r="700" spans="2:14" x14ac:dyDescent="0.25">
      <c r="B700" s="6" t="s">
        <v>6399</v>
      </c>
      <c r="C700">
        <v>0</v>
      </c>
      <c r="D700">
        <v>73333</v>
      </c>
      <c r="E700">
        <v>0</v>
      </c>
      <c r="F700">
        <v>122222</v>
      </c>
      <c r="G700">
        <v>0</v>
      </c>
      <c r="H700">
        <v>122222</v>
      </c>
      <c r="I700">
        <v>0</v>
      </c>
      <c r="J700">
        <v>122223</v>
      </c>
      <c r="K700">
        <v>0</v>
      </c>
      <c r="L700">
        <v>0</v>
      </c>
      <c r="M700">
        <v>0</v>
      </c>
      <c r="N700">
        <v>0</v>
      </c>
    </row>
    <row r="701" spans="2:14" x14ac:dyDescent="0.25">
      <c r="B701" s="6" t="s">
        <v>6400</v>
      </c>
      <c r="C701">
        <v>0</v>
      </c>
      <c r="D701">
        <v>0</v>
      </c>
      <c r="E701">
        <v>105932</v>
      </c>
      <c r="F701">
        <v>0</v>
      </c>
      <c r="G701">
        <v>0</v>
      </c>
      <c r="H701">
        <v>105932</v>
      </c>
      <c r="I701">
        <v>0</v>
      </c>
      <c r="J701">
        <v>0</v>
      </c>
      <c r="K701">
        <v>105932</v>
      </c>
      <c r="L701">
        <v>0</v>
      </c>
      <c r="M701">
        <v>0</v>
      </c>
      <c r="N701">
        <v>105933</v>
      </c>
    </row>
    <row r="702" spans="2:14" x14ac:dyDescent="0.25">
      <c r="B702" s="6" t="s">
        <v>6401</v>
      </c>
      <c r="C702">
        <v>0</v>
      </c>
      <c r="D702">
        <v>0</v>
      </c>
      <c r="E702">
        <v>0</v>
      </c>
      <c r="F702">
        <v>0</v>
      </c>
      <c r="G702">
        <v>0</v>
      </c>
      <c r="H702">
        <v>0</v>
      </c>
      <c r="I702">
        <v>0</v>
      </c>
      <c r="J702">
        <v>0</v>
      </c>
      <c r="K702">
        <v>0</v>
      </c>
      <c r="L702">
        <v>243644</v>
      </c>
      <c r="M702">
        <v>0</v>
      </c>
      <c r="N702">
        <v>170551</v>
      </c>
    </row>
    <row r="703" spans="2:14" x14ac:dyDescent="0.25">
      <c r="B703" s="6" t="s">
        <v>6402</v>
      </c>
      <c r="C703">
        <v>6780</v>
      </c>
      <c r="D703">
        <v>0</v>
      </c>
      <c r="E703">
        <v>0</v>
      </c>
      <c r="F703">
        <v>101695</v>
      </c>
      <c r="G703">
        <v>0</v>
      </c>
      <c r="H703">
        <v>0</v>
      </c>
      <c r="I703">
        <v>101695</v>
      </c>
      <c r="J703">
        <v>0</v>
      </c>
      <c r="K703">
        <v>0</v>
      </c>
      <c r="L703">
        <v>101695</v>
      </c>
      <c r="M703">
        <v>0</v>
      </c>
      <c r="N703">
        <v>94915</v>
      </c>
    </row>
    <row r="704" spans="2:14" x14ac:dyDescent="0.25">
      <c r="B704" s="6" t="s">
        <v>6403</v>
      </c>
      <c r="C704">
        <v>0</v>
      </c>
      <c r="D704">
        <v>65275</v>
      </c>
      <c r="E704">
        <v>0</v>
      </c>
      <c r="F704">
        <v>65275</v>
      </c>
      <c r="G704">
        <v>0</v>
      </c>
      <c r="H704">
        <v>65275</v>
      </c>
      <c r="I704">
        <v>0</v>
      </c>
      <c r="J704">
        <v>65275</v>
      </c>
      <c r="K704">
        <v>0</v>
      </c>
      <c r="L704">
        <v>65275</v>
      </c>
      <c r="M704">
        <v>0</v>
      </c>
      <c r="N704">
        <v>65278</v>
      </c>
    </row>
    <row r="705" spans="2:14" x14ac:dyDescent="0.25">
      <c r="B705" s="6" t="s">
        <v>6405</v>
      </c>
      <c r="C705">
        <v>0</v>
      </c>
      <c r="D705">
        <v>0</v>
      </c>
      <c r="E705">
        <v>0</v>
      </c>
      <c r="F705">
        <v>0</v>
      </c>
      <c r="G705">
        <v>383991</v>
      </c>
      <c r="H705">
        <v>0</v>
      </c>
      <c r="I705">
        <v>0</v>
      </c>
      <c r="J705">
        <v>0</v>
      </c>
      <c r="K705">
        <v>245109</v>
      </c>
      <c r="L705">
        <v>0</v>
      </c>
      <c r="M705">
        <v>0</v>
      </c>
      <c r="N705">
        <v>0</v>
      </c>
    </row>
    <row r="706" spans="2:14" x14ac:dyDescent="0.25">
      <c r="B706" s="6" t="s">
        <v>6406</v>
      </c>
      <c r="C706">
        <v>0</v>
      </c>
      <c r="D706">
        <v>0</v>
      </c>
      <c r="E706">
        <v>95000</v>
      </c>
      <c r="F706">
        <v>0</v>
      </c>
      <c r="G706">
        <v>0</v>
      </c>
      <c r="H706">
        <v>95000</v>
      </c>
      <c r="I706">
        <v>0</v>
      </c>
      <c r="J706">
        <v>0</v>
      </c>
      <c r="K706">
        <v>95000</v>
      </c>
      <c r="L706">
        <v>0</v>
      </c>
      <c r="M706">
        <v>0</v>
      </c>
      <c r="N706">
        <v>95000</v>
      </c>
    </row>
    <row r="707" spans="2:14" x14ac:dyDescent="0.25">
      <c r="B707" s="6" t="s">
        <v>6407</v>
      </c>
      <c r="C707">
        <v>4070</v>
      </c>
      <c r="D707">
        <v>0</v>
      </c>
      <c r="E707">
        <v>0</v>
      </c>
      <c r="F707">
        <v>91577</v>
      </c>
      <c r="G707">
        <v>0</v>
      </c>
      <c r="H707">
        <v>0</v>
      </c>
      <c r="I707">
        <v>91577</v>
      </c>
      <c r="J707">
        <v>0</v>
      </c>
      <c r="K707">
        <v>0</v>
      </c>
      <c r="L707">
        <v>91577</v>
      </c>
      <c r="M707">
        <v>0</v>
      </c>
      <c r="N707">
        <v>87509</v>
      </c>
    </row>
    <row r="708" spans="2:14" x14ac:dyDescent="0.25">
      <c r="B708" s="6" t="s">
        <v>6408</v>
      </c>
      <c r="C708">
        <v>55932</v>
      </c>
      <c r="D708">
        <v>55932</v>
      </c>
      <c r="E708">
        <v>55932</v>
      </c>
      <c r="F708">
        <v>55932</v>
      </c>
      <c r="G708">
        <v>55933</v>
      </c>
      <c r="H708">
        <v>55933</v>
      </c>
      <c r="I708">
        <v>0</v>
      </c>
      <c r="J708">
        <v>0</v>
      </c>
      <c r="K708">
        <v>0</v>
      </c>
      <c r="L708">
        <v>0</v>
      </c>
      <c r="M708">
        <v>0</v>
      </c>
      <c r="N708">
        <v>0</v>
      </c>
    </row>
    <row r="709" spans="2:14" x14ac:dyDescent="0.25">
      <c r="B709" s="6" t="s">
        <v>6409</v>
      </c>
      <c r="C709">
        <v>15392</v>
      </c>
      <c r="D709">
        <v>0</v>
      </c>
      <c r="E709">
        <v>0</v>
      </c>
      <c r="F709">
        <v>98946</v>
      </c>
      <c r="G709">
        <v>0</v>
      </c>
      <c r="H709">
        <v>0</v>
      </c>
      <c r="I709">
        <v>98946</v>
      </c>
      <c r="J709">
        <v>0</v>
      </c>
      <c r="K709">
        <v>0</v>
      </c>
      <c r="L709">
        <v>109941</v>
      </c>
      <c r="M709">
        <v>0</v>
      </c>
      <c r="N709">
        <v>0</v>
      </c>
    </row>
    <row r="710" spans="2:14" x14ac:dyDescent="0.25">
      <c r="B710" s="6" t="s">
        <v>6410</v>
      </c>
      <c r="C710">
        <v>26241</v>
      </c>
      <c r="D710">
        <v>26241</v>
      </c>
      <c r="E710">
        <v>26241</v>
      </c>
      <c r="F710">
        <v>26241</v>
      </c>
      <c r="G710">
        <v>26242</v>
      </c>
      <c r="H710">
        <v>26242</v>
      </c>
      <c r="I710">
        <v>26242</v>
      </c>
      <c r="J710">
        <v>26242</v>
      </c>
      <c r="K710">
        <v>26242</v>
      </c>
      <c r="L710">
        <v>26242</v>
      </c>
      <c r="M710">
        <v>26242</v>
      </c>
      <c r="N710">
        <v>26242</v>
      </c>
    </row>
    <row r="711" spans="2:14" x14ac:dyDescent="0.25">
      <c r="B711" s="6" t="s">
        <v>6411</v>
      </c>
      <c r="C711">
        <v>0</v>
      </c>
      <c r="D711">
        <v>297458</v>
      </c>
      <c r="E711">
        <v>0</v>
      </c>
      <c r="F711">
        <v>0</v>
      </c>
      <c r="G711">
        <v>0</v>
      </c>
      <c r="H711">
        <v>0</v>
      </c>
      <c r="I711">
        <v>0</v>
      </c>
      <c r="J711">
        <v>0</v>
      </c>
      <c r="K711">
        <v>0</v>
      </c>
      <c r="L711">
        <v>0</v>
      </c>
      <c r="M711">
        <v>0</v>
      </c>
      <c r="N711">
        <v>0</v>
      </c>
    </row>
    <row r="712" spans="2:14" x14ac:dyDescent="0.25">
      <c r="B712" s="6" t="s">
        <v>6412</v>
      </c>
      <c r="C712">
        <v>0</v>
      </c>
      <c r="D712">
        <v>0</v>
      </c>
      <c r="E712">
        <v>70579</v>
      </c>
      <c r="F712">
        <v>0</v>
      </c>
      <c r="G712">
        <v>0</v>
      </c>
      <c r="H712">
        <v>70580</v>
      </c>
      <c r="I712">
        <v>0</v>
      </c>
      <c r="J712">
        <v>0</v>
      </c>
      <c r="K712">
        <v>70579</v>
      </c>
      <c r="L712">
        <v>0</v>
      </c>
      <c r="M712">
        <v>0</v>
      </c>
      <c r="N712">
        <v>70580</v>
      </c>
    </row>
    <row r="713" spans="2:14" x14ac:dyDescent="0.25">
      <c r="B713" s="6" t="s">
        <v>6413</v>
      </c>
      <c r="C713">
        <v>0</v>
      </c>
      <c r="D713">
        <v>0</v>
      </c>
      <c r="E713">
        <v>62500</v>
      </c>
      <c r="F713">
        <v>0</v>
      </c>
      <c r="G713">
        <v>0</v>
      </c>
      <c r="H713">
        <v>62500</v>
      </c>
      <c r="I713">
        <v>0</v>
      </c>
      <c r="J713">
        <v>0</v>
      </c>
      <c r="K713">
        <v>62500</v>
      </c>
      <c r="L713">
        <v>0</v>
      </c>
      <c r="M713">
        <v>0</v>
      </c>
      <c r="N713">
        <v>62500</v>
      </c>
    </row>
    <row r="714" spans="2:14" x14ac:dyDescent="0.25">
      <c r="B714" s="6" t="s">
        <v>6414</v>
      </c>
      <c r="C714">
        <v>0</v>
      </c>
      <c r="D714">
        <v>38777</v>
      </c>
      <c r="E714">
        <v>0</v>
      </c>
      <c r="F714">
        <v>0</v>
      </c>
      <c r="G714">
        <v>0</v>
      </c>
      <c r="H714">
        <v>0</v>
      </c>
      <c r="I714">
        <v>0</v>
      </c>
      <c r="J714">
        <v>122455</v>
      </c>
      <c r="K714">
        <v>0</v>
      </c>
      <c r="L714">
        <v>0</v>
      </c>
      <c r="M714">
        <v>0</v>
      </c>
      <c r="N714">
        <v>146818</v>
      </c>
    </row>
    <row r="715" spans="2:14" x14ac:dyDescent="0.25">
      <c r="B715" s="6" t="s">
        <v>6415</v>
      </c>
      <c r="C715">
        <v>11667</v>
      </c>
      <c r="D715">
        <v>0</v>
      </c>
      <c r="E715">
        <v>0</v>
      </c>
      <c r="F715">
        <v>58336</v>
      </c>
      <c r="G715">
        <v>0</v>
      </c>
      <c r="H715">
        <v>0</v>
      </c>
      <c r="I715">
        <v>58336</v>
      </c>
      <c r="J715">
        <v>0</v>
      </c>
      <c r="K715">
        <v>0</v>
      </c>
      <c r="L715">
        <v>58336</v>
      </c>
      <c r="M715">
        <v>0</v>
      </c>
      <c r="N715">
        <v>46668</v>
      </c>
    </row>
    <row r="716" spans="2:14" x14ac:dyDescent="0.25">
      <c r="B716" s="6" t="s">
        <v>6416</v>
      </c>
      <c r="C716">
        <v>0</v>
      </c>
      <c r="D716">
        <v>0</v>
      </c>
      <c r="E716">
        <v>1100000</v>
      </c>
      <c r="F716">
        <v>0</v>
      </c>
      <c r="G716">
        <v>0</v>
      </c>
      <c r="H716">
        <v>0</v>
      </c>
      <c r="I716">
        <v>0</v>
      </c>
      <c r="J716">
        <v>0</v>
      </c>
      <c r="K716">
        <v>0</v>
      </c>
      <c r="L716">
        <v>0</v>
      </c>
      <c r="M716">
        <v>0</v>
      </c>
      <c r="N716">
        <v>0</v>
      </c>
    </row>
    <row r="717" spans="2:14" x14ac:dyDescent="0.25">
      <c r="B717" s="6" t="s">
        <v>6417</v>
      </c>
      <c r="C717">
        <v>0</v>
      </c>
      <c r="D717">
        <v>0</v>
      </c>
      <c r="E717">
        <v>50000</v>
      </c>
      <c r="F717">
        <v>0</v>
      </c>
      <c r="G717">
        <v>0</v>
      </c>
      <c r="H717">
        <v>50000</v>
      </c>
      <c r="I717">
        <v>0</v>
      </c>
      <c r="J717">
        <v>0</v>
      </c>
      <c r="K717">
        <v>50000</v>
      </c>
      <c r="L717">
        <v>0</v>
      </c>
      <c r="M717">
        <v>0</v>
      </c>
      <c r="N717">
        <v>50000</v>
      </c>
    </row>
    <row r="718" spans="2:14" x14ac:dyDescent="0.25">
      <c r="B718" s="6" t="s">
        <v>6418</v>
      </c>
      <c r="C718">
        <v>0</v>
      </c>
      <c r="D718">
        <v>0</v>
      </c>
      <c r="E718">
        <v>0</v>
      </c>
      <c r="F718">
        <v>0</v>
      </c>
      <c r="G718">
        <v>0</v>
      </c>
      <c r="H718">
        <v>200000</v>
      </c>
      <c r="I718">
        <v>0</v>
      </c>
      <c r="J718">
        <v>0</v>
      </c>
      <c r="K718">
        <v>0</v>
      </c>
      <c r="L718">
        <v>0</v>
      </c>
      <c r="M718">
        <v>0</v>
      </c>
      <c r="N718">
        <v>0</v>
      </c>
    </row>
    <row r="719" spans="2:14" x14ac:dyDescent="0.25">
      <c r="B719" s="6" t="s">
        <v>6419</v>
      </c>
      <c r="C719">
        <v>0</v>
      </c>
      <c r="D719">
        <v>139072</v>
      </c>
      <c r="E719">
        <v>0</v>
      </c>
      <c r="F719">
        <v>0</v>
      </c>
      <c r="G719">
        <v>0</v>
      </c>
      <c r="H719">
        <v>0</v>
      </c>
      <c r="I719">
        <v>0</v>
      </c>
      <c r="J719">
        <v>0</v>
      </c>
      <c r="K719">
        <v>197181</v>
      </c>
      <c r="L719">
        <v>0</v>
      </c>
      <c r="M719">
        <v>0</v>
      </c>
      <c r="N719">
        <v>0</v>
      </c>
    </row>
    <row r="720" spans="2:14" x14ac:dyDescent="0.25">
      <c r="B720" s="6" t="s">
        <v>6420</v>
      </c>
      <c r="C720">
        <v>0</v>
      </c>
      <c r="D720">
        <v>0</v>
      </c>
      <c r="E720">
        <v>42373</v>
      </c>
      <c r="F720">
        <v>0</v>
      </c>
      <c r="G720">
        <v>0</v>
      </c>
      <c r="H720">
        <v>42373</v>
      </c>
      <c r="I720">
        <v>0</v>
      </c>
      <c r="J720">
        <v>0</v>
      </c>
      <c r="K720">
        <v>42373</v>
      </c>
      <c r="L720">
        <v>0</v>
      </c>
      <c r="M720">
        <v>0</v>
      </c>
      <c r="N720">
        <v>42373</v>
      </c>
    </row>
    <row r="721" spans="2:14" x14ac:dyDescent="0.25">
      <c r="B721" s="6" t="s">
        <v>6421</v>
      </c>
      <c r="C721">
        <v>0</v>
      </c>
      <c r="D721">
        <v>15000</v>
      </c>
      <c r="E721">
        <v>15000</v>
      </c>
      <c r="F721">
        <v>15000</v>
      </c>
      <c r="G721">
        <v>15000</v>
      </c>
      <c r="H721">
        <v>15000</v>
      </c>
      <c r="I721">
        <v>15000</v>
      </c>
      <c r="J721">
        <v>15000</v>
      </c>
      <c r="K721">
        <v>15000</v>
      </c>
      <c r="L721">
        <v>15000</v>
      </c>
      <c r="M721">
        <v>15000</v>
      </c>
      <c r="N721">
        <v>15000</v>
      </c>
    </row>
    <row r="722" spans="2:14" x14ac:dyDescent="0.25">
      <c r="B722" s="6" t="s">
        <v>6422</v>
      </c>
      <c r="C722">
        <v>12933</v>
      </c>
      <c r="D722">
        <v>12933</v>
      </c>
      <c r="E722">
        <v>12933</v>
      </c>
      <c r="F722">
        <v>12934</v>
      </c>
      <c r="G722">
        <v>12934</v>
      </c>
      <c r="H722">
        <v>12934</v>
      </c>
      <c r="I722">
        <v>12934</v>
      </c>
      <c r="J722">
        <v>12934</v>
      </c>
      <c r="K722">
        <v>12934</v>
      </c>
      <c r="L722">
        <v>12934</v>
      </c>
      <c r="M722">
        <v>12934</v>
      </c>
      <c r="N722">
        <v>12934</v>
      </c>
    </row>
    <row r="723" spans="2:14" x14ac:dyDescent="0.25">
      <c r="B723" s="6" t="s">
        <v>6423</v>
      </c>
      <c r="C723">
        <v>12833</v>
      </c>
      <c r="D723">
        <v>12833</v>
      </c>
      <c r="E723">
        <v>12833</v>
      </c>
      <c r="F723">
        <v>12833</v>
      </c>
      <c r="G723">
        <v>12833</v>
      </c>
      <c r="H723">
        <v>12833</v>
      </c>
      <c r="I723">
        <v>12833</v>
      </c>
      <c r="J723">
        <v>12833</v>
      </c>
      <c r="K723">
        <v>12834</v>
      </c>
      <c r="L723">
        <v>12834</v>
      </c>
      <c r="M723">
        <v>12834</v>
      </c>
      <c r="N723">
        <v>12834</v>
      </c>
    </row>
    <row r="724" spans="2:14" x14ac:dyDescent="0.25">
      <c r="B724" s="6" t="s">
        <v>6424</v>
      </c>
      <c r="C724">
        <v>0</v>
      </c>
      <c r="D724">
        <v>150000</v>
      </c>
      <c r="E724">
        <v>0</v>
      </c>
      <c r="F724">
        <v>0</v>
      </c>
      <c r="G724">
        <v>0</v>
      </c>
      <c r="H724">
        <v>0</v>
      </c>
      <c r="I724">
        <v>0</v>
      </c>
      <c r="J724">
        <v>0</v>
      </c>
      <c r="K724">
        <v>0</v>
      </c>
      <c r="L724">
        <v>0</v>
      </c>
      <c r="M724">
        <v>0</v>
      </c>
      <c r="N724">
        <v>0</v>
      </c>
    </row>
    <row r="725" spans="2:14" x14ac:dyDescent="0.25">
      <c r="B725" s="6" t="s">
        <v>6425</v>
      </c>
      <c r="C725">
        <v>0</v>
      </c>
      <c r="D725">
        <v>0</v>
      </c>
      <c r="E725">
        <v>0</v>
      </c>
      <c r="F725">
        <v>0</v>
      </c>
      <c r="G725">
        <v>0</v>
      </c>
      <c r="H725">
        <v>60000</v>
      </c>
      <c r="I725">
        <v>0</v>
      </c>
      <c r="J725">
        <v>0</v>
      </c>
      <c r="K725">
        <v>0</v>
      </c>
      <c r="L725">
        <v>0</v>
      </c>
      <c r="M725">
        <v>0</v>
      </c>
      <c r="N725">
        <v>60000</v>
      </c>
    </row>
    <row r="726" spans="2:14" x14ac:dyDescent="0.25">
      <c r="B726" s="6" t="s">
        <v>6426</v>
      </c>
      <c r="C726">
        <v>0</v>
      </c>
      <c r="D726">
        <v>139813</v>
      </c>
      <c r="E726">
        <v>0</v>
      </c>
      <c r="F726">
        <v>0</v>
      </c>
      <c r="G726">
        <v>0</v>
      </c>
      <c r="H726">
        <v>76153</v>
      </c>
      <c r="I726">
        <v>0</v>
      </c>
      <c r="J726">
        <v>0</v>
      </c>
      <c r="K726">
        <v>0</v>
      </c>
      <c r="L726">
        <v>0</v>
      </c>
      <c r="M726">
        <v>0</v>
      </c>
      <c r="N726">
        <v>81405</v>
      </c>
    </row>
    <row r="727" spans="2:14" x14ac:dyDescent="0.25">
      <c r="B727" s="6" t="s">
        <v>6427</v>
      </c>
      <c r="C727">
        <v>0</v>
      </c>
      <c r="D727">
        <v>0</v>
      </c>
      <c r="E727">
        <v>0</v>
      </c>
      <c r="F727">
        <v>0</v>
      </c>
      <c r="G727">
        <v>0</v>
      </c>
      <c r="H727">
        <v>0</v>
      </c>
      <c r="I727">
        <v>110000</v>
      </c>
      <c r="J727">
        <v>0</v>
      </c>
      <c r="K727">
        <v>0</v>
      </c>
      <c r="L727">
        <v>0</v>
      </c>
      <c r="M727">
        <v>0</v>
      </c>
      <c r="N727">
        <v>0</v>
      </c>
    </row>
    <row r="728" spans="2:14" x14ac:dyDescent="0.25">
      <c r="B728" s="6" t="s">
        <v>6428</v>
      </c>
      <c r="C728">
        <v>0</v>
      </c>
      <c r="D728">
        <v>12224</v>
      </c>
      <c r="E728">
        <v>0</v>
      </c>
      <c r="F728">
        <v>17058</v>
      </c>
      <c r="G728">
        <v>0</v>
      </c>
      <c r="H728">
        <v>17058</v>
      </c>
      <c r="I728">
        <v>0</v>
      </c>
      <c r="J728">
        <v>17058</v>
      </c>
      <c r="K728">
        <v>0</v>
      </c>
      <c r="L728">
        <v>17058</v>
      </c>
      <c r="M728">
        <v>0</v>
      </c>
      <c r="N728">
        <v>21891</v>
      </c>
    </row>
    <row r="729" spans="2:14" x14ac:dyDescent="0.25">
      <c r="B729" s="6" t="s">
        <v>6429</v>
      </c>
      <c r="C729">
        <v>0</v>
      </c>
      <c r="D729">
        <v>59322</v>
      </c>
      <c r="E729">
        <v>0</v>
      </c>
      <c r="F729">
        <v>0</v>
      </c>
      <c r="G729">
        <v>0</v>
      </c>
      <c r="H729">
        <v>37571</v>
      </c>
      <c r="I729">
        <v>0</v>
      </c>
      <c r="J729">
        <v>0</v>
      </c>
      <c r="K729">
        <v>0</v>
      </c>
      <c r="L729">
        <v>0</v>
      </c>
      <c r="M729">
        <v>0</v>
      </c>
      <c r="N729">
        <v>0</v>
      </c>
    </row>
    <row r="730" spans="2:14" x14ac:dyDescent="0.25">
      <c r="B730" s="6" t="s">
        <v>6430</v>
      </c>
      <c r="C730">
        <v>0</v>
      </c>
      <c r="D730">
        <v>0</v>
      </c>
      <c r="E730">
        <v>0</v>
      </c>
      <c r="F730">
        <v>0</v>
      </c>
      <c r="G730">
        <v>0</v>
      </c>
      <c r="H730">
        <v>45000</v>
      </c>
      <c r="I730">
        <v>0</v>
      </c>
      <c r="J730">
        <v>0</v>
      </c>
      <c r="K730">
        <v>0</v>
      </c>
      <c r="L730">
        <v>0</v>
      </c>
      <c r="M730">
        <v>0</v>
      </c>
      <c r="N730">
        <v>45000</v>
      </c>
    </row>
    <row r="731" spans="2:14" x14ac:dyDescent="0.25">
      <c r="B731" s="6" t="s">
        <v>6431</v>
      </c>
      <c r="C731">
        <v>0</v>
      </c>
      <c r="D731">
        <v>0</v>
      </c>
      <c r="E731">
        <v>0</v>
      </c>
      <c r="F731">
        <v>0</v>
      </c>
      <c r="G731">
        <v>0</v>
      </c>
      <c r="H731">
        <v>45000</v>
      </c>
      <c r="I731">
        <v>0</v>
      </c>
      <c r="J731">
        <v>0</v>
      </c>
      <c r="K731">
        <v>0</v>
      </c>
      <c r="L731">
        <v>0</v>
      </c>
      <c r="M731">
        <v>0</v>
      </c>
      <c r="N731">
        <v>45000</v>
      </c>
    </row>
    <row r="732" spans="2:14" x14ac:dyDescent="0.25">
      <c r="B732" s="6" t="s">
        <v>6432</v>
      </c>
      <c r="C732">
        <v>0</v>
      </c>
      <c r="D732">
        <v>0</v>
      </c>
      <c r="E732">
        <v>0</v>
      </c>
      <c r="F732">
        <v>0</v>
      </c>
      <c r="G732">
        <v>0</v>
      </c>
      <c r="H732">
        <v>40000</v>
      </c>
      <c r="I732">
        <v>0</v>
      </c>
      <c r="J732">
        <v>0</v>
      </c>
      <c r="K732">
        <v>0</v>
      </c>
      <c r="L732">
        <v>0</v>
      </c>
      <c r="M732">
        <v>0</v>
      </c>
      <c r="N732">
        <v>40000</v>
      </c>
    </row>
    <row r="733" spans="2:14" x14ac:dyDescent="0.25">
      <c r="B733" s="6" t="s">
        <v>6433</v>
      </c>
      <c r="C733">
        <v>0</v>
      </c>
      <c r="D733">
        <v>0</v>
      </c>
      <c r="E733">
        <v>21447</v>
      </c>
      <c r="F733">
        <v>0</v>
      </c>
      <c r="G733">
        <v>0</v>
      </c>
      <c r="H733">
        <v>21447</v>
      </c>
      <c r="I733">
        <v>0</v>
      </c>
      <c r="J733">
        <v>0</v>
      </c>
      <c r="K733">
        <v>21447</v>
      </c>
      <c r="L733">
        <v>0</v>
      </c>
      <c r="M733">
        <v>0</v>
      </c>
      <c r="N733">
        <v>0</v>
      </c>
    </row>
    <row r="734" spans="2:14" x14ac:dyDescent="0.25">
      <c r="B734" s="6" t="s">
        <v>6434</v>
      </c>
      <c r="C734">
        <v>0</v>
      </c>
      <c r="D734">
        <v>0</v>
      </c>
      <c r="E734">
        <v>0</v>
      </c>
      <c r="F734">
        <v>0</v>
      </c>
      <c r="G734">
        <v>0</v>
      </c>
      <c r="H734">
        <v>32000</v>
      </c>
      <c r="I734">
        <v>0</v>
      </c>
      <c r="J734">
        <v>0</v>
      </c>
      <c r="K734">
        <v>0</v>
      </c>
      <c r="L734">
        <v>0</v>
      </c>
      <c r="M734">
        <v>0</v>
      </c>
      <c r="N734">
        <v>32000</v>
      </c>
    </row>
    <row r="735" spans="2:14" x14ac:dyDescent="0.25">
      <c r="B735" s="6" t="s">
        <v>6435</v>
      </c>
      <c r="C735">
        <v>5099</v>
      </c>
      <c r="D735">
        <v>5099</v>
      </c>
      <c r="E735">
        <v>5099</v>
      </c>
      <c r="F735">
        <v>5099</v>
      </c>
      <c r="G735">
        <v>5099</v>
      </c>
      <c r="H735">
        <v>5099</v>
      </c>
      <c r="I735">
        <v>5099</v>
      </c>
      <c r="J735">
        <v>5099</v>
      </c>
      <c r="K735">
        <v>5099</v>
      </c>
      <c r="L735">
        <v>5099</v>
      </c>
      <c r="M735">
        <v>5099</v>
      </c>
      <c r="N735">
        <v>5099</v>
      </c>
    </row>
    <row r="736" spans="2:14" x14ac:dyDescent="0.25">
      <c r="B736" s="6" t="s">
        <v>6436</v>
      </c>
      <c r="C736">
        <v>0</v>
      </c>
      <c r="D736">
        <v>0</v>
      </c>
      <c r="E736">
        <v>15296</v>
      </c>
      <c r="F736">
        <v>0</v>
      </c>
      <c r="G736">
        <v>0</v>
      </c>
      <c r="H736">
        <v>15296</v>
      </c>
      <c r="I736">
        <v>0</v>
      </c>
      <c r="J736">
        <v>0</v>
      </c>
      <c r="K736">
        <v>15296</v>
      </c>
      <c r="L736">
        <v>0</v>
      </c>
      <c r="M736">
        <v>0</v>
      </c>
      <c r="N736">
        <v>15296</v>
      </c>
    </row>
    <row r="737" spans="2:14" x14ac:dyDescent="0.25">
      <c r="B737" s="6" t="s">
        <v>6437</v>
      </c>
      <c r="C737">
        <v>0</v>
      </c>
      <c r="D737">
        <v>0</v>
      </c>
      <c r="E737">
        <v>0</v>
      </c>
      <c r="F737">
        <v>20000</v>
      </c>
      <c r="G737">
        <v>0</v>
      </c>
      <c r="H737">
        <v>0</v>
      </c>
      <c r="I737">
        <v>0</v>
      </c>
      <c r="J737">
        <v>0</v>
      </c>
      <c r="K737">
        <v>0</v>
      </c>
      <c r="L737">
        <v>30000</v>
      </c>
      <c r="M737">
        <v>0</v>
      </c>
      <c r="N737">
        <v>10000</v>
      </c>
    </row>
    <row r="738" spans="2:14" x14ac:dyDescent="0.25">
      <c r="B738" s="6" t="s">
        <v>6438</v>
      </c>
      <c r="C738">
        <v>0</v>
      </c>
      <c r="D738">
        <v>0</v>
      </c>
      <c r="E738">
        <v>0</v>
      </c>
      <c r="F738">
        <v>0</v>
      </c>
      <c r="G738">
        <v>0</v>
      </c>
      <c r="H738">
        <v>27000</v>
      </c>
      <c r="I738">
        <v>0</v>
      </c>
      <c r="J738">
        <v>0</v>
      </c>
      <c r="K738">
        <v>0</v>
      </c>
      <c r="L738">
        <v>0</v>
      </c>
      <c r="M738">
        <v>0</v>
      </c>
      <c r="N738">
        <v>27000</v>
      </c>
    </row>
    <row r="739" spans="2:14" x14ac:dyDescent="0.25">
      <c r="B739" s="6" t="s">
        <v>6439</v>
      </c>
      <c r="C739">
        <v>0</v>
      </c>
      <c r="D739">
        <v>0</v>
      </c>
      <c r="E739">
        <v>0</v>
      </c>
      <c r="F739">
        <v>0</v>
      </c>
      <c r="G739">
        <v>0</v>
      </c>
      <c r="H739">
        <v>27000</v>
      </c>
      <c r="I739">
        <v>0</v>
      </c>
      <c r="J739">
        <v>0</v>
      </c>
      <c r="K739">
        <v>0</v>
      </c>
      <c r="L739">
        <v>0</v>
      </c>
      <c r="M739">
        <v>0</v>
      </c>
      <c r="N739">
        <v>27000</v>
      </c>
    </row>
    <row r="740" spans="2:14" x14ac:dyDescent="0.25">
      <c r="B740" s="6" t="s">
        <v>6440</v>
      </c>
      <c r="C740">
        <v>0</v>
      </c>
      <c r="D740">
        <v>8206</v>
      </c>
      <c r="E740">
        <v>0</v>
      </c>
      <c r="F740">
        <v>0</v>
      </c>
      <c r="G740">
        <v>0</v>
      </c>
      <c r="H740">
        <v>0</v>
      </c>
      <c r="I740">
        <v>0</v>
      </c>
      <c r="J740">
        <v>26855</v>
      </c>
      <c r="K740">
        <v>0</v>
      </c>
      <c r="L740">
        <v>0</v>
      </c>
      <c r="M740">
        <v>0</v>
      </c>
      <c r="N740">
        <v>18650</v>
      </c>
    </row>
    <row r="741" spans="2:14" x14ac:dyDescent="0.25">
      <c r="B741" s="6" t="s">
        <v>6441</v>
      </c>
      <c r="C741">
        <v>4000</v>
      </c>
      <c r="D741">
        <v>4000</v>
      </c>
      <c r="E741">
        <v>4000</v>
      </c>
      <c r="F741">
        <v>4000</v>
      </c>
      <c r="G741">
        <v>4000</v>
      </c>
      <c r="H741">
        <v>4000</v>
      </c>
      <c r="I741">
        <v>4000</v>
      </c>
      <c r="J741">
        <v>4000</v>
      </c>
      <c r="K741">
        <v>4000</v>
      </c>
      <c r="L741">
        <v>4000</v>
      </c>
      <c r="M741">
        <v>4000</v>
      </c>
      <c r="N741">
        <v>4000</v>
      </c>
    </row>
    <row r="742" spans="2:14" x14ac:dyDescent="0.25">
      <c r="B742" s="6" t="s">
        <v>6442</v>
      </c>
      <c r="C742">
        <v>4000</v>
      </c>
      <c r="D742">
        <v>4000</v>
      </c>
      <c r="E742">
        <v>4000</v>
      </c>
      <c r="F742">
        <v>4000</v>
      </c>
      <c r="G742">
        <v>4000</v>
      </c>
      <c r="H742">
        <v>4000</v>
      </c>
      <c r="I742">
        <v>4000</v>
      </c>
      <c r="J742">
        <v>4000</v>
      </c>
      <c r="K742">
        <v>4000</v>
      </c>
      <c r="L742">
        <v>4000</v>
      </c>
      <c r="M742">
        <v>4000</v>
      </c>
      <c r="N742">
        <v>4000</v>
      </c>
    </row>
    <row r="743" spans="2:14" x14ac:dyDescent="0.25">
      <c r="B743" s="6" t="s">
        <v>6443</v>
      </c>
      <c r="C743">
        <v>0</v>
      </c>
      <c r="D743">
        <v>0</v>
      </c>
      <c r="E743">
        <v>10593</v>
      </c>
      <c r="F743">
        <v>0</v>
      </c>
      <c r="G743">
        <v>0</v>
      </c>
      <c r="H743">
        <v>10593</v>
      </c>
      <c r="I743">
        <v>0</v>
      </c>
      <c r="J743">
        <v>0</v>
      </c>
      <c r="K743">
        <v>10593</v>
      </c>
      <c r="L743">
        <v>0</v>
      </c>
      <c r="M743">
        <v>0</v>
      </c>
      <c r="N743">
        <v>10594</v>
      </c>
    </row>
    <row r="744" spans="2:14" x14ac:dyDescent="0.25">
      <c r="B744" s="6" t="s">
        <v>6444</v>
      </c>
      <c r="C744">
        <v>3500</v>
      </c>
      <c r="D744">
        <v>3500</v>
      </c>
      <c r="E744">
        <v>3500</v>
      </c>
      <c r="F744">
        <v>3500</v>
      </c>
      <c r="G744">
        <v>3500</v>
      </c>
      <c r="H744">
        <v>3500</v>
      </c>
      <c r="I744">
        <v>3500</v>
      </c>
      <c r="J744">
        <v>3500</v>
      </c>
      <c r="K744">
        <v>3500</v>
      </c>
      <c r="L744">
        <v>3500</v>
      </c>
      <c r="M744">
        <v>3500</v>
      </c>
      <c r="N744">
        <v>3500</v>
      </c>
    </row>
    <row r="745" spans="2:14" x14ac:dyDescent="0.25">
      <c r="B745" s="6" t="s">
        <v>6445</v>
      </c>
      <c r="C745">
        <v>3440</v>
      </c>
      <c r="D745">
        <v>3440</v>
      </c>
      <c r="E745">
        <v>3440</v>
      </c>
      <c r="F745">
        <v>3440</v>
      </c>
      <c r="G745">
        <v>3440</v>
      </c>
      <c r="H745">
        <v>3440</v>
      </c>
      <c r="I745">
        <v>3440</v>
      </c>
      <c r="J745">
        <v>3440</v>
      </c>
      <c r="K745">
        <v>3440</v>
      </c>
      <c r="L745">
        <v>3440</v>
      </c>
      <c r="M745">
        <v>3440</v>
      </c>
      <c r="N745">
        <v>3440</v>
      </c>
    </row>
    <row r="746" spans="2:14" x14ac:dyDescent="0.25">
      <c r="B746" s="6" t="s">
        <v>6446</v>
      </c>
      <c r="C746">
        <v>0</v>
      </c>
      <c r="D746">
        <v>0</v>
      </c>
      <c r="E746">
        <v>9044</v>
      </c>
      <c r="F746">
        <v>0</v>
      </c>
      <c r="G746">
        <v>0</v>
      </c>
      <c r="H746">
        <v>0</v>
      </c>
      <c r="I746">
        <v>0</v>
      </c>
      <c r="J746">
        <v>0</v>
      </c>
      <c r="K746">
        <v>0</v>
      </c>
      <c r="L746">
        <v>0</v>
      </c>
      <c r="M746">
        <v>0</v>
      </c>
      <c r="N746">
        <v>32168</v>
      </c>
    </row>
    <row r="747" spans="2:14" x14ac:dyDescent="0.25">
      <c r="B747" s="6" t="s">
        <v>6447</v>
      </c>
      <c r="C747">
        <v>3300</v>
      </c>
      <c r="D747">
        <v>3300</v>
      </c>
      <c r="E747">
        <v>3300</v>
      </c>
      <c r="F747">
        <v>3300</v>
      </c>
      <c r="G747">
        <v>3300</v>
      </c>
      <c r="H747">
        <v>3300</v>
      </c>
      <c r="I747">
        <v>3300</v>
      </c>
      <c r="J747">
        <v>3300</v>
      </c>
      <c r="K747">
        <v>3300</v>
      </c>
      <c r="L747">
        <v>3300</v>
      </c>
      <c r="M747">
        <v>3300</v>
      </c>
      <c r="N747">
        <v>3300</v>
      </c>
    </row>
    <row r="748" spans="2:14" x14ac:dyDescent="0.25">
      <c r="B748" s="6" t="s">
        <v>6448</v>
      </c>
      <c r="C748">
        <v>0</v>
      </c>
      <c r="D748">
        <v>0</v>
      </c>
      <c r="E748">
        <v>0</v>
      </c>
      <c r="F748">
        <v>10746</v>
      </c>
      <c r="G748">
        <v>0</v>
      </c>
      <c r="H748">
        <v>0</v>
      </c>
      <c r="I748">
        <v>0</v>
      </c>
      <c r="J748">
        <v>0</v>
      </c>
      <c r="K748">
        <v>0</v>
      </c>
      <c r="L748">
        <v>16255</v>
      </c>
      <c r="M748">
        <v>0</v>
      </c>
      <c r="N748">
        <v>5509</v>
      </c>
    </row>
    <row r="749" spans="2:14" x14ac:dyDescent="0.25">
      <c r="B749" s="6" t="s">
        <v>6449</v>
      </c>
      <c r="C749">
        <v>0</v>
      </c>
      <c r="D749">
        <v>0</v>
      </c>
      <c r="E749">
        <v>0</v>
      </c>
      <c r="F749">
        <v>0</v>
      </c>
      <c r="G749">
        <v>0</v>
      </c>
      <c r="H749">
        <v>0</v>
      </c>
      <c r="I749">
        <v>0</v>
      </c>
      <c r="J749">
        <v>31187</v>
      </c>
      <c r="K749">
        <v>0</v>
      </c>
      <c r="L749">
        <v>0</v>
      </c>
      <c r="M749">
        <v>0</v>
      </c>
      <c r="N749">
        <v>0</v>
      </c>
    </row>
    <row r="750" spans="2:14" x14ac:dyDescent="0.25">
      <c r="B750" s="6" t="s">
        <v>6450</v>
      </c>
      <c r="C750">
        <v>0</v>
      </c>
      <c r="D750">
        <v>0</v>
      </c>
      <c r="E750">
        <v>0</v>
      </c>
      <c r="F750">
        <v>0</v>
      </c>
      <c r="G750">
        <v>0</v>
      </c>
      <c r="H750">
        <v>0</v>
      </c>
      <c r="I750">
        <v>0</v>
      </c>
      <c r="J750">
        <v>30509</v>
      </c>
      <c r="K750">
        <v>0</v>
      </c>
      <c r="L750">
        <v>0</v>
      </c>
      <c r="M750">
        <v>0</v>
      </c>
      <c r="N750">
        <v>0</v>
      </c>
    </row>
    <row r="751" spans="2:14" x14ac:dyDescent="0.25">
      <c r="B751" s="6" t="s">
        <v>6451</v>
      </c>
      <c r="C751">
        <v>2500</v>
      </c>
      <c r="D751">
        <v>2500</v>
      </c>
      <c r="E751">
        <v>2500</v>
      </c>
      <c r="F751">
        <v>2500</v>
      </c>
      <c r="G751">
        <v>2500</v>
      </c>
      <c r="H751">
        <v>2500</v>
      </c>
      <c r="I751">
        <v>2500</v>
      </c>
      <c r="J751">
        <v>2500</v>
      </c>
      <c r="K751">
        <v>2500</v>
      </c>
      <c r="L751">
        <v>2500</v>
      </c>
      <c r="M751">
        <v>2500</v>
      </c>
      <c r="N751">
        <v>2500</v>
      </c>
    </row>
    <row r="752" spans="2:14" x14ac:dyDescent="0.25">
      <c r="B752" s="6" t="s">
        <v>6452</v>
      </c>
      <c r="C752">
        <v>0</v>
      </c>
      <c r="D752">
        <v>0</v>
      </c>
      <c r="E752">
        <v>0</v>
      </c>
      <c r="F752">
        <v>0</v>
      </c>
      <c r="G752">
        <v>0</v>
      </c>
      <c r="H752">
        <v>0</v>
      </c>
      <c r="I752">
        <v>0</v>
      </c>
      <c r="J752">
        <v>30000</v>
      </c>
      <c r="K752">
        <v>0</v>
      </c>
      <c r="L752">
        <v>0</v>
      </c>
      <c r="M752">
        <v>0</v>
      </c>
      <c r="N752">
        <v>0</v>
      </c>
    </row>
    <row r="753" spans="2:14" x14ac:dyDescent="0.25">
      <c r="B753" s="6" t="s">
        <v>6453</v>
      </c>
      <c r="C753">
        <v>2295</v>
      </c>
      <c r="D753">
        <v>2295</v>
      </c>
      <c r="E753">
        <v>2295</v>
      </c>
      <c r="F753">
        <v>2295</v>
      </c>
      <c r="G753">
        <v>2295</v>
      </c>
      <c r="H753">
        <v>2295</v>
      </c>
      <c r="I753">
        <v>2295</v>
      </c>
      <c r="J753">
        <v>2295</v>
      </c>
      <c r="K753">
        <v>2295</v>
      </c>
      <c r="L753">
        <v>2296</v>
      </c>
      <c r="M753">
        <v>2296</v>
      </c>
      <c r="N753">
        <v>2296</v>
      </c>
    </row>
    <row r="754" spans="2:14" x14ac:dyDescent="0.25">
      <c r="B754" s="6" t="s">
        <v>6454</v>
      </c>
      <c r="C754">
        <v>1800</v>
      </c>
      <c r="D754">
        <v>1800</v>
      </c>
      <c r="E754">
        <v>1800</v>
      </c>
      <c r="F754">
        <v>1800</v>
      </c>
      <c r="G754">
        <v>1800</v>
      </c>
      <c r="H754">
        <v>1800</v>
      </c>
      <c r="I754">
        <v>1800</v>
      </c>
      <c r="J754">
        <v>1800</v>
      </c>
      <c r="K754">
        <v>1800</v>
      </c>
      <c r="L754">
        <v>1800</v>
      </c>
      <c r="M754">
        <v>1800</v>
      </c>
      <c r="N754">
        <v>1800</v>
      </c>
    </row>
    <row r="755" spans="2:14" x14ac:dyDescent="0.25">
      <c r="B755" s="6" t="s">
        <v>6455</v>
      </c>
      <c r="C755">
        <v>3850</v>
      </c>
      <c r="D755">
        <v>3850</v>
      </c>
      <c r="E755">
        <v>3850</v>
      </c>
      <c r="F755">
        <v>3850</v>
      </c>
      <c r="G755">
        <v>3850</v>
      </c>
      <c r="H755">
        <v>0</v>
      </c>
      <c r="I755">
        <v>0</v>
      </c>
      <c r="J755">
        <v>0</v>
      </c>
      <c r="K755">
        <v>0</v>
      </c>
      <c r="L755">
        <v>0</v>
      </c>
      <c r="M755">
        <v>0</v>
      </c>
      <c r="N755">
        <v>0</v>
      </c>
    </row>
    <row r="756" spans="2:14" x14ac:dyDescent="0.25">
      <c r="B756" s="6" t="s">
        <v>6456</v>
      </c>
      <c r="C756">
        <v>2832</v>
      </c>
      <c r="D756">
        <v>2832</v>
      </c>
      <c r="E756">
        <v>2832</v>
      </c>
      <c r="F756">
        <v>2832</v>
      </c>
      <c r="G756">
        <v>2834</v>
      </c>
      <c r="H756">
        <v>2834</v>
      </c>
      <c r="I756">
        <v>2834</v>
      </c>
      <c r="J756">
        <v>2834</v>
      </c>
      <c r="K756">
        <v>2834</v>
      </c>
      <c r="L756">
        <v>2834</v>
      </c>
      <c r="M756">
        <v>2834</v>
      </c>
      <c r="N756">
        <v>2834</v>
      </c>
    </row>
    <row r="757" spans="2:14" x14ac:dyDescent="0.25">
      <c r="B757" s="6" t="s">
        <v>6457</v>
      </c>
      <c r="C757">
        <v>1271</v>
      </c>
      <c r="D757">
        <v>1271</v>
      </c>
      <c r="E757">
        <v>1271</v>
      </c>
      <c r="F757">
        <v>1271</v>
      </c>
      <c r="G757">
        <v>1271</v>
      </c>
      <c r="H757">
        <v>1271</v>
      </c>
      <c r="I757">
        <v>1271</v>
      </c>
      <c r="J757">
        <v>1271</v>
      </c>
      <c r="K757">
        <v>1271</v>
      </c>
      <c r="L757">
        <v>1272</v>
      </c>
      <c r="M757">
        <v>1272</v>
      </c>
      <c r="N757">
        <v>1272</v>
      </c>
    </row>
    <row r="758" spans="2:14" x14ac:dyDescent="0.25">
      <c r="B758" s="6" t="s">
        <v>6458</v>
      </c>
      <c r="C758">
        <v>2485</v>
      </c>
      <c r="D758">
        <v>2485</v>
      </c>
      <c r="E758">
        <v>2486</v>
      </c>
      <c r="F758">
        <v>2486</v>
      </c>
      <c r="G758">
        <v>2486</v>
      </c>
      <c r="H758">
        <v>2486</v>
      </c>
      <c r="I758">
        <v>0</v>
      </c>
      <c r="J758">
        <v>0</v>
      </c>
      <c r="K758">
        <v>0</v>
      </c>
      <c r="L758">
        <v>0</v>
      </c>
      <c r="M758">
        <v>0</v>
      </c>
      <c r="N758">
        <v>0</v>
      </c>
    </row>
    <row r="759" spans="2:14" x14ac:dyDescent="0.25">
      <c r="B759" s="6" t="s">
        <v>6459</v>
      </c>
      <c r="C759">
        <v>0</v>
      </c>
      <c r="D759">
        <v>0</v>
      </c>
      <c r="E759">
        <v>0</v>
      </c>
      <c r="F759">
        <v>0</v>
      </c>
      <c r="G759">
        <v>5117</v>
      </c>
      <c r="H759">
        <v>0</v>
      </c>
      <c r="I759">
        <v>0</v>
      </c>
      <c r="J759">
        <v>0</v>
      </c>
      <c r="K759">
        <v>0</v>
      </c>
      <c r="L759">
        <v>0</v>
      </c>
      <c r="M759">
        <v>6487</v>
      </c>
      <c r="N759">
        <v>1370</v>
      </c>
    </row>
    <row r="760" spans="2:14" x14ac:dyDescent="0.25">
      <c r="B760" s="6" t="s">
        <v>6460</v>
      </c>
      <c r="C760">
        <v>1105</v>
      </c>
      <c r="D760">
        <v>2366</v>
      </c>
      <c r="E760">
        <v>2366</v>
      </c>
      <c r="F760">
        <v>2366</v>
      </c>
      <c r="G760">
        <v>2366</v>
      </c>
      <c r="H760">
        <v>2366</v>
      </c>
      <c r="I760">
        <v>0</v>
      </c>
      <c r="J760">
        <v>0</v>
      </c>
      <c r="K760">
        <v>0</v>
      </c>
      <c r="L760">
        <v>0</v>
      </c>
      <c r="M760">
        <v>0</v>
      </c>
      <c r="N760">
        <v>0</v>
      </c>
    </row>
    <row r="761" spans="2:14" x14ac:dyDescent="0.25">
      <c r="B761" s="6" t="s">
        <v>6461</v>
      </c>
      <c r="C761">
        <v>0</v>
      </c>
      <c r="D761">
        <v>0</v>
      </c>
      <c r="E761">
        <v>0</v>
      </c>
      <c r="F761">
        <v>0</v>
      </c>
      <c r="G761">
        <v>0</v>
      </c>
      <c r="H761">
        <v>28956</v>
      </c>
      <c r="I761">
        <v>0</v>
      </c>
      <c r="J761">
        <v>0</v>
      </c>
      <c r="K761">
        <v>0</v>
      </c>
      <c r="L761">
        <v>0</v>
      </c>
      <c r="M761">
        <v>0</v>
      </c>
      <c r="N761">
        <v>5226</v>
      </c>
    </row>
    <row r="762" spans="2:14" x14ac:dyDescent="0.25">
      <c r="B762" s="6" t="s">
        <v>6462</v>
      </c>
      <c r="C762">
        <v>0</v>
      </c>
      <c r="D762">
        <v>0</v>
      </c>
      <c r="E762">
        <v>0</v>
      </c>
      <c r="F762">
        <v>0</v>
      </c>
      <c r="G762">
        <v>0</v>
      </c>
      <c r="H762">
        <v>0</v>
      </c>
      <c r="I762">
        <v>0</v>
      </c>
      <c r="J762">
        <v>11688</v>
      </c>
      <c r="K762">
        <v>0</v>
      </c>
      <c r="L762">
        <v>0</v>
      </c>
      <c r="M762">
        <v>0</v>
      </c>
      <c r="N762">
        <v>0</v>
      </c>
    </row>
    <row r="763" spans="2:14" x14ac:dyDescent="0.25">
      <c r="B763" s="6" t="s">
        <v>6463</v>
      </c>
      <c r="C763">
        <v>735</v>
      </c>
      <c r="D763">
        <v>847</v>
      </c>
      <c r="E763">
        <v>847</v>
      </c>
      <c r="F763">
        <v>847</v>
      </c>
      <c r="G763">
        <v>847</v>
      </c>
      <c r="H763">
        <v>847</v>
      </c>
      <c r="I763">
        <v>847</v>
      </c>
      <c r="J763">
        <v>847</v>
      </c>
      <c r="K763">
        <v>847</v>
      </c>
      <c r="L763">
        <v>847</v>
      </c>
      <c r="M763">
        <v>847</v>
      </c>
      <c r="N763">
        <v>965</v>
      </c>
    </row>
    <row r="764" spans="2:14" x14ac:dyDescent="0.25">
      <c r="B764" s="6" t="s">
        <v>6464</v>
      </c>
      <c r="C764">
        <v>0</v>
      </c>
      <c r="D764">
        <v>0</v>
      </c>
      <c r="E764">
        <v>4968</v>
      </c>
      <c r="F764">
        <v>0</v>
      </c>
      <c r="G764">
        <v>0</v>
      </c>
      <c r="H764">
        <v>0</v>
      </c>
      <c r="I764">
        <v>0</v>
      </c>
      <c r="J764">
        <v>0</v>
      </c>
      <c r="K764">
        <v>4969</v>
      </c>
      <c r="L764">
        <v>0</v>
      </c>
      <c r="M764">
        <v>0</v>
      </c>
      <c r="N764">
        <v>0</v>
      </c>
    </row>
    <row r="765" spans="2:14" x14ac:dyDescent="0.25">
      <c r="B765" s="6" t="s">
        <v>6465</v>
      </c>
      <c r="C765">
        <v>383</v>
      </c>
      <c r="D765">
        <v>0</v>
      </c>
      <c r="E765">
        <v>0</v>
      </c>
      <c r="F765">
        <v>870</v>
      </c>
      <c r="G765">
        <v>0</v>
      </c>
      <c r="H765">
        <v>0</v>
      </c>
      <c r="I765">
        <v>3725</v>
      </c>
      <c r="J765">
        <v>0</v>
      </c>
      <c r="K765">
        <v>0</v>
      </c>
      <c r="L765">
        <v>870</v>
      </c>
      <c r="M765">
        <v>0</v>
      </c>
      <c r="N765">
        <v>3342</v>
      </c>
    </row>
    <row r="766" spans="2:14" x14ac:dyDescent="0.25">
      <c r="B766" s="6" t="s">
        <v>6466</v>
      </c>
      <c r="C766">
        <v>0</v>
      </c>
      <c r="D766">
        <v>0</v>
      </c>
      <c r="E766">
        <v>0</v>
      </c>
      <c r="F766">
        <v>0</v>
      </c>
      <c r="G766">
        <v>0</v>
      </c>
      <c r="H766">
        <v>0</v>
      </c>
      <c r="I766">
        <v>0</v>
      </c>
      <c r="J766">
        <v>0</v>
      </c>
      <c r="K766">
        <v>0</v>
      </c>
      <c r="L766">
        <v>0</v>
      </c>
      <c r="M766">
        <v>0</v>
      </c>
      <c r="N766">
        <v>8475</v>
      </c>
    </row>
    <row r="767" spans="2:14" x14ac:dyDescent="0.25">
      <c r="B767" s="6" t="s">
        <v>6467</v>
      </c>
      <c r="C767">
        <v>0</v>
      </c>
      <c r="D767">
        <v>1315</v>
      </c>
      <c r="E767">
        <v>0</v>
      </c>
      <c r="F767">
        <v>0</v>
      </c>
      <c r="G767">
        <v>0</v>
      </c>
      <c r="H767">
        <v>0</v>
      </c>
      <c r="I767">
        <v>0</v>
      </c>
      <c r="J767">
        <v>5023</v>
      </c>
      <c r="K767">
        <v>0</v>
      </c>
      <c r="L767">
        <v>0</v>
      </c>
      <c r="M767">
        <v>0</v>
      </c>
      <c r="N767">
        <v>3709</v>
      </c>
    </row>
    <row r="768" spans="2:14" x14ac:dyDescent="0.25">
      <c r="B768" s="6" t="s">
        <v>6468</v>
      </c>
      <c r="C768">
        <v>0</v>
      </c>
      <c r="D768">
        <v>1473</v>
      </c>
      <c r="E768">
        <v>0</v>
      </c>
      <c r="F768">
        <v>0</v>
      </c>
      <c r="G768">
        <v>0</v>
      </c>
      <c r="H768">
        <v>0</v>
      </c>
      <c r="I768">
        <v>0</v>
      </c>
      <c r="J768">
        <v>4911</v>
      </c>
      <c r="K768">
        <v>0</v>
      </c>
      <c r="L768">
        <v>0</v>
      </c>
      <c r="M768">
        <v>0</v>
      </c>
      <c r="N768">
        <v>0</v>
      </c>
    </row>
    <row r="769" spans="2:14" x14ac:dyDescent="0.25">
      <c r="B769" s="6" t="s">
        <v>6469</v>
      </c>
      <c r="C769">
        <v>771</v>
      </c>
      <c r="D769">
        <v>0</v>
      </c>
      <c r="E769">
        <v>0</v>
      </c>
      <c r="F769">
        <v>0</v>
      </c>
      <c r="G769">
        <v>0</v>
      </c>
      <c r="H769">
        <v>0</v>
      </c>
      <c r="I769">
        <v>5340</v>
      </c>
      <c r="J769">
        <v>0</v>
      </c>
      <c r="K769">
        <v>0</v>
      </c>
      <c r="L769">
        <v>0</v>
      </c>
      <c r="M769">
        <v>0</v>
      </c>
      <c r="N769">
        <v>0</v>
      </c>
    </row>
    <row r="770" spans="2:14" x14ac:dyDescent="0.25">
      <c r="B770" s="6" t="s">
        <v>6470</v>
      </c>
      <c r="C770">
        <v>0</v>
      </c>
      <c r="D770">
        <v>0</v>
      </c>
      <c r="E770">
        <v>0</v>
      </c>
      <c r="F770">
        <v>0</v>
      </c>
      <c r="G770">
        <v>0</v>
      </c>
      <c r="H770">
        <v>4238</v>
      </c>
      <c r="I770">
        <v>0</v>
      </c>
      <c r="J770">
        <v>0</v>
      </c>
      <c r="K770">
        <v>0</v>
      </c>
      <c r="L770">
        <v>0</v>
      </c>
      <c r="M770">
        <v>0</v>
      </c>
      <c r="N770">
        <v>0</v>
      </c>
    </row>
    <row r="771" spans="2:14" x14ac:dyDescent="0.25">
      <c r="B771" s="6" t="s">
        <v>6471</v>
      </c>
      <c r="C771">
        <v>0</v>
      </c>
      <c r="D771">
        <v>0</v>
      </c>
      <c r="E771">
        <v>0</v>
      </c>
      <c r="F771">
        <v>0</v>
      </c>
      <c r="G771">
        <v>0</v>
      </c>
      <c r="H771">
        <v>0</v>
      </c>
      <c r="I771">
        <v>0</v>
      </c>
      <c r="J771">
        <v>0</v>
      </c>
      <c r="K771">
        <v>0</v>
      </c>
      <c r="L771">
        <v>0</v>
      </c>
      <c r="M771">
        <v>0</v>
      </c>
      <c r="N771">
        <v>3438</v>
      </c>
    </row>
    <row r="772" spans="2:14" x14ac:dyDescent="0.25">
      <c r="B772" s="6" t="s">
        <v>6472</v>
      </c>
      <c r="C772">
        <v>0</v>
      </c>
      <c r="D772">
        <v>0</v>
      </c>
      <c r="E772">
        <v>0</v>
      </c>
      <c r="F772">
        <v>1000</v>
      </c>
      <c r="G772">
        <v>1000</v>
      </c>
      <c r="H772">
        <v>1000</v>
      </c>
      <c r="I772">
        <v>0</v>
      </c>
      <c r="J772">
        <v>0</v>
      </c>
      <c r="K772">
        <v>0</v>
      </c>
      <c r="L772">
        <v>0</v>
      </c>
      <c r="M772">
        <v>0</v>
      </c>
      <c r="N772">
        <v>0</v>
      </c>
    </row>
    <row r="773" spans="2:14" x14ac:dyDescent="0.25">
      <c r="B773" s="6" t="s">
        <v>6473</v>
      </c>
      <c r="C773">
        <v>0</v>
      </c>
      <c r="D773">
        <v>0</v>
      </c>
      <c r="E773">
        <v>0</v>
      </c>
      <c r="F773">
        <v>848</v>
      </c>
      <c r="G773">
        <v>0</v>
      </c>
      <c r="H773">
        <v>0</v>
      </c>
      <c r="I773">
        <v>0</v>
      </c>
      <c r="J773">
        <v>0</v>
      </c>
      <c r="K773">
        <v>0</v>
      </c>
      <c r="L773">
        <v>0</v>
      </c>
      <c r="M773">
        <v>0</v>
      </c>
      <c r="N773">
        <v>0</v>
      </c>
    </row>
    <row r="774" spans="2:14" x14ac:dyDescent="0.25">
      <c r="B774" s="6" t="s">
        <v>6474</v>
      </c>
      <c r="C774">
        <v>0</v>
      </c>
      <c r="D774">
        <v>221</v>
      </c>
      <c r="E774">
        <v>0</v>
      </c>
      <c r="F774">
        <v>0</v>
      </c>
      <c r="G774">
        <v>0</v>
      </c>
      <c r="H774">
        <v>0</v>
      </c>
      <c r="I774">
        <v>0</v>
      </c>
      <c r="J774">
        <v>784</v>
      </c>
      <c r="K774">
        <v>0</v>
      </c>
      <c r="L774">
        <v>0</v>
      </c>
      <c r="M774">
        <v>0</v>
      </c>
      <c r="N774">
        <v>563</v>
      </c>
    </row>
    <row r="775" spans="2:14" x14ac:dyDescent="0.25">
      <c r="B775" s="6" t="s">
        <v>6475</v>
      </c>
      <c r="C775">
        <v>0</v>
      </c>
      <c r="D775">
        <v>0</v>
      </c>
      <c r="E775">
        <v>0</v>
      </c>
      <c r="F775">
        <v>0</v>
      </c>
      <c r="G775">
        <v>0</v>
      </c>
      <c r="H775">
        <v>300000</v>
      </c>
      <c r="I775">
        <v>0</v>
      </c>
      <c r="J775">
        <v>0</v>
      </c>
      <c r="K775">
        <v>300000</v>
      </c>
      <c r="L775">
        <v>0</v>
      </c>
      <c r="M775">
        <v>0</v>
      </c>
      <c r="N775">
        <v>300000</v>
      </c>
    </row>
    <row r="776" spans="2:14" x14ac:dyDescent="0.25">
      <c r="B776" s="6" t="s">
        <v>6476</v>
      </c>
      <c r="C776">
        <v>0</v>
      </c>
      <c r="D776">
        <v>0</v>
      </c>
      <c r="E776">
        <v>0</v>
      </c>
      <c r="F776">
        <v>0</v>
      </c>
      <c r="G776">
        <v>0</v>
      </c>
      <c r="H776">
        <v>1000000</v>
      </c>
      <c r="I776">
        <v>0</v>
      </c>
      <c r="J776">
        <v>0</v>
      </c>
      <c r="K776">
        <v>0</v>
      </c>
      <c r="L776">
        <v>0</v>
      </c>
      <c r="M776">
        <v>0</v>
      </c>
      <c r="N776">
        <v>0</v>
      </c>
    </row>
    <row r="777" spans="2:14" x14ac:dyDescent="0.25">
      <c r="B777" s="6" t="s">
        <v>6477</v>
      </c>
      <c r="C777">
        <v>0</v>
      </c>
      <c r="D777">
        <v>0</v>
      </c>
      <c r="E777">
        <v>0</v>
      </c>
      <c r="F777">
        <v>0</v>
      </c>
      <c r="G777">
        <v>0</v>
      </c>
      <c r="H777">
        <v>0</v>
      </c>
      <c r="I777">
        <v>0</v>
      </c>
      <c r="J777">
        <v>0</v>
      </c>
      <c r="K777">
        <v>0</v>
      </c>
      <c r="L777">
        <v>0</v>
      </c>
      <c r="M777">
        <v>0</v>
      </c>
      <c r="N777">
        <v>60000</v>
      </c>
    </row>
    <row r="778" spans="2:14" x14ac:dyDescent="0.25">
      <c r="B778" s="6" t="s">
        <v>6478</v>
      </c>
      <c r="C778">
        <v>0</v>
      </c>
      <c r="D778">
        <v>0</v>
      </c>
      <c r="E778">
        <v>29310</v>
      </c>
      <c r="F778">
        <v>0</v>
      </c>
      <c r="G778">
        <v>0</v>
      </c>
      <c r="H778">
        <v>29309</v>
      </c>
      <c r="I778">
        <v>0</v>
      </c>
      <c r="J778">
        <v>0</v>
      </c>
      <c r="K778">
        <v>0</v>
      </c>
      <c r="L778">
        <v>0</v>
      </c>
      <c r="M778">
        <v>0</v>
      </c>
      <c r="N778">
        <v>0</v>
      </c>
    </row>
    <row r="779" spans="2:14" x14ac:dyDescent="0.25">
      <c r="B779" s="6" t="s">
        <v>6479</v>
      </c>
      <c r="C779">
        <v>0</v>
      </c>
      <c r="D779">
        <v>297458</v>
      </c>
      <c r="E779">
        <v>0</v>
      </c>
      <c r="F779">
        <v>0</v>
      </c>
      <c r="G779">
        <v>0</v>
      </c>
      <c r="H779">
        <v>0</v>
      </c>
      <c r="I779">
        <v>0</v>
      </c>
      <c r="J779">
        <v>0</v>
      </c>
      <c r="K779">
        <v>0</v>
      </c>
      <c r="L779">
        <v>0</v>
      </c>
      <c r="M779">
        <v>0</v>
      </c>
      <c r="N779">
        <v>0</v>
      </c>
    </row>
    <row r="780" spans="2:14" x14ac:dyDescent="0.25">
      <c r="B780" s="6" t="s">
        <v>6480</v>
      </c>
      <c r="C780">
        <v>0</v>
      </c>
      <c r="D780">
        <v>0</v>
      </c>
      <c r="E780">
        <v>0</v>
      </c>
      <c r="F780">
        <v>0</v>
      </c>
      <c r="G780">
        <v>0</v>
      </c>
      <c r="H780">
        <v>0</v>
      </c>
      <c r="I780">
        <v>0</v>
      </c>
      <c r="J780">
        <v>80000</v>
      </c>
      <c r="K780">
        <v>0</v>
      </c>
      <c r="L780">
        <v>80000</v>
      </c>
      <c r="M780">
        <v>0</v>
      </c>
      <c r="N780">
        <v>0</v>
      </c>
    </row>
    <row r="781" spans="2:14" x14ac:dyDescent="0.25">
      <c r="B781" s="6" t="s">
        <v>6481</v>
      </c>
      <c r="C781">
        <v>0</v>
      </c>
      <c r="D781">
        <v>0</v>
      </c>
      <c r="E781">
        <v>0</v>
      </c>
      <c r="F781">
        <v>0</v>
      </c>
      <c r="G781">
        <v>0</v>
      </c>
      <c r="H781">
        <v>0</v>
      </c>
      <c r="I781">
        <v>0</v>
      </c>
      <c r="J781">
        <v>80000</v>
      </c>
      <c r="K781">
        <v>0</v>
      </c>
      <c r="L781">
        <v>80000</v>
      </c>
      <c r="M781">
        <v>0</v>
      </c>
      <c r="N781">
        <v>0</v>
      </c>
    </row>
    <row r="782" spans="2:14" x14ac:dyDescent="0.25">
      <c r="B782" s="6" t="s">
        <v>6482</v>
      </c>
      <c r="C782">
        <v>0</v>
      </c>
      <c r="D782">
        <v>38136</v>
      </c>
      <c r="E782">
        <v>0</v>
      </c>
      <c r="F782">
        <v>0</v>
      </c>
      <c r="G782">
        <v>0</v>
      </c>
      <c r="H782">
        <v>0</v>
      </c>
      <c r="I782">
        <v>0</v>
      </c>
      <c r="J782">
        <v>0</v>
      </c>
      <c r="K782">
        <v>0</v>
      </c>
      <c r="L782">
        <v>0</v>
      </c>
      <c r="M782">
        <v>0</v>
      </c>
      <c r="N782">
        <v>0</v>
      </c>
    </row>
    <row r="783" spans="2:14" x14ac:dyDescent="0.25">
      <c r="B783" s="6" t="s">
        <v>6483</v>
      </c>
      <c r="C783">
        <v>5966</v>
      </c>
      <c r="D783">
        <v>0</v>
      </c>
      <c r="E783">
        <v>0</v>
      </c>
      <c r="F783">
        <v>20882</v>
      </c>
      <c r="G783">
        <v>0</v>
      </c>
      <c r="H783">
        <v>0</v>
      </c>
      <c r="I783">
        <v>0</v>
      </c>
      <c r="J783">
        <v>0</v>
      </c>
      <c r="K783">
        <v>0</v>
      </c>
      <c r="L783">
        <v>0</v>
      </c>
      <c r="M783">
        <v>0</v>
      </c>
      <c r="N783">
        <v>0</v>
      </c>
    </row>
    <row r="784" spans="2:14" x14ac:dyDescent="0.25">
      <c r="B784" s="6" t="s">
        <v>6484</v>
      </c>
      <c r="C784">
        <v>0</v>
      </c>
      <c r="D784">
        <v>0</v>
      </c>
      <c r="E784">
        <v>0</v>
      </c>
      <c r="F784">
        <v>0</v>
      </c>
      <c r="G784">
        <v>0</v>
      </c>
      <c r="H784">
        <v>0</v>
      </c>
      <c r="I784">
        <v>0</v>
      </c>
      <c r="J784">
        <v>0</v>
      </c>
      <c r="K784">
        <v>0</v>
      </c>
      <c r="L784">
        <v>0</v>
      </c>
      <c r="M784">
        <v>9915</v>
      </c>
      <c r="N784">
        <v>0</v>
      </c>
    </row>
    <row r="785" spans="2:14" x14ac:dyDescent="0.25">
      <c r="B785" s="6" t="s">
        <v>6485</v>
      </c>
      <c r="C785">
        <v>0</v>
      </c>
      <c r="D785">
        <v>0</v>
      </c>
      <c r="E785">
        <v>0</v>
      </c>
      <c r="F785">
        <v>0</v>
      </c>
      <c r="G785">
        <v>0</v>
      </c>
      <c r="H785">
        <v>0</v>
      </c>
      <c r="I785">
        <v>0</v>
      </c>
      <c r="J785">
        <v>0</v>
      </c>
      <c r="K785">
        <v>0</v>
      </c>
      <c r="L785">
        <v>0</v>
      </c>
      <c r="M785">
        <v>0</v>
      </c>
      <c r="N785">
        <v>0</v>
      </c>
    </row>
    <row r="786" spans="2:14" x14ac:dyDescent="0.25">
      <c r="B786" s="6" t="s">
        <v>6486</v>
      </c>
      <c r="C786">
        <v>0</v>
      </c>
      <c r="D786">
        <v>0</v>
      </c>
      <c r="E786">
        <v>0</v>
      </c>
      <c r="F786">
        <v>0</v>
      </c>
      <c r="G786">
        <v>0</v>
      </c>
      <c r="H786">
        <v>0</v>
      </c>
      <c r="I786">
        <v>0</v>
      </c>
      <c r="J786">
        <v>0</v>
      </c>
      <c r="K786">
        <v>0</v>
      </c>
      <c r="L786">
        <v>0</v>
      </c>
      <c r="M786">
        <v>0</v>
      </c>
      <c r="N786">
        <v>7000</v>
      </c>
    </row>
    <row r="787" spans="2:14" x14ac:dyDescent="0.25">
      <c r="B787" s="6" t="s">
        <v>6008</v>
      </c>
      <c r="C787">
        <v>14500</v>
      </c>
      <c r="D787">
        <v>14500</v>
      </c>
      <c r="E787">
        <v>14500</v>
      </c>
      <c r="F787">
        <v>14500</v>
      </c>
      <c r="G787">
        <v>14500</v>
      </c>
      <c r="H787">
        <v>14500</v>
      </c>
      <c r="I787">
        <v>14500</v>
      </c>
      <c r="J787">
        <v>14500</v>
      </c>
      <c r="K787">
        <v>14500</v>
      </c>
      <c r="L787">
        <v>14500</v>
      </c>
      <c r="M787">
        <v>14500</v>
      </c>
      <c r="N787">
        <v>14500</v>
      </c>
    </row>
    <row r="788" spans="2:14" x14ac:dyDescent="0.25">
      <c r="B788" s="6" t="s">
        <v>6487</v>
      </c>
      <c r="C788">
        <v>0</v>
      </c>
      <c r="D788">
        <v>8000</v>
      </c>
      <c r="E788">
        <v>8000</v>
      </c>
      <c r="F788">
        <v>8000</v>
      </c>
      <c r="G788">
        <v>8000</v>
      </c>
      <c r="H788">
        <v>0</v>
      </c>
      <c r="I788">
        <v>8000</v>
      </c>
      <c r="J788">
        <v>3200</v>
      </c>
      <c r="K788">
        <v>0</v>
      </c>
      <c r="L788">
        <v>0</v>
      </c>
      <c r="M788">
        <v>0</v>
      </c>
      <c r="N788">
        <v>0</v>
      </c>
    </row>
    <row r="789" spans="2:14" x14ac:dyDescent="0.25">
      <c r="B789" s="6" t="s">
        <v>6488</v>
      </c>
      <c r="C789">
        <v>0</v>
      </c>
      <c r="D789">
        <v>0</v>
      </c>
      <c r="E789">
        <v>8000</v>
      </c>
      <c r="F789">
        <v>8000</v>
      </c>
      <c r="G789">
        <v>8000</v>
      </c>
      <c r="H789">
        <v>0</v>
      </c>
      <c r="I789">
        <v>0</v>
      </c>
      <c r="J789">
        <v>0</v>
      </c>
      <c r="K789">
        <v>0</v>
      </c>
      <c r="L789">
        <v>0</v>
      </c>
      <c r="M789">
        <v>0</v>
      </c>
      <c r="N789">
        <v>0</v>
      </c>
    </row>
    <row r="790" spans="2:14" x14ac:dyDescent="0.25">
      <c r="B790" s="6" t="s">
        <v>6489</v>
      </c>
      <c r="C790">
        <v>0</v>
      </c>
      <c r="D790">
        <v>5400</v>
      </c>
      <c r="E790">
        <v>5400</v>
      </c>
      <c r="F790">
        <v>5400</v>
      </c>
      <c r="G790">
        <v>5400</v>
      </c>
      <c r="H790">
        <v>0</v>
      </c>
      <c r="I790">
        <v>0</v>
      </c>
      <c r="J790">
        <v>0</v>
      </c>
      <c r="K790">
        <v>0</v>
      </c>
      <c r="L790">
        <v>0</v>
      </c>
      <c r="M790">
        <v>0</v>
      </c>
      <c r="N790">
        <v>0</v>
      </c>
    </row>
    <row r="791" spans="2:14" x14ac:dyDescent="0.25">
      <c r="B791" s="6" t="s">
        <v>6083</v>
      </c>
      <c r="C791">
        <v>0</v>
      </c>
      <c r="D791">
        <v>0</v>
      </c>
      <c r="E791">
        <v>0</v>
      </c>
      <c r="F791">
        <v>0</v>
      </c>
      <c r="G791">
        <v>0</v>
      </c>
      <c r="H791">
        <v>0</v>
      </c>
      <c r="I791">
        <v>0</v>
      </c>
      <c r="J791">
        <v>4740</v>
      </c>
      <c r="K791">
        <v>4740</v>
      </c>
      <c r="L791">
        <v>4740</v>
      </c>
      <c r="M791">
        <v>0</v>
      </c>
      <c r="N791">
        <v>0</v>
      </c>
    </row>
    <row r="792" spans="2:14" x14ac:dyDescent="0.25">
      <c r="B792" s="6" t="s">
        <v>6490</v>
      </c>
      <c r="C792">
        <v>0</v>
      </c>
      <c r="D792">
        <v>0</v>
      </c>
      <c r="E792">
        <v>8000</v>
      </c>
      <c r="F792">
        <v>0</v>
      </c>
      <c r="G792">
        <v>0</v>
      </c>
      <c r="H792">
        <v>0</v>
      </c>
      <c r="I792">
        <v>0</v>
      </c>
      <c r="J792">
        <v>0</v>
      </c>
      <c r="K792">
        <v>0</v>
      </c>
      <c r="L792">
        <v>0</v>
      </c>
      <c r="M792">
        <v>0</v>
      </c>
      <c r="N792">
        <v>0</v>
      </c>
    </row>
    <row r="793" spans="2:14" x14ac:dyDescent="0.25">
      <c r="B793" s="6" t="s">
        <v>6491</v>
      </c>
      <c r="C793">
        <v>0</v>
      </c>
      <c r="D793">
        <v>0</v>
      </c>
      <c r="E793">
        <v>0</v>
      </c>
      <c r="F793">
        <v>0</v>
      </c>
      <c r="G793">
        <v>7500</v>
      </c>
      <c r="H793">
        <v>0</v>
      </c>
      <c r="I793">
        <v>0</v>
      </c>
      <c r="J793">
        <v>0</v>
      </c>
      <c r="K793">
        <v>0</v>
      </c>
      <c r="L793">
        <v>0</v>
      </c>
      <c r="M793">
        <v>0</v>
      </c>
      <c r="N793">
        <v>0</v>
      </c>
    </row>
    <row r="794" spans="2:14" x14ac:dyDescent="0.25">
      <c r="B794" s="6" t="s">
        <v>6492</v>
      </c>
      <c r="C794">
        <v>0</v>
      </c>
      <c r="D794">
        <v>0</v>
      </c>
      <c r="E794">
        <v>5000</v>
      </c>
      <c r="F794">
        <v>0</v>
      </c>
      <c r="G794">
        <v>0</v>
      </c>
      <c r="H794">
        <v>0</v>
      </c>
      <c r="I794">
        <v>0</v>
      </c>
      <c r="J794">
        <v>0</v>
      </c>
      <c r="K794">
        <v>0</v>
      </c>
      <c r="L794">
        <v>0</v>
      </c>
      <c r="M794">
        <v>0</v>
      </c>
      <c r="N794">
        <v>0</v>
      </c>
    </row>
    <row r="795" spans="2:14" x14ac:dyDescent="0.25">
      <c r="B795" s="6" t="s">
        <v>6560</v>
      </c>
      <c r="C795">
        <v>0</v>
      </c>
      <c r="D795">
        <v>0</v>
      </c>
      <c r="E795">
        <v>0</v>
      </c>
      <c r="F795">
        <v>0</v>
      </c>
      <c r="G795">
        <v>0</v>
      </c>
      <c r="H795">
        <v>0</v>
      </c>
      <c r="I795">
        <v>536719</v>
      </c>
      <c r="J795">
        <v>0</v>
      </c>
      <c r="K795">
        <v>0</v>
      </c>
      <c r="L795">
        <v>713281</v>
      </c>
      <c r="M795">
        <v>0</v>
      </c>
      <c r="N795">
        <v>0</v>
      </c>
    </row>
    <row r="796" spans="2:14" x14ac:dyDescent="0.25">
      <c r="B796" s="6" t="s">
        <v>6561</v>
      </c>
      <c r="C796">
        <v>0</v>
      </c>
      <c r="D796">
        <v>0</v>
      </c>
      <c r="E796">
        <v>0</v>
      </c>
      <c r="F796">
        <v>0</v>
      </c>
      <c r="G796">
        <v>0</v>
      </c>
      <c r="H796">
        <v>0</v>
      </c>
      <c r="I796">
        <v>500000</v>
      </c>
      <c r="J796">
        <v>0</v>
      </c>
      <c r="K796">
        <v>0</v>
      </c>
      <c r="L796">
        <v>0</v>
      </c>
      <c r="M796">
        <v>0</v>
      </c>
      <c r="N796">
        <v>0</v>
      </c>
    </row>
    <row r="797" spans="2:14" x14ac:dyDescent="0.25">
      <c r="B797" s="6" t="s">
        <v>6562</v>
      </c>
      <c r="C797">
        <v>0</v>
      </c>
      <c r="D797">
        <v>0</v>
      </c>
      <c r="E797">
        <v>0</v>
      </c>
      <c r="F797">
        <v>0</v>
      </c>
      <c r="G797">
        <v>0</v>
      </c>
      <c r="H797">
        <v>0</v>
      </c>
      <c r="I797">
        <v>360000</v>
      </c>
      <c r="J797">
        <v>0</v>
      </c>
      <c r="K797">
        <v>0</v>
      </c>
      <c r="L797">
        <v>0</v>
      </c>
      <c r="M797">
        <v>0</v>
      </c>
      <c r="N797">
        <v>0</v>
      </c>
    </row>
    <row r="798" spans="2:14" x14ac:dyDescent="0.25">
      <c r="B798" s="6" t="s">
        <v>6563</v>
      </c>
      <c r="C798">
        <v>0</v>
      </c>
      <c r="D798">
        <v>0</v>
      </c>
      <c r="E798">
        <v>0</v>
      </c>
      <c r="F798">
        <v>0</v>
      </c>
      <c r="G798">
        <v>0</v>
      </c>
      <c r="H798">
        <v>338983</v>
      </c>
      <c r="I798">
        <v>0</v>
      </c>
      <c r="J798">
        <v>0</v>
      </c>
      <c r="K798">
        <v>0</v>
      </c>
      <c r="L798">
        <v>0</v>
      </c>
      <c r="M798">
        <v>0</v>
      </c>
      <c r="N798">
        <v>0</v>
      </c>
    </row>
    <row r="799" spans="2:14" x14ac:dyDescent="0.25">
      <c r="B799" s="6"/>
      <c r="C799">
        <v>19753888</v>
      </c>
      <c r="D799">
        <v>18089941</v>
      </c>
      <c r="E799">
        <v>19613749</v>
      </c>
      <c r="F799">
        <v>19282273</v>
      </c>
      <c r="G799">
        <v>19931439</v>
      </c>
      <c r="H799">
        <v>19573398</v>
      </c>
      <c r="I799">
        <v>20194430</v>
      </c>
      <c r="J799">
        <v>18598961</v>
      </c>
      <c r="K799">
        <v>18174141</v>
      </c>
      <c r="L799">
        <v>18746385</v>
      </c>
      <c r="M799">
        <v>17980667</v>
      </c>
      <c r="N799">
        <v>18570603</v>
      </c>
    </row>
    <row r="800" spans="2:14" x14ac:dyDescent="0.25">
      <c r="B800" s="6" t="s">
        <v>6009</v>
      </c>
      <c r="C800">
        <v>79000</v>
      </c>
      <c r="D800">
        <v>79000</v>
      </c>
      <c r="E800">
        <v>79000</v>
      </c>
      <c r="F800">
        <v>79000</v>
      </c>
      <c r="G800">
        <v>79000</v>
      </c>
      <c r="H800">
        <v>79000</v>
      </c>
      <c r="I800">
        <v>79000</v>
      </c>
      <c r="J800">
        <v>79000</v>
      </c>
      <c r="K800">
        <v>79000</v>
      </c>
      <c r="L800">
        <v>79000</v>
      </c>
      <c r="M800">
        <v>79000</v>
      </c>
      <c r="N800">
        <v>79000</v>
      </c>
    </row>
    <row r="801" spans="2:14" x14ac:dyDescent="0.25">
      <c r="B801" s="6" t="s">
        <v>6106</v>
      </c>
      <c r="C801">
        <v>0</v>
      </c>
      <c r="D801">
        <v>0</v>
      </c>
      <c r="E801">
        <v>0</v>
      </c>
      <c r="F801">
        <v>0</v>
      </c>
      <c r="G801">
        <v>0</v>
      </c>
      <c r="H801">
        <v>0</v>
      </c>
      <c r="I801">
        <v>0</v>
      </c>
      <c r="J801">
        <v>0</v>
      </c>
      <c r="K801">
        <v>0</v>
      </c>
      <c r="L801">
        <v>1500000</v>
      </c>
      <c r="M801">
        <v>0</v>
      </c>
      <c r="N801">
        <v>0</v>
      </c>
    </row>
    <row r="802" spans="2:14" x14ac:dyDescent="0.25">
      <c r="B802" s="6" t="s">
        <v>6107</v>
      </c>
      <c r="C802">
        <v>5815</v>
      </c>
      <c r="D802">
        <v>5725</v>
      </c>
      <c r="E802">
        <v>5770</v>
      </c>
      <c r="F802">
        <v>5725</v>
      </c>
      <c r="G802">
        <v>5770</v>
      </c>
      <c r="H802">
        <v>5725</v>
      </c>
      <c r="I802">
        <v>770</v>
      </c>
      <c r="J802">
        <v>860</v>
      </c>
      <c r="K802">
        <v>770</v>
      </c>
      <c r="L802">
        <v>725</v>
      </c>
      <c r="M802">
        <v>770</v>
      </c>
      <c r="N802">
        <v>725</v>
      </c>
    </row>
    <row r="803" spans="2:14" x14ac:dyDescent="0.25">
      <c r="B803" s="6" t="s">
        <v>6564</v>
      </c>
      <c r="C803">
        <v>0</v>
      </c>
      <c r="D803">
        <v>0</v>
      </c>
      <c r="E803">
        <v>0</v>
      </c>
      <c r="F803">
        <v>77952</v>
      </c>
      <c r="G803">
        <v>0</v>
      </c>
      <c r="H803">
        <v>77952</v>
      </c>
      <c r="I803">
        <v>0</v>
      </c>
      <c r="J803">
        <v>0</v>
      </c>
      <c r="K803">
        <v>0</v>
      </c>
      <c r="L803">
        <v>0</v>
      </c>
      <c r="M803">
        <v>0</v>
      </c>
      <c r="N803">
        <v>103936</v>
      </c>
    </row>
    <row r="804" spans="2:14" x14ac:dyDescent="0.25">
      <c r="B804" s="6" t="s">
        <v>6565</v>
      </c>
      <c r="C804">
        <v>0</v>
      </c>
      <c r="D804">
        <v>0</v>
      </c>
      <c r="E804">
        <v>0</v>
      </c>
      <c r="F804">
        <v>12000</v>
      </c>
      <c r="G804">
        <v>0</v>
      </c>
      <c r="H804">
        <v>0</v>
      </c>
      <c r="I804">
        <v>0</v>
      </c>
      <c r="J804">
        <v>0</v>
      </c>
      <c r="K804">
        <v>0</v>
      </c>
      <c r="L804">
        <v>0</v>
      </c>
      <c r="M804">
        <v>0</v>
      </c>
      <c r="N804">
        <v>0</v>
      </c>
    </row>
    <row r="805" spans="2:14" x14ac:dyDescent="0.25">
      <c r="B805" s="6" t="s">
        <v>6566</v>
      </c>
      <c r="C805">
        <v>0</v>
      </c>
      <c r="D805">
        <v>0</v>
      </c>
      <c r="E805">
        <v>0</v>
      </c>
      <c r="F805">
        <v>80000</v>
      </c>
      <c r="G805">
        <v>0</v>
      </c>
      <c r="H805">
        <v>0</v>
      </c>
      <c r="I805">
        <v>0</v>
      </c>
      <c r="J805">
        <v>0</v>
      </c>
      <c r="K805">
        <v>0</v>
      </c>
      <c r="L805">
        <v>0</v>
      </c>
      <c r="M805">
        <v>0</v>
      </c>
      <c r="N805">
        <v>0</v>
      </c>
    </row>
    <row r="806" spans="2:14" x14ac:dyDescent="0.25">
      <c r="B806" s="6" t="s">
        <v>6567</v>
      </c>
      <c r="C806">
        <v>0</v>
      </c>
      <c r="D806">
        <v>19166.666666666668</v>
      </c>
      <c r="E806">
        <v>19166.666666666668</v>
      </c>
      <c r="F806">
        <v>19166.666666666668</v>
      </c>
      <c r="G806">
        <v>19166.666666666668</v>
      </c>
      <c r="H806">
        <v>19166.666666666668</v>
      </c>
      <c r="I806">
        <v>19166.666666666668</v>
      </c>
      <c r="J806">
        <v>19166.666666666668</v>
      </c>
      <c r="K806">
        <v>19166.666666666668</v>
      </c>
      <c r="L806">
        <v>19166.666666666668</v>
      </c>
      <c r="M806">
        <v>19166.666666666668</v>
      </c>
      <c r="N806">
        <v>19166.666666666668</v>
      </c>
    </row>
    <row r="807" spans="2:14" x14ac:dyDescent="0.25">
      <c r="B807" s="6" t="s">
        <v>6494</v>
      </c>
      <c r="C807">
        <v>4223887</v>
      </c>
      <c r="D807">
        <v>6062083</v>
      </c>
      <c r="E807">
        <v>3872658</v>
      </c>
      <c r="F807">
        <v>3366329</v>
      </c>
      <c r="G807">
        <v>7314715</v>
      </c>
      <c r="H807">
        <v>2601664</v>
      </c>
      <c r="I807">
        <v>3148027</v>
      </c>
      <c r="J807">
        <v>6728238</v>
      </c>
      <c r="K807">
        <v>9349595</v>
      </c>
      <c r="L807">
        <v>5851157</v>
      </c>
      <c r="M807">
        <v>6139510</v>
      </c>
      <c r="N807">
        <v>12023691</v>
      </c>
    </row>
    <row r="808" spans="2:14" x14ac:dyDescent="0.25">
      <c r="B808" s="6" t="s">
        <v>6495</v>
      </c>
      <c r="C808">
        <v>3402992</v>
      </c>
      <c r="D808">
        <v>3418150</v>
      </c>
      <c r="E808">
        <v>3433309</v>
      </c>
      <c r="F808">
        <v>3448468</v>
      </c>
      <c r="G808">
        <v>3463627</v>
      </c>
      <c r="H808">
        <v>3478786</v>
      </c>
      <c r="I808">
        <v>3610960</v>
      </c>
      <c r="J808">
        <v>3743134</v>
      </c>
      <c r="K808">
        <v>3875309</v>
      </c>
      <c r="L808">
        <v>4007483</v>
      </c>
      <c r="M808">
        <v>4139657</v>
      </c>
      <c r="N808">
        <v>4271832</v>
      </c>
    </row>
    <row r="809" spans="2:14" x14ac:dyDescent="0.25">
      <c r="B809" s="6" t="s">
        <v>6496</v>
      </c>
      <c r="C809">
        <v>1334257</v>
      </c>
      <c r="D809">
        <v>2857477</v>
      </c>
      <c r="E809">
        <v>3064733</v>
      </c>
      <c r="F809">
        <v>3009112</v>
      </c>
      <c r="G809">
        <v>3430196</v>
      </c>
      <c r="H809">
        <v>3245583</v>
      </c>
      <c r="I809">
        <v>2466435</v>
      </c>
      <c r="J809">
        <v>2883433</v>
      </c>
      <c r="K809">
        <v>3127258</v>
      </c>
      <c r="L809">
        <v>3071917</v>
      </c>
      <c r="M809">
        <v>3511852</v>
      </c>
      <c r="N809">
        <v>4070782</v>
      </c>
    </row>
    <row r="810" spans="2:14" x14ac:dyDescent="0.25">
      <c r="B810" s="6" t="s">
        <v>6497</v>
      </c>
      <c r="C810">
        <v>2343529</v>
      </c>
      <c r="D810">
        <v>2275581</v>
      </c>
      <c r="E810">
        <v>2208565</v>
      </c>
      <c r="F810">
        <v>2298567</v>
      </c>
      <c r="G810">
        <v>2231552</v>
      </c>
      <c r="H810">
        <v>2163604</v>
      </c>
      <c r="I810">
        <v>2295313</v>
      </c>
      <c r="J810">
        <v>2461190</v>
      </c>
      <c r="K810">
        <v>2505149</v>
      </c>
      <c r="L810">
        <v>2548176</v>
      </c>
      <c r="M810">
        <v>2592135</v>
      </c>
      <c r="N810">
        <v>2635161</v>
      </c>
    </row>
    <row r="811" spans="2:14" x14ac:dyDescent="0.25">
      <c r="B811" s="6" t="s">
        <v>6498</v>
      </c>
      <c r="C811">
        <v>1882464</v>
      </c>
      <c r="D811">
        <v>1521355</v>
      </c>
      <c r="E811">
        <v>1768000</v>
      </c>
      <c r="F811">
        <v>1718866</v>
      </c>
      <c r="G811">
        <v>1809716</v>
      </c>
      <c r="H811">
        <v>1730650</v>
      </c>
      <c r="I811">
        <v>1882138</v>
      </c>
      <c r="J811">
        <v>1746641</v>
      </c>
      <c r="K811">
        <v>1747292</v>
      </c>
      <c r="L811">
        <v>1888667</v>
      </c>
      <c r="M811">
        <v>1819542</v>
      </c>
      <c r="N811">
        <v>2489738</v>
      </c>
    </row>
    <row r="812" spans="2:14" x14ac:dyDescent="0.25">
      <c r="B812" s="6" t="s">
        <v>6499</v>
      </c>
      <c r="C812">
        <v>1599591</v>
      </c>
      <c r="D812">
        <v>1742954</v>
      </c>
      <c r="E812">
        <v>1904848</v>
      </c>
      <c r="F812">
        <v>3394772</v>
      </c>
      <c r="G812">
        <v>-73882</v>
      </c>
      <c r="H812">
        <v>1489800</v>
      </c>
      <c r="I812">
        <v>1872550</v>
      </c>
      <c r="J812">
        <v>1689219</v>
      </c>
      <c r="K812">
        <v>548020</v>
      </c>
      <c r="L812">
        <v>1884221</v>
      </c>
      <c r="M812">
        <v>1804194</v>
      </c>
      <c r="N812">
        <v>3493222</v>
      </c>
    </row>
    <row r="813" spans="2:14" x14ac:dyDescent="0.25">
      <c r="B813" s="6" t="s">
        <v>6500</v>
      </c>
      <c r="C813">
        <v>1664634</v>
      </c>
      <c r="D813">
        <v>1345784</v>
      </c>
      <c r="E813">
        <v>1563761</v>
      </c>
      <c r="F813">
        <v>1520400</v>
      </c>
      <c r="G813">
        <v>1600566</v>
      </c>
      <c r="H813">
        <v>1530689</v>
      </c>
      <c r="I813">
        <v>1664564</v>
      </c>
      <c r="J813">
        <v>1545022</v>
      </c>
      <c r="K813">
        <v>1545669</v>
      </c>
      <c r="L813">
        <v>1670469</v>
      </c>
      <c r="M813">
        <v>1609502</v>
      </c>
      <c r="N813">
        <v>2201018</v>
      </c>
    </row>
    <row r="814" spans="2:14" x14ac:dyDescent="0.25">
      <c r="B814" s="6" t="s">
        <v>6501</v>
      </c>
      <c r="C814">
        <v>1610563</v>
      </c>
      <c r="D814">
        <v>544001</v>
      </c>
      <c r="E814">
        <v>1204417</v>
      </c>
      <c r="F814">
        <v>1119660</v>
      </c>
      <c r="G814">
        <v>1850179</v>
      </c>
      <c r="H814">
        <v>1136122</v>
      </c>
      <c r="I814">
        <v>927350</v>
      </c>
      <c r="J814">
        <v>1322942</v>
      </c>
      <c r="K814">
        <v>292688</v>
      </c>
      <c r="L814">
        <v>774000</v>
      </c>
      <c r="M814">
        <v>2074578</v>
      </c>
      <c r="N814">
        <v>4633613</v>
      </c>
    </row>
    <row r="815" spans="2:14" x14ac:dyDescent="0.25">
      <c r="B815" s="6" t="s">
        <v>6502</v>
      </c>
      <c r="C815">
        <v>565013</v>
      </c>
      <c r="D815">
        <v>1379010</v>
      </c>
      <c r="E815">
        <v>799184</v>
      </c>
      <c r="F815">
        <v>0</v>
      </c>
      <c r="G815">
        <v>1849977</v>
      </c>
      <c r="H815">
        <v>926952</v>
      </c>
      <c r="I815">
        <v>134724</v>
      </c>
      <c r="J815">
        <v>1468081</v>
      </c>
      <c r="K815">
        <v>707356</v>
      </c>
      <c r="L815">
        <v>1119518</v>
      </c>
      <c r="M815">
        <v>1703118</v>
      </c>
      <c r="N815">
        <v>2404515</v>
      </c>
    </row>
    <row r="816" spans="2:14" x14ac:dyDescent="0.25">
      <c r="B816" s="6" t="s">
        <v>6503</v>
      </c>
      <c r="C816">
        <v>962430</v>
      </c>
      <c r="D816">
        <v>981331</v>
      </c>
      <c r="E816">
        <v>1009160</v>
      </c>
      <c r="F816">
        <v>1034720</v>
      </c>
      <c r="G816">
        <v>1038684</v>
      </c>
      <c r="H816">
        <v>1016476</v>
      </c>
      <c r="I816">
        <v>1017995</v>
      </c>
      <c r="J816">
        <v>1013360</v>
      </c>
      <c r="K816">
        <v>1006617</v>
      </c>
      <c r="L816">
        <v>1004524</v>
      </c>
      <c r="M816">
        <v>1003655</v>
      </c>
      <c r="N816">
        <v>1004884</v>
      </c>
    </row>
    <row r="817" spans="2:14" x14ac:dyDescent="0.25">
      <c r="B817" s="6" t="s">
        <v>6504</v>
      </c>
      <c r="C817">
        <v>641963</v>
      </c>
      <c r="D817">
        <v>812588</v>
      </c>
      <c r="E817">
        <v>1027365</v>
      </c>
      <c r="F817">
        <v>678197</v>
      </c>
      <c r="G817">
        <v>1598705</v>
      </c>
      <c r="H817">
        <v>665714</v>
      </c>
      <c r="I817">
        <v>834614</v>
      </c>
      <c r="J817">
        <v>1118720</v>
      </c>
      <c r="K817">
        <v>925795</v>
      </c>
      <c r="L817">
        <v>990514</v>
      </c>
      <c r="M817">
        <v>1004580</v>
      </c>
      <c r="N817">
        <v>1735971</v>
      </c>
    </row>
    <row r="818" spans="2:14" x14ac:dyDescent="0.25">
      <c r="B818" s="6" t="s">
        <v>6505</v>
      </c>
      <c r="C818">
        <v>155925</v>
      </c>
      <c r="D818">
        <v>2162427</v>
      </c>
      <c r="E818">
        <v>345699</v>
      </c>
      <c r="F818">
        <v>1120305</v>
      </c>
      <c r="G818">
        <v>366082</v>
      </c>
      <c r="H818">
        <v>440100</v>
      </c>
      <c r="I818">
        <v>843394</v>
      </c>
      <c r="J818">
        <v>690017</v>
      </c>
      <c r="K818">
        <v>689090</v>
      </c>
      <c r="L818">
        <v>840634</v>
      </c>
      <c r="M818">
        <v>689626</v>
      </c>
      <c r="N818">
        <v>836644</v>
      </c>
    </row>
    <row r="819" spans="2:14" x14ac:dyDescent="0.25">
      <c r="B819" s="6" t="s">
        <v>6506</v>
      </c>
      <c r="C819">
        <v>400446</v>
      </c>
      <c r="D819">
        <v>797211</v>
      </c>
      <c r="E819">
        <v>663287</v>
      </c>
      <c r="F819">
        <v>1447401</v>
      </c>
      <c r="G819">
        <v>22150</v>
      </c>
      <c r="H819">
        <v>763053</v>
      </c>
      <c r="I819">
        <v>155487</v>
      </c>
      <c r="J819">
        <v>693477</v>
      </c>
      <c r="K819">
        <v>-1495</v>
      </c>
      <c r="L819">
        <v>615833</v>
      </c>
      <c r="M819">
        <v>827864</v>
      </c>
      <c r="N819">
        <v>2627225</v>
      </c>
    </row>
    <row r="820" spans="2:14" x14ac:dyDescent="0.25">
      <c r="B820" s="6" t="s">
        <v>6507</v>
      </c>
      <c r="C820">
        <v>592848</v>
      </c>
      <c r="D820">
        <v>592975</v>
      </c>
      <c r="E820">
        <v>592695</v>
      </c>
      <c r="F820">
        <v>592652</v>
      </c>
      <c r="G820">
        <v>592697</v>
      </c>
      <c r="H820">
        <v>592762</v>
      </c>
      <c r="I820">
        <v>592772</v>
      </c>
      <c r="J820">
        <v>592759</v>
      </c>
      <c r="K820">
        <v>592723</v>
      </c>
      <c r="L820">
        <v>592727</v>
      </c>
      <c r="M820">
        <v>592740</v>
      </c>
      <c r="N820">
        <v>592747</v>
      </c>
    </row>
    <row r="821" spans="2:14" x14ac:dyDescent="0.25">
      <c r="B821" s="6" t="s">
        <v>6508</v>
      </c>
      <c r="C821">
        <v>478889</v>
      </c>
      <c r="D821">
        <v>385057</v>
      </c>
      <c r="E821">
        <v>448329</v>
      </c>
      <c r="F821">
        <v>435466</v>
      </c>
      <c r="G821">
        <v>459292</v>
      </c>
      <c r="H821">
        <v>439013</v>
      </c>
      <c r="I821">
        <v>477897</v>
      </c>
      <c r="J821">
        <v>442280</v>
      </c>
      <c r="K821">
        <v>442147</v>
      </c>
      <c r="L821">
        <v>479010</v>
      </c>
      <c r="M821">
        <v>460765</v>
      </c>
      <c r="N821">
        <v>635959</v>
      </c>
    </row>
    <row r="822" spans="2:14" x14ac:dyDescent="0.25">
      <c r="B822" s="6" t="s">
        <v>6509</v>
      </c>
      <c r="C822">
        <v>95200</v>
      </c>
      <c r="D822">
        <v>195600</v>
      </c>
      <c r="E822">
        <v>296000</v>
      </c>
      <c r="F822">
        <v>396400</v>
      </c>
      <c r="G822">
        <v>496800</v>
      </c>
      <c r="H822">
        <v>496800</v>
      </c>
      <c r="I822">
        <v>496800</v>
      </c>
      <c r="J822">
        <v>496800</v>
      </c>
      <c r="K822">
        <v>496800</v>
      </c>
      <c r="L822">
        <v>496800</v>
      </c>
      <c r="M822">
        <v>496800</v>
      </c>
      <c r="N822">
        <v>496800</v>
      </c>
    </row>
    <row r="823" spans="2:14" x14ac:dyDescent="0.25">
      <c r="B823" s="6" t="s">
        <v>6510</v>
      </c>
      <c r="C823">
        <v>312522</v>
      </c>
      <c r="D823">
        <v>251287</v>
      </c>
      <c r="E823">
        <v>292578</v>
      </c>
      <c r="F823">
        <v>284184</v>
      </c>
      <c r="G823">
        <v>299732</v>
      </c>
      <c r="H823">
        <v>286499</v>
      </c>
      <c r="I823">
        <v>311874</v>
      </c>
      <c r="J823">
        <v>288630</v>
      </c>
      <c r="K823">
        <v>288544</v>
      </c>
      <c r="L823">
        <v>312601</v>
      </c>
      <c r="M823">
        <v>300694</v>
      </c>
      <c r="N823">
        <v>415025</v>
      </c>
    </row>
    <row r="824" spans="2:14" x14ac:dyDescent="0.25">
      <c r="B824" s="6" t="s">
        <v>6511</v>
      </c>
      <c r="C824">
        <v>141462</v>
      </c>
      <c r="D824">
        <v>-84406</v>
      </c>
      <c r="E824">
        <v>2680</v>
      </c>
      <c r="F824">
        <v>19939</v>
      </c>
      <c r="G824">
        <v>30755</v>
      </c>
      <c r="H824">
        <v>8176</v>
      </c>
      <c r="I824">
        <v>82267</v>
      </c>
      <c r="J824">
        <v>284256</v>
      </c>
      <c r="K824">
        <v>688721</v>
      </c>
      <c r="L824">
        <v>644661</v>
      </c>
      <c r="M824">
        <v>609429</v>
      </c>
      <c r="N824">
        <v>1124934</v>
      </c>
    </row>
    <row r="825" spans="2:14" x14ac:dyDescent="0.25">
      <c r="B825" s="6" t="s">
        <v>6512</v>
      </c>
      <c r="C825">
        <v>0</v>
      </c>
      <c r="D825">
        <v>0</v>
      </c>
      <c r="E825">
        <v>0</v>
      </c>
      <c r="F825">
        <v>887767</v>
      </c>
      <c r="G825">
        <v>0</v>
      </c>
      <c r="H825">
        <v>0</v>
      </c>
      <c r="I825">
        <v>887767</v>
      </c>
      <c r="J825">
        <v>0</v>
      </c>
      <c r="K825">
        <v>0</v>
      </c>
      <c r="L825">
        <v>887767</v>
      </c>
      <c r="M825">
        <v>0</v>
      </c>
      <c r="N825">
        <v>887767</v>
      </c>
    </row>
    <row r="826" spans="2:14" x14ac:dyDescent="0.25">
      <c r="B826" s="6" t="s">
        <v>6513</v>
      </c>
      <c r="C826">
        <v>53</v>
      </c>
      <c r="D826">
        <v>33</v>
      </c>
      <c r="E826">
        <v>39</v>
      </c>
      <c r="F826">
        <v>873637</v>
      </c>
      <c r="G826">
        <v>42</v>
      </c>
      <c r="H826">
        <v>42</v>
      </c>
      <c r="I826">
        <v>873638</v>
      </c>
      <c r="J826">
        <v>40</v>
      </c>
      <c r="K826">
        <v>41</v>
      </c>
      <c r="L826">
        <v>873637</v>
      </c>
      <c r="M826">
        <v>41</v>
      </c>
      <c r="N826">
        <v>873637</v>
      </c>
    </row>
    <row r="827" spans="2:14" x14ac:dyDescent="0.25">
      <c r="B827" s="6" t="s">
        <v>6514</v>
      </c>
      <c r="C827">
        <v>238918</v>
      </c>
      <c r="D827">
        <v>238918</v>
      </c>
      <c r="E827">
        <v>238918</v>
      </c>
      <c r="F827">
        <v>241665</v>
      </c>
      <c r="G827">
        <v>241665</v>
      </c>
      <c r="H827">
        <v>241665</v>
      </c>
      <c r="I827">
        <v>241665</v>
      </c>
      <c r="J827">
        <v>241955</v>
      </c>
      <c r="K827">
        <v>241955</v>
      </c>
      <c r="L827">
        <v>241955</v>
      </c>
      <c r="M827">
        <v>241955</v>
      </c>
      <c r="N827">
        <v>242439</v>
      </c>
    </row>
    <row r="828" spans="2:14" x14ac:dyDescent="0.25">
      <c r="B828" s="6" t="s">
        <v>6515</v>
      </c>
      <c r="C828">
        <v>178305</v>
      </c>
      <c r="D828">
        <v>185247</v>
      </c>
      <c r="E828">
        <v>197289</v>
      </c>
      <c r="F828">
        <v>192043</v>
      </c>
      <c r="G828">
        <v>203604</v>
      </c>
      <c r="H828">
        <v>158703</v>
      </c>
      <c r="I828">
        <v>166608</v>
      </c>
      <c r="J828">
        <v>174981</v>
      </c>
      <c r="K828">
        <v>185895</v>
      </c>
      <c r="L828">
        <v>186628</v>
      </c>
      <c r="M828">
        <v>186131</v>
      </c>
      <c r="N828">
        <v>185327</v>
      </c>
    </row>
    <row r="829" spans="2:14" x14ac:dyDescent="0.25">
      <c r="B829" s="6" t="s">
        <v>6516</v>
      </c>
      <c r="C829">
        <v>161384</v>
      </c>
      <c r="D829">
        <v>133414</v>
      </c>
      <c r="E829">
        <v>161549</v>
      </c>
      <c r="F829">
        <v>152115</v>
      </c>
      <c r="G829">
        <v>180630</v>
      </c>
      <c r="H829">
        <v>71408</v>
      </c>
      <c r="I829">
        <v>205087</v>
      </c>
      <c r="J829">
        <v>260780</v>
      </c>
      <c r="K829">
        <v>154257</v>
      </c>
      <c r="L829">
        <v>210351</v>
      </c>
      <c r="M829">
        <v>181782</v>
      </c>
      <c r="N829">
        <v>180861</v>
      </c>
    </row>
    <row r="830" spans="2:14" x14ac:dyDescent="0.25">
      <c r="B830" s="6" t="s">
        <v>6517</v>
      </c>
      <c r="C830">
        <v>160000</v>
      </c>
      <c r="D830">
        <v>160000</v>
      </c>
      <c r="E830">
        <v>160000</v>
      </c>
      <c r="F830">
        <v>160000</v>
      </c>
      <c r="G830">
        <v>160000</v>
      </c>
      <c r="H830">
        <v>160000</v>
      </c>
      <c r="I830">
        <v>160000</v>
      </c>
      <c r="J830">
        <v>160000</v>
      </c>
      <c r="K830">
        <v>160000</v>
      </c>
      <c r="L830">
        <v>160000</v>
      </c>
      <c r="M830">
        <v>160000</v>
      </c>
      <c r="N830">
        <v>160000</v>
      </c>
    </row>
    <row r="831" spans="2:14" x14ac:dyDescent="0.25">
      <c r="B831" s="6" t="s">
        <v>6518</v>
      </c>
      <c r="C831">
        <v>160000</v>
      </c>
      <c r="D831">
        <v>160000</v>
      </c>
      <c r="E831">
        <v>160000</v>
      </c>
      <c r="F831">
        <v>160000</v>
      </c>
      <c r="G831">
        <v>160000</v>
      </c>
      <c r="H831">
        <v>160000</v>
      </c>
      <c r="I831">
        <v>160000</v>
      </c>
      <c r="J831">
        <v>160000</v>
      </c>
      <c r="K831">
        <v>160000</v>
      </c>
      <c r="L831">
        <v>160000</v>
      </c>
      <c r="M831">
        <v>160000</v>
      </c>
      <c r="N831">
        <v>160000</v>
      </c>
    </row>
    <row r="832" spans="2:14" x14ac:dyDescent="0.25">
      <c r="B832" s="6" t="s">
        <v>6519</v>
      </c>
      <c r="C832">
        <v>151073</v>
      </c>
      <c r="D832">
        <v>151073</v>
      </c>
      <c r="E832">
        <v>151073</v>
      </c>
      <c r="F832">
        <v>151073</v>
      </c>
      <c r="G832">
        <v>151073</v>
      </c>
      <c r="H832">
        <v>151073</v>
      </c>
      <c r="I832">
        <v>151073</v>
      </c>
      <c r="J832">
        <v>151073</v>
      </c>
      <c r="K832">
        <v>151073</v>
      </c>
      <c r="L832">
        <v>151073</v>
      </c>
      <c r="M832">
        <v>151073</v>
      </c>
      <c r="N832">
        <v>151073</v>
      </c>
    </row>
    <row r="833" spans="2:14" x14ac:dyDescent="0.25">
      <c r="B833" s="6" t="s">
        <v>6520</v>
      </c>
      <c r="C833">
        <v>120000</v>
      </c>
      <c r="D833">
        <v>120000</v>
      </c>
      <c r="E833">
        <v>120000</v>
      </c>
      <c r="F833">
        <v>120000</v>
      </c>
      <c r="G833">
        <v>120000</v>
      </c>
      <c r="H833">
        <v>120000</v>
      </c>
      <c r="I833">
        <v>120000</v>
      </c>
      <c r="J833">
        <v>120000</v>
      </c>
      <c r="K833">
        <v>120000</v>
      </c>
      <c r="L833">
        <v>120000</v>
      </c>
      <c r="M833">
        <v>120000</v>
      </c>
      <c r="N833">
        <v>120000</v>
      </c>
    </row>
    <row r="834" spans="2:14" x14ac:dyDescent="0.25">
      <c r="B834" s="6" t="s">
        <v>6521</v>
      </c>
      <c r="C834">
        <v>120000</v>
      </c>
      <c r="D834">
        <v>120000</v>
      </c>
      <c r="E834">
        <v>120000</v>
      </c>
      <c r="F834">
        <v>120000</v>
      </c>
      <c r="G834">
        <v>120000</v>
      </c>
      <c r="H834">
        <v>120000</v>
      </c>
      <c r="I834">
        <v>120000</v>
      </c>
      <c r="J834">
        <v>120000</v>
      </c>
      <c r="K834">
        <v>120000</v>
      </c>
      <c r="L834">
        <v>120000</v>
      </c>
      <c r="M834">
        <v>120000</v>
      </c>
      <c r="N834">
        <v>120000</v>
      </c>
    </row>
    <row r="835" spans="2:14" x14ac:dyDescent="0.25">
      <c r="B835" s="6" t="s">
        <v>20</v>
      </c>
      <c r="C835">
        <v>159150</v>
      </c>
      <c r="D835">
        <v>178337</v>
      </c>
      <c r="E835">
        <v>200723</v>
      </c>
      <c r="F835">
        <v>209299</v>
      </c>
      <c r="G835">
        <v>218794</v>
      </c>
      <c r="H835">
        <v>225432</v>
      </c>
      <c r="I835">
        <v>198101</v>
      </c>
      <c r="J835">
        <v>194296</v>
      </c>
      <c r="K835">
        <v>203965</v>
      </c>
      <c r="L835">
        <v>203637</v>
      </c>
      <c r="M835">
        <v>204120</v>
      </c>
      <c r="N835">
        <v>203854</v>
      </c>
    </row>
    <row r="836" spans="2:14" x14ac:dyDescent="0.25">
      <c r="B836" s="6" t="s">
        <v>6522</v>
      </c>
      <c r="C836">
        <v>46790</v>
      </c>
      <c r="D836">
        <v>37622</v>
      </c>
      <c r="E836">
        <v>43804</v>
      </c>
      <c r="F836">
        <v>42547</v>
      </c>
      <c r="G836">
        <v>44875</v>
      </c>
      <c r="H836">
        <v>42894</v>
      </c>
      <c r="I836">
        <v>46693</v>
      </c>
      <c r="J836">
        <v>43213</v>
      </c>
      <c r="K836">
        <v>43200</v>
      </c>
      <c r="L836">
        <v>46802</v>
      </c>
      <c r="M836">
        <v>45019</v>
      </c>
      <c r="N836">
        <v>62136</v>
      </c>
    </row>
    <row r="837" spans="2:14" x14ac:dyDescent="0.25">
      <c r="B837" s="6" t="s">
        <v>6523</v>
      </c>
      <c r="C837">
        <v>60045</v>
      </c>
      <c r="D837">
        <v>60263</v>
      </c>
      <c r="E837">
        <v>60517</v>
      </c>
      <c r="F837">
        <v>60522</v>
      </c>
      <c r="G837">
        <v>60422</v>
      </c>
      <c r="H837">
        <v>60271</v>
      </c>
      <c r="I837">
        <v>60340</v>
      </c>
      <c r="J837">
        <v>60389</v>
      </c>
      <c r="K837">
        <v>60410</v>
      </c>
      <c r="L837">
        <v>60392</v>
      </c>
      <c r="M837">
        <v>60371</v>
      </c>
      <c r="N837">
        <v>60362</v>
      </c>
    </row>
    <row r="838" spans="2:14" x14ac:dyDescent="0.25">
      <c r="B838" s="6" t="s">
        <v>6524</v>
      </c>
      <c r="C838">
        <v>34991</v>
      </c>
      <c r="D838">
        <v>37382</v>
      </c>
      <c r="E838">
        <v>30801</v>
      </c>
      <c r="F838">
        <v>31709</v>
      </c>
      <c r="G838">
        <v>32603</v>
      </c>
      <c r="H838">
        <v>32913</v>
      </c>
      <c r="I838">
        <v>33400</v>
      </c>
      <c r="J838">
        <v>33135</v>
      </c>
      <c r="K838">
        <v>32427</v>
      </c>
      <c r="L838">
        <v>32698</v>
      </c>
      <c r="M838">
        <v>32862</v>
      </c>
      <c r="N838">
        <v>32906</v>
      </c>
    </row>
    <row r="839" spans="2:14" x14ac:dyDescent="0.25">
      <c r="B839" s="6" t="s">
        <v>6525</v>
      </c>
      <c r="C839">
        <v>27720</v>
      </c>
      <c r="D839">
        <v>28013</v>
      </c>
      <c r="E839">
        <v>27905</v>
      </c>
      <c r="F839">
        <v>28019</v>
      </c>
      <c r="G839">
        <v>27986</v>
      </c>
      <c r="H839">
        <v>27983</v>
      </c>
      <c r="I839">
        <v>28041</v>
      </c>
      <c r="J839">
        <v>28083</v>
      </c>
      <c r="K839">
        <v>86555</v>
      </c>
      <c r="L839">
        <v>28043</v>
      </c>
      <c r="M839">
        <v>28043</v>
      </c>
      <c r="N839">
        <v>20392</v>
      </c>
    </row>
    <row r="840" spans="2:14" x14ac:dyDescent="0.25">
      <c r="B840" s="6" t="s">
        <v>6526</v>
      </c>
      <c r="C840">
        <v>23189</v>
      </c>
      <c r="D840">
        <v>21995</v>
      </c>
      <c r="E840">
        <v>23857</v>
      </c>
      <c r="F840">
        <v>23644</v>
      </c>
      <c r="G840">
        <v>23667</v>
      </c>
      <c r="H840">
        <v>22922</v>
      </c>
      <c r="I840">
        <v>24614</v>
      </c>
      <c r="J840">
        <v>24275</v>
      </c>
      <c r="K840">
        <v>24938</v>
      </c>
      <c r="L840">
        <v>25813</v>
      </c>
      <c r="M840">
        <v>25985</v>
      </c>
      <c r="N840">
        <v>26029</v>
      </c>
    </row>
    <row r="841" spans="2:14" x14ac:dyDescent="0.25">
      <c r="B841" s="6" t="s">
        <v>6527</v>
      </c>
      <c r="C841">
        <v>21896</v>
      </c>
      <c r="D841">
        <v>21896</v>
      </c>
      <c r="E841">
        <v>21896</v>
      </c>
      <c r="F841">
        <v>21896</v>
      </c>
      <c r="G841">
        <v>21896</v>
      </c>
      <c r="H841">
        <v>21896</v>
      </c>
      <c r="I841">
        <v>21896</v>
      </c>
      <c r="J841">
        <v>21896</v>
      </c>
      <c r="K841">
        <v>21896</v>
      </c>
      <c r="L841">
        <v>21896</v>
      </c>
      <c r="M841">
        <v>21896</v>
      </c>
      <c r="N841">
        <v>21901</v>
      </c>
    </row>
    <row r="842" spans="2:14" x14ac:dyDescent="0.25">
      <c r="B842" s="6" t="s">
        <v>6528</v>
      </c>
      <c r="C842">
        <v>14591</v>
      </c>
      <c r="D842">
        <v>15670</v>
      </c>
      <c r="E842">
        <v>16646</v>
      </c>
      <c r="F842">
        <v>16911</v>
      </c>
      <c r="G842">
        <v>16991</v>
      </c>
      <c r="H842">
        <v>16941</v>
      </c>
      <c r="I842">
        <v>16862</v>
      </c>
      <c r="J842">
        <v>17253</v>
      </c>
      <c r="K842">
        <v>17527</v>
      </c>
      <c r="L842">
        <v>17679</v>
      </c>
      <c r="M842">
        <v>17811</v>
      </c>
      <c r="N842">
        <v>17952</v>
      </c>
    </row>
    <row r="843" spans="2:14" x14ac:dyDescent="0.25">
      <c r="B843" s="6" t="s">
        <v>6529</v>
      </c>
      <c r="C843">
        <v>15336</v>
      </c>
      <c r="D843">
        <v>15298</v>
      </c>
      <c r="E843">
        <v>15267</v>
      </c>
      <c r="F843">
        <v>15278</v>
      </c>
      <c r="G843">
        <v>15285</v>
      </c>
      <c r="H843">
        <v>15296</v>
      </c>
      <c r="I843">
        <v>15293</v>
      </c>
      <c r="J843">
        <v>15286</v>
      </c>
      <c r="K843">
        <v>15284</v>
      </c>
      <c r="L843">
        <v>15287</v>
      </c>
      <c r="M843">
        <v>15288</v>
      </c>
      <c r="N843">
        <v>15289</v>
      </c>
    </row>
    <row r="844" spans="2:14" x14ac:dyDescent="0.25">
      <c r="B844" s="6" t="s">
        <v>6530</v>
      </c>
      <c r="C844">
        <v>9574</v>
      </c>
      <c r="D844">
        <v>9907</v>
      </c>
      <c r="E844">
        <v>10338</v>
      </c>
      <c r="F844">
        <v>10804</v>
      </c>
      <c r="G844">
        <v>11139</v>
      </c>
      <c r="H844">
        <v>11675</v>
      </c>
      <c r="I844">
        <v>11050</v>
      </c>
      <c r="J844">
        <v>10733</v>
      </c>
      <c r="K844">
        <v>10515</v>
      </c>
      <c r="L844">
        <v>10542</v>
      </c>
      <c r="M844">
        <v>10581</v>
      </c>
      <c r="N844">
        <v>10629</v>
      </c>
    </row>
    <row r="845" spans="2:14" x14ac:dyDescent="0.25">
      <c r="B845" s="6" t="s">
        <v>6531</v>
      </c>
      <c r="C845">
        <v>7343</v>
      </c>
      <c r="D845">
        <v>7343</v>
      </c>
      <c r="E845">
        <v>7343</v>
      </c>
      <c r="F845">
        <v>7343</v>
      </c>
      <c r="G845">
        <v>7343</v>
      </c>
      <c r="H845">
        <v>7343</v>
      </c>
      <c r="I845">
        <v>7343</v>
      </c>
      <c r="J845">
        <v>7343</v>
      </c>
      <c r="K845">
        <v>7343</v>
      </c>
      <c r="L845">
        <v>7343</v>
      </c>
      <c r="M845">
        <v>7343</v>
      </c>
      <c r="N845">
        <v>7343</v>
      </c>
    </row>
    <row r="846" spans="2:14" x14ac:dyDescent="0.25">
      <c r="B846" s="6" t="s">
        <v>6532</v>
      </c>
      <c r="C846">
        <v>6822</v>
      </c>
      <c r="D846">
        <v>7041</v>
      </c>
      <c r="E846">
        <v>7122</v>
      </c>
      <c r="F846">
        <v>7124</v>
      </c>
      <c r="G846">
        <v>7111</v>
      </c>
      <c r="H846">
        <v>7027</v>
      </c>
      <c r="I846">
        <v>7041</v>
      </c>
      <c r="J846">
        <v>7078</v>
      </c>
      <c r="K846">
        <v>7084</v>
      </c>
      <c r="L846">
        <v>7078</v>
      </c>
      <c r="M846">
        <v>7070</v>
      </c>
      <c r="N846">
        <v>7063</v>
      </c>
    </row>
    <row r="847" spans="2:14" x14ac:dyDescent="0.25">
      <c r="B847" s="6" t="s">
        <v>6533</v>
      </c>
      <c r="C847">
        <v>4250</v>
      </c>
      <c r="D847">
        <v>4426</v>
      </c>
      <c r="E847">
        <v>4164</v>
      </c>
      <c r="F847">
        <v>4198</v>
      </c>
      <c r="G847">
        <v>4224</v>
      </c>
      <c r="H847">
        <v>4231</v>
      </c>
      <c r="I847">
        <v>4249</v>
      </c>
      <c r="J847">
        <v>4248</v>
      </c>
      <c r="K847">
        <v>4219</v>
      </c>
      <c r="L847">
        <v>4228</v>
      </c>
      <c r="M847">
        <v>4233</v>
      </c>
      <c r="N847">
        <v>4235</v>
      </c>
    </row>
    <row r="848" spans="2:14" x14ac:dyDescent="0.25">
      <c r="B848" s="6" t="s">
        <v>6534</v>
      </c>
      <c r="C848">
        <v>2177</v>
      </c>
      <c r="D848">
        <v>2177</v>
      </c>
      <c r="E848">
        <v>2177</v>
      </c>
      <c r="F848">
        <v>2177</v>
      </c>
      <c r="G848">
        <v>2177</v>
      </c>
      <c r="H848">
        <v>2177</v>
      </c>
      <c r="I848">
        <v>2177</v>
      </c>
      <c r="J848">
        <v>2177</v>
      </c>
      <c r="K848">
        <v>2177</v>
      </c>
      <c r="L848">
        <v>2177</v>
      </c>
      <c r="M848">
        <v>2177</v>
      </c>
      <c r="N848">
        <v>2177</v>
      </c>
    </row>
    <row r="849" spans="2:14" x14ac:dyDescent="0.25">
      <c r="B849" s="6" t="s">
        <v>6535</v>
      </c>
      <c r="C849">
        <v>1158</v>
      </c>
      <c r="D849">
        <v>1351</v>
      </c>
      <c r="E849">
        <v>1577</v>
      </c>
      <c r="F849">
        <v>1535</v>
      </c>
      <c r="G849">
        <v>1477</v>
      </c>
      <c r="H849">
        <v>1357</v>
      </c>
      <c r="I849">
        <v>1409</v>
      </c>
      <c r="J849">
        <v>1451</v>
      </c>
      <c r="K849">
        <v>1468</v>
      </c>
      <c r="L849">
        <v>1450</v>
      </c>
      <c r="M849">
        <v>1435</v>
      </c>
      <c r="N849">
        <v>1428</v>
      </c>
    </row>
    <row r="850" spans="2:14" x14ac:dyDescent="0.25">
      <c r="B850" s="6" t="s">
        <v>6536</v>
      </c>
      <c r="C850">
        <v>1135</v>
      </c>
      <c r="D850">
        <v>1132</v>
      </c>
      <c r="E850">
        <v>1132</v>
      </c>
      <c r="F850">
        <v>1132</v>
      </c>
      <c r="G850">
        <v>1132</v>
      </c>
      <c r="H850">
        <v>1132</v>
      </c>
      <c r="I850">
        <v>1132</v>
      </c>
      <c r="J850">
        <v>1132</v>
      </c>
      <c r="K850">
        <v>1132</v>
      </c>
      <c r="L850">
        <v>1132</v>
      </c>
      <c r="M850">
        <v>1132</v>
      </c>
      <c r="N850">
        <v>1252</v>
      </c>
    </row>
    <row r="851" spans="2:14" x14ac:dyDescent="0.25">
      <c r="B851" s="6" t="s">
        <v>6537</v>
      </c>
      <c r="C851">
        <v>601</v>
      </c>
      <c r="D851">
        <v>601</v>
      </c>
      <c r="E851">
        <v>601</v>
      </c>
      <c r="F851">
        <v>601</v>
      </c>
      <c r="G851">
        <v>602</v>
      </c>
      <c r="H851">
        <v>602</v>
      </c>
      <c r="I851">
        <v>602</v>
      </c>
      <c r="J851">
        <v>602</v>
      </c>
      <c r="K851">
        <v>602</v>
      </c>
      <c r="L851">
        <v>602</v>
      </c>
      <c r="M851">
        <v>602</v>
      </c>
      <c r="N851">
        <v>602</v>
      </c>
    </row>
    <row r="852" spans="2:14" x14ac:dyDescent="0.25">
      <c r="B852" s="6" t="s">
        <v>6538</v>
      </c>
      <c r="C852">
        <v>108</v>
      </c>
      <c r="D852">
        <v>126</v>
      </c>
      <c r="E852">
        <v>146</v>
      </c>
      <c r="F852">
        <v>144</v>
      </c>
      <c r="G852">
        <v>138</v>
      </c>
      <c r="H852">
        <v>125</v>
      </c>
      <c r="I852">
        <v>131</v>
      </c>
      <c r="J852">
        <v>135</v>
      </c>
      <c r="K852">
        <v>136</v>
      </c>
      <c r="L852">
        <v>135</v>
      </c>
      <c r="M852">
        <v>133</v>
      </c>
      <c r="N852">
        <v>133</v>
      </c>
    </row>
    <row r="853" spans="2:14" x14ac:dyDescent="0.25">
      <c r="B853" s="6" t="s">
        <v>6539</v>
      </c>
      <c r="C853">
        <v>0</v>
      </c>
      <c r="D853">
        <v>0</v>
      </c>
      <c r="E853">
        <v>0</v>
      </c>
      <c r="F853">
        <v>0</v>
      </c>
      <c r="G853">
        <v>0</v>
      </c>
      <c r="H853">
        <v>0</v>
      </c>
      <c r="I853">
        <v>0</v>
      </c>
      <c r="J853">
        <v>0</v>
      </c>
      <c r="K853">
        <v>0</v>
      </c>
      <c r="L853">
        <v>0</v>
      </c>
      <c r="M853">
        <v>0</v>
      </c>
      <c r="N853">
        <v>0</v>
      </c>
    </row>
    <row r="854" spans="2:14" x14ac:dyDescent="0.25">
      <c r="B854" s="6" t="s">
        <v>6540</v>
      </c>
      <c r="C854">
        <v>0</v>
      </c>
      <c r="D854">
        <v>0</v>
      </c>
      <c r="E854">
        <v>0</v>
      </c>
      <c r="F854">
        <v>0</v>
      </c>
      <c r="G854">
        <v>0</v>
      </c>
      <c r="H854">
        <v>0</v>
      </c>
      <c r="I854">
        <v>0</v>
      </c>
      <c r="J854">
        <v>0</v>
      </c>
      <c r="K854">
        <v>0</v>
      </c>
      <c r="L854">
        <v>0</v>
      </c>
      <c r="M854">
        <v>0</v>
      </c>
      <c r="N854">
        <v>0</v>
      </c>
    </row>
    <row r="855" spans="2:14" x14ac:dyDescent="0.25">
      <c r="B855" s="6" t="s">
        <v>6541</v>
      </c>
      <c r="C855">
        <v>0</v>
      </c>
      <c r="D855">
        <v>0</v>
      </c>
      <c r="E855">
        <v>0</v>
      </c>
      <c r="F855">
        <v>0</v>
      </c>
      <c r="G855">
        <v>0</v>
      </c>
      <c r="H855">
        <v>0</v>
      </c>
      <c r="I855">
        <v>0</v>
      </c>
      <c r="J855">
        <v>0</v>
      </c>
      <c r="K855">
        <v>0</v>
      </c>
      <c r="L855">
        <v>0</v>
      </c>
      <c r="M855">
        <v>0</v>
      </c>
      <c r="N855">
        <v>0</v>
      </c>
    </row>
    <row r="856" spans="2:14" x14ac:dyDescent="0.25">
      <c r="B856" s="6" t="s">
        <v>6542</v>
      </c>
      <c r="C856">
        <v>0</v>
      </c>
      <c r="D856">
        <v>0</v>
      </c>
      <c r="E856">
        <v>0</v>
      </c>
      <c r="F856">
        <v>0</v>
      </c>
      <c r="G856">
        <v>0</v>
      </c>
      <c r="H856">
        <v>0</v>
      </c>
      <c r="I856">
        <v>0</v>
      </c>
      <c r="J856">
        <v>0</v>
      </c>
      <c r="K856">
        <v>0</v>
      </c>
      <c r="L856">
        <v>0</v>
      </c>
      <c r="M856">
        <v>0</v>
      </c>
      <c r="N856">
        <v>0</v>
      </c>
    </row>
    <row r="857" spans="2:14" x14ac:dyDescent="0.25">
      <c r="B857" s="6" t="s">
        <v>6543</v>
      </c>
      <c r="C857">
        <v>0</v>
      </c>
      <c r="D857">
        <v>0</v>
      </c>
      <c r="E857">
        <v>0</v>
      </c>
      <c r="F857">
        <v>0</v>
      </c>
      <c r="G857">
        <v>0</v>
      </c>
      <c r="H857">
        <v>0</v>
      </c>
      <c r="I857">
        <v>0</v>
      </c>
      <c r="J857">
        <v>0</v>
      </c>
      <c r="K857">
        <v>0</v>
      </c>
      <c r="L857">
        <v>0</v>
      </c>
      <c r="M857">
        <v>0</v>
      </c>
      <c r="N857">
        <v>0</v>
      </c>
    </row>
    <row r="858" spans="2:14" x14ac:dyDescent="0.25">
      <c r="B858" s="6" t="s">
        <v>6544</v>
      </c>
      <c r="C858">
        <v>0</v>
      </c>
      <c r="D858">
        <v>0</v>
      </c>
      <c r="E858">
        <v>0</v>
      </c>
      <c r="F858">
        <v>0</v>
      </c>
      <c r="G858">
        <v>0</v>
      </c>
      <c r="H858">
        <v>0</v>
      </c>
      <c r="I858">
        <v>0</v>
      </c>
      <c r="J858">
        <v>0</v>
      </c>
      <c r="K858">
        <v>0</v>
      </c>
      <c r="L858">
        <v>0</v>
      </c>
      <c r="M858">
        <v>0</v>
      </c>
      <c r="N858">
        <v>0</v>
      </c>
    </row>
    <row r="859" spans="2:14" x14ac:dyDescent="0.25">
      <c r="B859" s="6" t="s">
        <v>6545</v>
      </c>
      <c r="C859">
        <v>0</v>
      </c>
      <c r="D859">
        <v>0</v>
      </c>
      <c r="E859">
        <v>0</v>
      </c>
      <c r="F859">
        <v>0</v>
      </c>
      <c r="G859">
        <v>0</v>
      </c>
      <c r="H859">
        <v>0</v>
      </c>
      <c r="I859">
        <v>0</v>
      </c>
      <c r="J859">
        <v>0</v>
      </c>
      <c r="K859">
        <v>0</v>
      </c>
      <c r="L859">
        <v>0</v>
      </c>
      <c r="M859">
        <v>0</v>
      </c>
      <c r="N859">
        <v>0</v>
      </c>
    </row>
    <row r="860" spans="2:14" x14ac:dyDescent="0.25">
      <c r="B860" s="6" t="s">
        <v>6546</v>
      </c>
      <c r="C860">
        <v>0</v>
      </c>
      <c r="D860">
        <v>0</v>
      </c>
      <c r="E860">
        <v>0</v>
      </c>
      <c r="F860">
        <v>0</v>
      </c>
      <c r="G860">
        <v>0</v>
      </c>
      <c r="H860">
        <v>0</v>
      </c>
      <c r="I860">
        <v>0</v>
      </c>
      <c r="J860">
        <v>0</v>
      </c>
      <c r="K860">
        <v>0</v>
      </c>
      <c r="L860">
        <v>0</v>
      </c>
      <c r="M860">
        <v>0</v>
      </c>
      <c r="N860">
        <v>0</v>
      </c>
    </row>
    <row r="861" spans="2:14" x14ac:dyDescent="0.25">
      <c r="B861" s="6" t="s">
        <v>6547</v>
      </c>
      <c r="C861">
        <v>0</v>
      </c>
      <c r="D861">
        <v>0</v>
      </c>
      <c r="E861">
        <v>0</v>
      </c>
      <c r="F861">
        <v>0</v>
      </c>
      <c r="G861">
        <v>0</v>
      </c>
      <c r="H861">
        <v>0</v>
      </c>
      <c r="I861">
        <v>0</v>
      </c>
      <c r="J861">
        <v>0</v>
      </c>
      <c r="K861">
        <v>0</v>
      </c>
      <c r="L861">
        <v>0</v>
      </c>
      <c r="M861">
        <v>0</v>
      </c>
      <c r="N861">
        <v>0</v>
      </c>
    </row>
    <row r="862" spans="2:14" x14ac:dyDescent="0.25">
      <c r="B862" s="6" t="s">
        <v>6548</v>
      </c>
      <c r="C862">
        <v>0</v>
      </c>
      <c r="D862">
        <v>0</v>
      </c>
      <c r="E862">
        <v>0</v>
      </c>
      <c r="F862">
        <v>0</v>
      </c>
      <c r="G862">
        <v>0</v>
      </c>
      <c r="H862">
        <v>0</v>
      </c>
      <c r="I862">
        <v>0</v>
      </c>
      <c r="J862">
        <v>0</v>
      </c>
      <c r="K862">
        <v>0</v>
      </c>
      <c r="L862">
        <v>0</v>
      </c>
      <c r="M862">
        <v>0</v>
      </c>
      <c r="N862">
        <v>0</v>
      </c>
    </row>
    <row r="863" spans="2:14" x14ac:dyDescent="0.25">
      <c r="B863" s="6" t="s">
        <v>6549</v>
      </c>
      <c r="C863">
        <v>0</v>
      </c>
      <c r="D863">
        <v>0</v>
      </c>
      <c r="E863">
        <v>0</v>
      </c>
      <c r="F863">
        <v>0</v>
      </c>
      <c r="G863">
        <v>0</v>
      </c>
      <c r="H863">
        <v>0</v>
      </c>
      <c r="I863">
        <v>0</v>
      </c>
      <c r="J863">
        <v>0</v>
      </c>
      <c r="K863">
        <v>0</v>
      </c>
      <c r="L863">
        <v>0</v>
      </c>
      <c r="M863">
        <v>0</v>
      </c>
      <c r="N863">
        <v>0</v>
      </c>
    </row>
    <row r="864" spans="2:14" x14ac:dyDescent="0.25">
      <c r="B864" s="6" t="s">
        <v>6550</v>
      </c>
      <c r="C864">
        <v>0</v>
      </c>
      <c r="D864">
        <v>0</v>
      </c>
      <c r="E864">
        <v>0</v>
      </c>
      <c r="F864">
        <v>0</v>
      </c>
      <c r="G864">
        <v>0</v>
      </c>
      <c r="H864">
        <v>0</v>
      </c>
      <c r="I864">
        <v>0</v>
      </c>
      <c r="J864">
        <v>0</v>
      </c>
      <c r="K864">
        <v>0</v>
      </c>
      <c r="L864">
        <v>0</v>
      </c>
      <c r="M864">
        <v>0</v>
      </c>
      <c r="N864">
        <v>0</v>
      </c>
    </row>
    <row r="865" spans="2:14" x14ac:dyDescent="0.25">
      <c r="B865" s="6" t="s">
        <v>6551</v>
      </c>
      <c r="C865">
        <v>0</v>
      </c>
      <c r="D865">
        <v>0</v>
      </c>
      <c r="E865">
        <v>0</v>
      </c>
      <c r="F865">
        <v>0</v>
      </c>
      <c r="G865">
        <v>450862</v>
      </c>
      <c r="H865">
        <v>0</v>
      </c>
      <c r="I865">
        <v>0</v>
      </c>
      <c r="J865">
        <v>0</v>
      </c>
      <c r="K865">
        <v>0</v>
      </c>
      <c r="L865">
        <v>450863</v>
      </c>
      <c r="M865">
        <v>0</v>
      </c>
      <c r="N865">
        <v>0</v>
      </c>
    </row>
    <row r="866" spans="2:14" x14ac:dyDescent="0.25">
      <c r="B866" s="6" t="s">
        <v>6552</v>
      </c>
      <c r="C866">
        <v>0</v>
      </c>
      <c r="D866">
        <v>0</v>
      </c>
      <c r="E866">
        <v>0</v>
      </c>
      <c r="F866">
        <v>0</v>
      </c>
      <c r="G866">
        <v>0</v>
      </c>
      <c r="H866">
        <v>0</v>
      </c>
      <c r="I866">
        <v>5081236</v>
      </c>
      <c r="J866">
        <v>0</v>
      </c>
      <c r="K866">
        <v>0</v>
      </c>
      <c r="L866">
        <v>316448</v>
      </c>
      <c r="M866">
        <v>0</v>
      </c>
      <c r="N866">
        <v>0</v>
      </c>
    </row>
    <row r="867" spans="2:14" x14ac:dyDescent="0.25">
      <c r="B867" s="6" t="s">
        <v>6553</v>
      </c>
      <c r="C867">
        <v>0</v>
      </c>
      <c r="D867">
        <v>0</v>
      </c>
      <c r="E867">
        <v>0</v>
      </c>
      <c r="F867">
        <v>3878232</v>
      </c>
      <c r="G867">
        <v>0</v>
      </c>
      <c r="H867">
        <v>0</v>
      </c>
      <c r="I867">
        <v>0</v>
      </c>
      <c r="J867">
        <v>0</v>
      </c>
      <c r="K867">
        <v>0</v>
      </c>
      <c r="L867">
        <v>0</v>
      </c>
      <c r="M867">
        <v>0</v>
      </c>
      <c r="N867">
        <v>0</v>
      </c>
    </row>
    <row r="868" spans="2:14" x14ac:dyDescent="0.25">
      <c r="B868" s="6" t="s">
        <v>6554</v>
      </c>
      <c r="C868">
        <v>0</v>
      </c>
      <c r="D868">
        <v>0</v>
      </c>
      <c r="E868">
        <v>0</v>
      </c>
      <c r="F868">
        <v>0</v>
      </c>
      <c r="G868">
        <v>0</v>
      </c>
      <c r="H868">
        <v>0</v>
      </c>
      <c r="I868">
        <v>0</v>
      </c>
      <c r="J868">
        <v>0</v>
      </c>
      <c r="K868">
        <v>75000</v>
      </c>
      <c r="L868">
        <v>0</v>
      </c>
      <c r="M868">
        <v>0</v>
      </c>
      <c r="N868">
        <v>0</v>
      </c>
    </row>
    <row r="869" spans="2:14" x14ac:dyDescent="0.25">
      <c r="B869" s="6" t="s">
        <v>6555</v>
      </c>
      <c r="C869">
        <v>0</v>
      </c>
      <c r="D869">
        <v>0</v>
      </c>
      <c r="E869">
        <v>0</v>
      </c>
      <c r="F869">
        <v>0</v>
      </c>
      <c r="G869">
        <v>0</v>
      </c>
      <c r="H869">
        <v>0</v>
      </c>
      <c r="I869">
        <v>0</v>
      </c>
      <c r="J869">
        <v>0</v>
      </c>
      <c r="K869">
        <v>442000</v>
      </c>
      <c r="L869">
        <v>0</v>
      </c>
      <c r="M869">
        <v>0</v>
      </c>
      <c r="N869">
        <v>0</v>
      </c>
    </row>
    <row r="870" spans="2:14" x14ac:dyDescent="0.25">
      <c r="B870" s="6" t="s">
        <v>6556</v>
      </c>
      <c r="C870">
        <v>0</v>
      </c>
      <c r="D870">
        <v>0</v>
      </c>
      <c r="E870">
        <v>0</v>
      </c>
      <c r="F870">
        <v>0</v>
      </c>
      <c r="G870">
        <v>0</v>
      </c>
      <c r="H870">
        <v>0</v>
      </c>
      <c r="I870">
        <v>394297</v>
      </c>
      <c r="J870">
        <v>0</v>
      </c>
      <c r="K870">
        <v>0</v>
      </c>
      <c r="L870">
        <v>0</v>
      </c>
      <c r="M870">
        <v>0</v>
      </c>
      <c r="N870">
        <v>0</v>
      </c>
    </row>
    <row r="871" spans="2:14" x14ac:dyDescent="0.25">
      <c r="B871" s="6" t="s">
        <v>5660</v>
      </c>
      <c r="C871">
        <v>138143311.25</v>
      </c>
      <c r="D871">
        <v>133287821.91666667</v>
      </c>
      <c r="E871">
        <v>154170306.58666667</v>
      </c>
      <c r="F871">
        <v>334460557.91666669</v>
      </c>
      <c r="G871">
        <v>137361474.91666669</v>
      </c>
      <c r="H871">
        <v>169809860.91666666</v>
      </c>
      <c r="I871">
        <v>140100292.91666669</v>
      </c>
      <c r="J871">
        <v>121153552.91666667</v>
      </c>
      <c r="K871">
        <v>143123355.25</v>
      </c>
      <c r="L871">
        <v>178073654.25</v>
      </c>
      <c r="M871">
        <v>132212810.25000001</v>
      </c>
      <c r="N871">
        <v>190833650.25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2">
    <tabColor rgb="FF7030A0"/>
  </sheetPr>
  <dimension ref="C4:D29"/>
  <sheetViews>
    <sheetView showGridLines="0" workbookViewId="0">
      <selection activeCell="H9" sqref="H9"/>
    </sheetView>
  </sheetViews>
  <sheetFormatPr baseColWidth="10" defaultColWidth="11.5703125" defaultRowHeight="15" x14ac:dyDescent="0.25"/>
  <cols>
    <col min="3" max="3" width="36.85546875" customWidth="1"/>
    <col min="4" max="4" width="22.42578125" customWidth="1"/>
    <col min="5" max="6" width="21.140625" bestFit="1" customWidth="1"/>
    <col min="7" max="7" width="20.5703125" bestFit="1" customWidth="1"/>
    <col min="8" max="8" width="21.140625" bestFit="1" customWidth="1"/>
  </cols>
  <sheetData>
    <row r="4" spans="3:4" x14ac:dyDescent="0.25">
      <c r="C4" s="7" t="s">
        <v>5659</v>
      </c>
      <c r="D4" t="s">
        <v>5650</v>
      </c>
    </row>
    <row r="5" spans="3:4" x14ac:dyDescent="0.25">
      <c r="C5" s="6" t="s">
        <v>179</v>
      </c>
      <c r="D5" s="17">
        <v>387297675</v>
      </c>
    </row>
    <row r="6" spans="3:4" x14ac:dyDescent="0.25">
      <c r="C6" s="6" t="s">
        <v>90</v>
      </c>
      <c r="D6" s="17">
        <v>395592078.80333334</v>
      </c>
    </row>
    <row r="7" spans="3:4" x14ac:dyDescent="0.25">
      <c r="C7" s="6" t="s">
        <v>125</v>
      </c>
      <c r="D7" s="17">
        <v>483611330.25050002</v>
      </c>
    </row>
    <row r="8" spans="3:4" x14ac:dyDescent="0.25">
      <c r="C8" s="6" t="s">
        <v>62</v>
      </c>
      <c r="D8" s="17">
        <v>535458586</v>
      </c>
    </row>
    <row r="9" spans="3:4" x14ac:dyDescent="0.25">
      <c r="C9" s="6">
        <v>0</v>
      </c>
      <c r="D9" s="17">
        <v>600622043</v>
      </c>
    </row>
    <row r="10" spans="3:4" x14ac:dyDescent="0.25">
      <c r="C10" s="6" t="s">
        <v>5660</v>
      </c>
      <c r="D10" s="17">
        <v>2402581713.0538335</v>
      </c>
    </row>
    <row r="21" spans="4:4" x14ac:dyDescent="0.25">
      <c r="D21" s="11"/>
    </row>
    <row r="22" spans="4:4" x14ac:dyDescent="0.25">
      <c r="D22" s="11"/>
    </row>
    <row r="23" spans="4:4" x14ac:dyDescent="0.25">
      <c r="D23" s="11"/>
    </row>
    <row r="24" spans="4:4" x14ac:dyDescent="0.25">
      <c r="D24" s="11"/>
    </row>
    <row r="25" spans="4:4" x14ac:dyDescent="0.25">
      <c r="D25" s="11"/>
    </row>
    <row r="26" spans="4:4" x14ac:dyDescent="0.25">
      <c r="D26" s="11"/>
    </row>
    <row r="27" spans="4:4" x14ac:dyDescent="0.25">
      <c r="D27" s="11"/>
    </row>
    <row r="28" spans="4:4" x14ac:dyDescent="0.25">
      <c r="D28" s="11"/>
    </row>
    <row r="29" spans="4:4" x14ac:dyDescent="0.25">
      <c r="D29" s="1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
    <tabColor rgb="FF7030A0"/>
  </sheetPr>
  <dimension ref="A2:B151"/>
  <sheetViews>
    <sheetView showGridLines="0" workbookViewId="0">
      <selection activeCell="H9" sqref="H9"/>
    </sheetView>
  </sheetViews>
  <sheetFormatPr baseColWidth="10" defaultColWidth="11.5703125" defaultRowHeight="15" x14ac:dyDescent="0.25"/>
  <cols>
    <col min="1" max="1" width="63.42578125" customWidth="1"/>
    <col min="2" max="2" width="8.85546875" customWidth="1"/>
  </cols>
  <sheetData>
    <row r="2" spans="1:2" x14ac:dyDescent="0.25">
      <c r="A2" t="s">
        <v>5662</v>
      </c>
    </row>
    <row r="4" spans="1:2" x14ac:dyDescent="0.25">
      <c r="A4" s="7" t="s">
        <v>5659</v>
      </c>
      <c r="B4" t="s">
        <v>5663</v>
      </c>
    </row>
    <row r="5" spans="1:2" x14ac:dyDescent="0.25">
      <c r="A5" s="6" t="s">
        <v>5680</v>
      </c>
      <c r="B5">
        <v>257</v>
      </c>
    </row>
    <row r="6" spans="1:2" x14ac:dyDescent="0.25">
      <c r="A6" s="6" t="s">
        <v>5687</v>
      </c>
      <c r="B6">
        <v>202</v>
      </c>
    </row>
    <row r="7" spans="1:2" x14ac:dyDescent="0.25">
      <c r="A7" s="6" t="s">
        <v>527</v>
      </c>
      <c r="B7">
        <v>149</v>
      </c>
    </row>
    <row r="8" spans="1:2" x14ac:dyDescent="0.25">
      <c r="A8" s="6" t="s">
        <v>526</v>
      </c>
      <c r="B8">
        <v>125</v>
      </c>
    </row>
    <row r="9" spans="1:2" x14ac:dyDescent="0.25">
      <c r="A9" s="6" t="s">
        <v>5678</v>
      </c>
      <c r="B9">
        <v>72</v>
      </c>
    </row>
    <row r="10" spans="1:2" x14ac:dyDescent="0.25">
      <c r="A10" s="6" t="s">
        <v>6011</v>
      </c>
      <c r="B10">
        <v>11</v>
      </c>
    </row>
    <row r="11" spans="1:2" x14ac:dyDescent="0.25">
      <c r="A11" s="6" t="s">
        <v>5674</v>
      </c>
      <c r="B11">
        <v>10</v>
      </c>
    </row>
    <row r="12" spans="1:2" x14ac:dyDescent="0.25">
      <c r="A12" s="6" t="s">
        <v>6404</v>
      </c>
      <c r="B12">
        <v>3</v>
      </c>
    </row>
    <row r="13" spans="1:2" x14ac:dyDescent="0.25">
      <c r="A13" s="6" t="s">
        <v>5675</v>
      </c>
      <c r="B13">
        <v>3</v>
      </c>
    </row>
    <row r="14" spans="1:2" x14ac:dyDescent="0.25">
      <c r="A14" s="6" t="s">
        <v>529</v>
      </c>
      <c r="B14">
        <v>2</v>
      </c>
    </row>
    <row r="15" spans="1:2" x14ac:dyDescent="0.25">
      <c r="A15" s="6" t="s">
        <v>5679</v>
      </c>
      <c r="B15">
        <v>2</v>
      </c>
    </row>
    <row r="16" spans="1:2" x14ac:dyDescent="0.25">
      <c r="A16" s="6" t="s">
        <v>5660</v>
      </c>
      <c r="B16">
        <v>836</v>
      </c>
    </row>
    <row r="18" spans="1:2" ht="13.5" customHeight="1" x14ac:dyDescent="0.25"/>
    <row r="20" spans="1:2" x14ac:dyDescent="0.25">
      <c r="A20" s="6" t="s">
        <v>5661</v>
      </c>
    </row>
    <row r="22" spans="1:2" x14ac:dyDescent="0.25">
      <c r="A22" s="7" t="s">
        <v>5659</v>
      </c>
      <c r="B22" t="s">
        <v>5650</v>
      </c>
    </row>
    <row r="23" spans="1:2" x14ac:dyDescent="0.25">
      <c r="A23" s="6" t="s">
        <v>5680</v>
      </c>
      <c r="B23" s="10">
        <v>900950126.29250002</v>
      </c>
    </row>
    <row r="24" spans="1:2" x14ac:dyDescent="0.25">
      <c r="A24" s="6">
        <v>0</v>
      </c>
      <c r="B24" s="10">
        <v>887976436</v>
      </c>
    </row>
    <row r="25" spans="1:2" x14ac:dyDescent="0.25">
      <c r="A25" s="6" t="s">
        <v>5678</v>
      </c>
      <c r="B25" s="10">
        <v>564953399.95799994</v>
      </c>
    </row>
    <row r="26" spans="1:2" x14ac:dyDescent="0.25">
      <c r="A26" s="6" t="s">
        <v>526</v>
      </c>
      <c r="B26" s="10">
        <v>250026223.47</v>
      </c>
    </row>
    <row r="27" spans="1:2" x14ac:dyDescent="0.25">
      <c r="A27" s="6" t="s">
        <v>5687</v>
      </c>
      <c r="B27" s="10">
        <v>121768548.00333333</v>
      </c>
    </row>
    <row r="28" spans="1:2" x14ac:dyDescent="0.25">
      <c r="A28" s="6" t="s">
        <v>527</v>
      </c>
      <c r="B28" s="10">
        <v>12517231</v>
      </c>
    </row>
    <row r="29" spans="1:2" x14ac:dyDescent="0.25">
      <c r="A29" s="6" t="s">
        <v>5674</v>
      </c>
      <c r="B29" s="10">
        <v>8181434</v>
      </c>
    </row>
    <row r="30" spans="1:2" x14ac:dyDescent="0.25">
      <c r="A30" s="6" t="s">
        <v>529</v>
      </c>
      <c r="B30" s="10">
        <v>8075000</v>
      </c>
    </row>
    <row r="31" spans="1:2" x14ac:dyDescent="0.25">
      <c r="A31" s="6" t="s">
        <v>5675</v>
      </c>
      <c r="B31" s="10">
        <v>6029688</v>
      </c>
    </row>
    <row r="32" spans="1:2" x14ac:dyDescent="0.25">
      <c r="A32" s="6" t="s">
        <v>6011</v>
      </c>
      <c r="B32" s="10">
        <v>1327708</v>
      </c>
    </row>
    <row r="33" spans="1:2" x14ac:dyDescent="0.25">
      <c r="A33" s="6" t="s">
        <v>5679</v>
      </c>
      <c r="B33" s="10">
        <v>651692</v>
      </c>
    </row>
    <row r="34" spans="1:2" x14ac:dyDescent="0.25">
      <c r="A34" s="6" t="s">
        <v>6404</v>
      </c>
      <c r="B34" s="10">
        <v>592928</v>
      </c>
    </row>
    <row r="35" spans="1:2" x14ac:dyDescent="0.25">
      <c r="A35" s="6"/>
      <c r="B35" s="10">
        <v>0</v>
      </c>
    </row>
    <row r="36" spans="1:2" x14ac:dyDescent="0.25">
      <c r="A36" s="6" t="s">
        <v>5660</v>
      </c>
      <c r="B36" s="10">
        <v>2763050414.7238331</v>
      </c>
    </row>
    <row r="37" spans="1:2" x14ac:dyDescent="0.25">
      <c r="A37" s="6"/>
      <c r="B37" s="10"/>
    </row>
    <row r="38" spans="1:2" x14ac:dyDescent="0.25">
      <c r="A38" s="6"/>
      <c r="B38" s="10"/>
    </row>
    <row r="39" spans="1:2" x14ac:dyDescent="0.25">
      <c r="A39" t="s">
        <v>5662</v>
      </c>
    </row>
    <row r="41" spans="1:2" x14ac:dyDescent="0.25">
      <c r="A41" s="7" t="s">
        <v>5659</v>
      </c>
      <c r="B41" t="s">
        <v>5650</v>
      </c>
    </row>
    <row r="42" spans="1:2" x14ac:dyDescent="0.25">
      <c r="A42" s="6" t="s">
        <v>5711</v>
      </c>
      <c r="B42" s="11">
        <v>1581289162.7238333</v>
      </c>
    </row>
    <row r="43" spans="1:2" x14ac:dyDescent="0.25">
      <c r="A43" s="6" t="s">
        <v>16</v>
      </c>
      <c r="B43" s="11">
        <v>347619738</v>
      </c>
    </row>
    <row r="44" spans="1:2" x14ac:dyDescent="0.25">
      <c r="A44" s="6" t="s">
        <v>24</v>
      </c>
      <c r="B44" s="11">
        <v>20036510</v>
      </c>
    </row>
    <row r="45" spans="1:2" x14ac:dyDescent="0.25">
      <c r="A45" s="6" t="s">
        <v>28</v>
      </c>
      <c r="B45" s="11">
        <v>150000</v>
      </c>
    </row>
    <row r="46" spans="1:2" x14ac:dyDescent="0.25">
      <c r="A46" s="6" t="s">
        <v>5660</v>
      </c>
      <c r="B46" s="11">
        <v>1949095410.7238333</v>
      </c>
    </row>
    <row r="48" spans="1:2" x14ac:dyDescent="0.25">
      <c r="A48" s="6"/>
      <c r="B48" s="11"/>
    </row>
    <row r="49" spans="1:2" x14ac:dyDescent="0.25">
      <c r="A49" s="7" t="s">
        <v>5659</v>
      </c>
      <c r="B49" t="s">
        <v>5650</v>
      </c>
    </row>
    <row r="50" spans="1:2" x14ac:dyDescent="0.25">
      <c r="A50" s="6">
        <v>0</v>
      </c>
      <c r="B50" s="11">
        <v>600622043</v>
      </c>
    </row>
    <row r="51" spans="1:2" x14ac:dyDescent="0.25">
      <c r="A51" s="6" t="s">
        <v>62</v>
      </c>
      <c r="B51" s="11">
        <v>535458586</v>
      </c>
    </row>
    <row r="52" spans="1:2" x14ac:dyDescent="0.25">
      <c r="A52" s="6" t="s">
        <v>125</v>
      </c>
      <c r="B52" s="11">
        <v>483611330.25050002</v>
      </c>
    </row>
    <row r="53" spans="1:2" x14ac:dyDescent="0.25">
      <c r="A53" s="6" t="s">
        <v>90</v>
      </c>
      <c r="B53" s="11">
        <v>395592078.80333334</v>
      </c>
    </row>
    <row r="54" spans="1:2" x14ac:dyDescent="0.25">
      <c r="A54" s="6" t="s">
        <v>179</v>
      </c>
      <c r="B54" s="11">
        <v>387297675</v>
      </c>
    </row>
    <row r="55" spans="1:2" x14ac:dyDescent="0.25">
      <c r="A55" s="6" t="s">
        <v>104</v>
      </c>
      <c r="B55" s="11">
        <v>117776799</v>
      </c>
    </row>
    <row r="56" spans="1:2" x14ac:dyDescent="0.25">
      <c r="A56" s="6" t="s">
        <v>76</v>
      </c>
      <c r="B56" s="11">
        <v>80093521.670000002</v>
      </c>
    </row>
    <row r="57" spans="1:2" x14ac:dyDescent="0.25">
      <c r="A57" s="6" t="s">
        <v>161</v>
      </c>
      <c r="B57" s="11">
        <v>47175482</v>
      </c>
    </row>
    <row r="58" spans="1:2" x14ac:dyDescent="0.25">
      <c r="A58" s="6" t="s">
        <v>185</v>
      </c>
      <c r="B58" s="11">
        <v>47008914</v>
      </c>
    </row>
    <row r="59" spans="1:2" x14ac:dyDescent="0.25">
      <c r="A59" s="6" t="s">
        <v>51</v>
      </c>
      <c r="B59" s="11">
        <v>29828461</v>
      </c>
    </row>
    <row r="60" spans="1:2" x14ac:dyDescent="0.25">
      <c r="A60" s="6" t="s">
        <v>144</v>
      </c>
      <c r="B60" s="11">
        <v>18285345</v>
      </c>
    </row>
    <row r="61" spans="1:2" x14ac:dyDescent="0.25">
      <c r="A61" s="6" t="s">
        <v>108</v>
      </c>
      <c r="B61" s="11">
        <v>9671400</v>
      </c>
    </row>
    <row r="62" spans="1:2" x14ac:dyDescent="0.25">
      <c r="A62" s="6" t="s">
        <v>25</v>
      </c>
      <c r="B62" s="11">
        <v>5559196</v>
      </c>
    </row>
    <row r="63" spans="1:2" x14ac:dyDescent="0.25">
      <c r="A63" s="6" t="s">
        <v>114</v>
      </c>
      <c r="B63" s="11">
        <v>1324080</v>
      </c>
    </row>
    <row r="64" spans="1:2" x14ac:dyDescent="0.25">
      <c r="A64" s="6" t="s">
        <v>17</v>
      </c>
      <c r="B64" s="11">
        <v>1202197</v>
      </c>
    </row>
    <row r="65" spans="1:2" x14ac:dyDescent="0.25">
      <c r="A65" s="6" t="s">
        <v>118</v>
      </c>
      <c r="B65" s="11">
        <v>951280</v>
      </c>
    </row>
    <row r="66" spans="1:2" x14ac:dyDescent="0.25">
      <c r="A66" s="6" t="s">
        <v>37</v>
      </c>
      <c r="B66" s="11">
        <v>529598</v>
      </c>
    </row>
    <row r="67" spans="1:2" x14ac:dyDescent="0.25">
      <c r="A67" s="6" t="s">
        <v>48</v>
      </c>
      <c r="B67" s="11">
        <v>491150</v>
      </c>
    </row>
    <row r="68" spans="1:2" x14ac:dyDescent="0.25">
      <c r="A68" s="6" t="s">
        <v>43</v>
      </c>
      <c r="B68" s="11">
        <v>299298</v>
      </c>
    </row>
    <row r="69" spans="1:2" x14ac:dyDescent="0.25">
      <c r="A69" s="6" t="s">
        <v>29</v>
      </c>
      <c r="B69" s="11">
        <v>271980</v>
      </c>
    </row>
    <row r="70" spans="1:2" x14ac:dyDescent="0.25">
      <c r="A70" s="6"/>
      <c r="B70" s="11">
        <v>0</v>
      </c>
    </row>
    <row r="71" spans="1:2" x14ac:dyDescent="0.25">
      <c r="A71" s="6" t="s">
        <v>5661</v>
      </c>
    </row>
    <row r="73" spans="1:2" x14ac:dyDescent="0.25">
      <c r="A73" s="7" t="s">
        <v>5659</v>
      </c>
      <c r="B73" t="s">
        <v>5650</v>
      </c>
    </row>
    <row r="74" spans="1:2" x14ac:dyDescent="0.25">
      <c r="A74" s="6" t="s">
        <v>529</v>
      </c>
      <c r="B74">
        <v>8075000</v>
      </c>
    </row>
    <row r="75" spans="1:2" x14ac:dyDescent="0.25">
      <c r="A75" s="8" t="s">
        <v>90</v>
      </c>
      <c r="B75">
        <v>510000</v>
      </c>
    </row>
    <row r="76" spans="1:2" x14ac:dyDescent="0.25">
      <c r="A76" s="8" t="s">
        <v>144</v>
      </c>
      <c r="B76">
        <v>7565000</v>
      </c>
    </row>
    <row r="77" spans="1:2" x14ac:dyDescent="0.25">
      <c r="A77" s="6" t="s">
        <v>6011</v>
      </c>
      <c r="B77">
        <v>1327708</v>
      </c>
    </row>
    <row r="78" spans="1:2" x14ac:dyDescent="0.25">
      <c r="A78" s="8" t="s">
        <v>51</v>
      </c>
      <c r="B78">
        <v>1327708</v>
      </c>
    </row>
    <row r="79" spans="1:2" x14ac:dyDescent="0.25">
      <c r="A79" s="6" t="s">
        <v>526</v>
      </c>
      <c r="B79">
        <v>250026223.47</v>
      </c>
    </row>
    <row r="80" spans="1:2" x14ac:dyDescent="0.25">
      <c r="A80" s="8" t="s">
        <v>90</v>
      </c>
      <c r="B80">
        <v>123136139.47</v>
      </c>
    </row>
    <row r="81" spans="1:2" x14ac:dyDescent="0.25">
      <c r="A81" s="8" t="s">
        <v>104</v>
      </c>
      <c r="B81">
        <v>117717699</v>
      </c>
    </row>
    <row r="82" spans="1:2" x14ac:dyDescent="0.25">
      <c r="A82" s="8" t="s">
        <v>25</v>
      </c>
      <c r="B82">
        <v>4267502</v>
      </c>
    </row>
    <row r="83" spans="1:2" x14ac:dyDescent="0.25">
      <c r="A83" s="8" t="s">
        <v>144</v>
      </c>
      <c r="B83">
        <v>4868313</v>
      </c>
    </row>
    <row r="84" spans="1:2" x14ac:dyDescent="0.25">
      <c r="A84" s="8" t="s">
        <v>114</v>
      </c>
      <c r="B84">
        <v>35000</v>
      </c>
    </row>
    <row r="85" spans="1:2" x14ac:dyDescent="0.25">
      <c r="A85" s="8" t="s">
        <v>48</v>
      </c>
      <c r="B85">
        <v>1570</v>
      </c>
    </row>
    <row r="86" spans="1:2" x14ac:dyDescent="0.25">
      <c r="A86" s="6" t="s">
        <v>527</v>
      </c>
      <c r="B86">
        <v>12517231</v>
      </c>
    </row>
    <row r="87" spans="1:2" x14ac:dyDescent="0.25">
      <c r="A87" s="8" t="s">
        <v>125</v>
      </c>
      <c r="B87">
        <v>7099206</v>
      </c>
    </row>
    <row r="88" spans="1:2" x14ac:dyDescent="0.25">
      <c r="A88" s="8" t="s">
        <v>179</v>
      </c>
      <c r="B88">
        <v>5318025</v>
      </c>
    </row>
    <row r="89" spans="1:2" x14ac:dyDescent="0.25">
      <c r="A89" s="8" t="s">
        <v>114</v>
      </c>
      <c r="B89">
        <v>100000</v>
      </c>
    </row>
    <row r="90" spans="1:2" x14ac:dyDescent="0.25">
      <c r="A90" s="6" t="s">
        <v>5680</v>
      </c>
      <c r="B90">
        <v>900950126.29250002</v>
      </c>
    </row>
    <row r="91" spans="1:2" x14ac:dyDescent="0.25">
      <c r="A91" s="8" t="s">
        <v>90</v>
      </c>
      <c r="B91">
        <v>98268189</v>
      </c>
    </row>
    <row r="92" spans="1:2" x14ac:dyDescent="0.25">
      <c r="A92" s="8" t="s">
        <v>125</v>
      </c>
      <c r="B92">
        <v>414191831.29250002</v>
      </c>
    </row>
    <row r="93" spans="1:2" x14ac:dyDescent="0.25">
      <c r="A93" s="8" t="s">
        <v>185</v>
      </c>
      <c r="B93">
        <v>4032537</v>
      </c>
    </row>
    <row r="94" spans="1:2" x14ac:dyDescent="0.25">
      <c r="A94" s="8" t="s">
        <v>37</v>
      </c>
      <c r="B94">
        <v>529598</v>
      </c>
    </row>
    <row r="95" spans="1:2" x14ac:dyDescent="0.25">
      <c r="A95" s="8" t="s">
        <v>179</v>
      </c>
      <c r="B95">
        <v>380851553</v>
      </c>
    </row>
    <row r="96" spans="1:2" x14ac:dyDescent="0.25">
      <c r="A96" s="8" t="s">
        <v>43</v>
      </c>
      <c r="B96">
        <v>269178</v>
      </c>
    </row>
    <row r="97" spans="1:2" x14ac:dyDescent="0.25">
      <c r="A97" s="8" t="s">
        <v>48</v>
      </c>
      <c r="B97">
        <v>467240</v>
      </c>
    </row>
    <row r="98" spans="1:2" x14ac:dyDescent="0.25">
      <c r="A98" s="8">
        <v>0</v>
      </c>
      <c r="B98">
        <v>2340000</v>
      </c>
    </row>
    <row r="99" spans="1:2" x14ac:dyDescent="0.25">
      <c r="A99" s="6" t="s">
        <v>5687</v>
      </c>
      <c r="B99">
        <v>121768548.00333333</v>
      </c>
    </row>
    <row r="100" spans="1:2" x14ac:dyDescent="0.25">
      <c r="A100" s="8" t="s">
        <v>90</v>
      </c>
      <c r="B100">
        <v>52896393.333333328</v>
      </c>
    </row>
    <row r="101" spans="1:2" x14ac:dyDescent="0.25">
      <c r="A101" s="8" t="s">
        <v>118</v>
      </c>
      <c r="B101">
        <v>948240</v>
      </c>
    </row>
    <row r="102" spans="1:2" x14ac:dyDescent="0.25">
      <c r="A102" s="8" t="s">
        <v>76</v>
      </c>
      <c r="B102">
        <v>11386916.67</v>
      </c>
    </row>
    <row r="103" spans="1:2" x14ac:dyDescent="0.25">
      <c r="A103" s="8" t="s">
        <v>125</v>
      </c>
      <c r="B103">
        <v>1980388</v>
      </c>
    </row>
    <row r="104" spans="1:2" x14ac:dyDescent="0.25">
      <c r="A104" s="8" t="s">
        <v>161</v>
      </c>
      <c r="B104">
        <v>45404164</v>
      </c>
    </row>
    <row r="105" spans="1:2" x14ac:dyDescent="0.25">
      <c r="A105" s="8" t="s">
        <v>51</v>
      </c>
      <c r="B105">
        <v>61030</v>
      </c>
    </row>
    <row r="106" spans="1:2" x14ac:dyDescent="0.25">
      <c r="A106" s="8" t="s">
        <v>108</v>
      </c>
      <c r="B106">
        <v>6833400</v>
      </c>
    </row>
    <row r="107" spans="1:2" x14ac:dyDescent="0.25">
      <c r="A107" s="8" t="s">
        <v>114</v>
      </c>
      <c r="B107">
        <v>1046100</v>
      </c>
    </row>
    <row r="108" spans="1:2" x14ac:dyDescent="0.25">
      <c r="A108" s="8" t="s">
        <v>62</v>
      </c>
      <c r="B108">
        <v>1211916</v>
      </c>
    </row>
    <row r="109" spans="1:2" x14ac:dyDescent="0.25">
      <c r="A109" s="6" t="s">
        <v>5674</v>
      </c>
      <c r="B109">
        <v>8181434</v>
      </c>
    </row>
    <row r="110" spans="1:2" x14ac:dyDescent="0.25">
      <c r="A110" s="8" t="s">
        <v>90</v>
      </c>
      <c r="B110">
        <v>504000</v>
      </c>
    </row>
    <row r="111" spans="1:2" x14ac:dyDescent="0.25">
      <c r="A111" s="8" t="s">
        <v>76</v>
      </c>
      <c r="B111">
        <v>7677434</v>
      </c>
    </row>
    <row r="112" spans="1:2" x14ac:dyDescent="0.25">
      <c r="A112" s="6" t="s">
        <v>5678</v>
      </c>
      <c r="B112">
        <v>564953399.95799994</v>
      </c>
    </row>
    <row r="113" spans="1:2" x14ac:dyDescent="0.25">
      <c r="A113" s="8" t="s">
        <v>125</v>
      </c>
      <c r="B113">
        <v>17502827.957999997</v>
      </c>
    </row>
    <row r="114" spans="1:2" x14ac:dyDescent="0.25">
      <c r="A114" s="8" t="s">
        <v>185</v>
      </c>
      <c r="B114">
        <v>7383400</v>
      </c>
    </row>
    <row r="115" spans="1:2" x14ac:dyDescent="0.25">
      <c r="A115" s="8" t="s">
        <v>144</v>
      </c>
      <c r="B115">
        <v>5820502</v>
      </c>
    </row>
    <row r="116" spans="1:2" x14ac:dyDescent="0.25">
      <c r="A116" s="8" t="s">
        <v>62</v>
      </c>
      <c r="B116">
        <v>534246670</v>
      </c>
    </row>
    <row r="117" spans="1:2" x14ac:dyDescent="0.25">
      <c r="A117" s="6" t="s">
        <v>5679</v>
      </c>
      <c r="B117">
        <v>651692</v>
      </c>
    </row>
    <row r="118" spans="1:2" x14ac:dyDescent="0.25">
      <c r="A118" s="8" t="s">
        <v>125</v>
      </c>
      <c r="B118">
        <v>551692</v>
      </c>
    </row>
    <row r="119" spans="1:2" x14ac:dyDescent="0.25">
      <c r="A119" s="8" t="s">
        <v>114</v>
      </c>
      <c r="B119">
        <v>100000</v>
      </c>
    </row>
    <row r="120" spans="1:2" x14ac:dyDescent="0.25">
      <c r="A120" s="6" t="s">
        <v>5675</v>
      </c>
      <c r="B120">
        <v>6029688</v>
      </c>
    </row>
    <row r="121" spans="1:2" x14ac:dyDescent="0.25">
      <c r="A121" s="8" t="s">
        <v>76</v>
      </c>
      <c r="B121">
        <v>18000</v>
      </c>
    </row>
    <row r="122" spans="1:2" x14ac:dyDescent="0.25">
      <c r="A122" s="8" t="s">
        <v>125</v>
      </c>
      <c r="B122">
        <v>6011688</v>
      </c>
    </row>
    <row r="123" spans="1:2" x14ac:dyDescent="0.25">
      <c r="A123" s="6" t="s">
        <v>6404</v>
      </c>
      <c r="B123">
        <v>592928</v>
      </c>
    </row>
    <row r="124" spans="1:2" x14ac:dyDescent="0.25">
      <c r="A124" s="8" t="s">
        <v>125</v>
      </c>
      <c r="B124">
        <v>592928</v>
      </c>
    </row>
    <row r="125" spans="1:2" x14ac:dyDescent="0.25">
      <c r="A125" s="6" t="s">
        <v>5660</v>
      </c>
      <c r="B125">
        <v>1875073978.7238333</v>
      </c>
    </row>
    <row r="144" spans="1:1" x14ac:dyDescent="0.25">
      <c r="A144" s="9"/>
    </row>
    <row r="145" spans="1:1" x14ac:dyDescent="0.25">
      <c r="A145" s="8"/>
    </row>
    <row r="146" spans="1:1" x14ac:dyDescent="0.25">
      <c r="A146" s="9"/>
    </row>
    <row r="147" spans="1:1" x14ac:dyDescent="0.25">
      <c r="A147" s="8"/>
    </row>
    <row r="148" spans="1:1" x14ac:dyDescent="0.25">
      <c r="A148" s="9"/>
    </row>
    <row r="149" spans="1:1" x14ac:dyDescent="0.25">
      <c r="A149" s="8"/>
    </row>
    <row r="150" spans="1:1" x14ac:dyDescent="0.25">
      <c r="A150" s="9"/>
    </row>
    <row r="151" spans="1:1" x14ac:dyDescent="0.25">
      <c r="A151" s="6"/>
    </row>
  </sheetData>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rgb="FF002060"/>
  </sheetPr>
  <dimension ref="A1:AB54"/>
  <sheetViews>
    <sheetView showGridLines="0" topLeftCell="A3" zoomScale="84" zoomScaleNormal="84" workbookViewId="0">
      <selection activeCell="H9" sqref="H9"/>
    </sheetView>
  </sheetViews>
  <sheetFormatPr baseColWidth="10" defaultColWidth="0" defaultRowHeight="15" zeroHeight="1" x14ac:dyDescent="0.25"/>
  <cols>
    <col min="1" max="28" width="8.85546875" customWidth="1"/>
    <col min="29" max="16384" width="8.8554687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sheetData>
  <pageMargins left="0.7" right="0.7" top="0.75" bottom="0.75" header="0.3" footer="0.3"/>
  <drawing r:id="rId1"/>
  <picture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
    <tabColor rgb="FF002060"/>
  </sheetPr>
  <dimension ref="A1:AL3229"/>
  <sheetViews>
    <sheetView showGridLines="0" topLeftCell="C187" zoomScaleNormal="100" workbookViewId="0">
      <selection activeCell="C194" sqref="A194:XFD205"/>
    </sheetView>
  </sheetViews>
  <sheetFormatPr baseColWidth="10" defaultColWidth="11.5703125" defaultRowHeight="15" x14ac:dyDescent="0.25"/>
  <cols>
    <col min="1" max="1" width="7.7109375" customWidth="1"/>
    <col min="2" max="2" width="3.7109375" customWidth="1"/>
    <col min="3" max="3" width="19.28515625" customWidth="1"/>
    <col min="4" max="4" width="3.28515625" customWidth="1"/>
    <col min="5" max="5" width="12" customWidth="1"/>
    <col min="6" max="6" width="2.7109375" customWidth="1"/>
    <col min="7" max="7" width="21.42578125" customWidth="1"/>
    <col min="8" max="8" width="3.28515625" customWidth="1"/>
    <col min="9" max="9" width="11.42578125" customWidth="1"/>
    <col min="10" max="10" width="24.28515625" customWidth="1"/>
    <col min="11" max="11" width="21.7109375" customWidth="1"/>
    <col min="12" max="12" width="25.28515625" customWidth="1"/>
    <col min="13" max="13" width="13.7109375" customWidth="1"/>
    <col min="14" max="14" width="12.28515625" customWidth="1"/>
    <col min="15" max="15" width="9.28515625" customWidth="1"/>
    <col min="16" max="16" width="3.28515625" customWidth="1"/>
    <col min="17" max="17" width="20.28515625" bestFit="1" customWidth="1"/>
    <col min="18" max="18" width="53.42578125" customWidth="1"/>
    <col min="20" max="20" width="3.42578125" customWidth="1"/>
    <col min="21" max="21" width="20.28515625" customWidth="1"/>
    <col min="22" max="22" width="15.7109375" customWidth="1"/>
    <col min="23" max="23" width="4.42578125" customWidth="1"/>
    <col min="24" max="24" width="64.7109375" bestFit="1" customWidth="1"/>
    <col min="27" max="27" width="18.28515625" customWidth="1"/>
    <col min="28" max="28" width="16" customWidth="1"/>
    <col min="30" max="30" width="17.28515625" customWidth="1"/>
    <col min="33" max="33" width="17" customWidth="1"/>
    <col min="35" max="35" width="17" customWidth="1"/>
    <col min="36" max="36" width="14.5703125" customWidth="1"/>
  </cols>
  <sheetData>
    <row r="1" spans="1:38" x14ac:dyDescent="0.25">
      <c r="N1" t="b">
        <f>+ISTEXT(N7)</f>
        <v>1</v>
      </c>
    </row>
    <row r="3" spans="1:38" x14ac:dyDescent="0.25">
      <c r="A3" t="s">
        <v>195</v>
      </c>
      <c r="C3" s="1" t="s">
        <v>6</v>
      </c>
      <c r="D3" s="1"/>
      <c r="E3" t="s">
        <v>7</v>
      </c>
      <c r="G3" s="1" t="s">
        <v>8</v>
      </c>
      <c r="I3" s="1" t="s">
        <v>9</v>
      </c>
      <c r="J3" s="1" t="s">
        <v>0</v>
      </c>
      <c r="K3" s="1" t="s">
        <v>10</v>
      </c>
      <c r="L3" s="1" t="s">
        <v>1</v>
      </c>
      <c r="M3" s="1" t="s">
        <v>5460</v>
      </c>
      <c r="N3" s="1" t="s">
        <v>5</v>
      </c>
      <c r="O3" s="1"/>
      <c r="Q3" s="1" t="s">
        <v>11</v>
      </c>
      <c r="R3" s="1" t="s">
        <v>12</v>
      </c>
      <c r="S3" s="1" t="s">
        <v>2828</v>
      </c>
      <c r="U3" t="s">
        <v>13</v>
      </c>
      <c r="V3" t="s">
        <v>14</v>
      </c>
      <c r="X3" t="s">
        <v>194</v>
      </c>
      <c r="Z3" t="s">
        <v>536</v>
      </c>
      <c r="AA3" t="s">
        <v>537</v>
      </c>
      <c r="AB3" t="s">
        <v>538</v>
      </c>
      <c r="AC3" t="s">
        <v>534</v>
      </c>
      <c r="AD3" t="s">
        <v>535</v>
      </c>
      <c r="AE3" t="s">
        <v>539</v>
      </c>
      <c r="AF3" t="s">
        <v>540</v>
      </c>
      <c r="AG3" t="s">
        <v>541</v>
      </c>
      <c r="AI3" t="s">
        <v>5375</v>
      </c>
      <c r="AJ3" t="s">
        <v>0</v>
      </c>
      <c r="AK3" t="s">
        <v>5376</v>
      </c>
      <c r="AL3" t="s">
        <v>5</v>
      </c>
    </row>
    <row r="4" spans="1:38" x14ac:dyDescent="0.25">
      <c r="A4" t="s">
        <v>196</v>
      </c>
      <c r="C4" t="s">
        <v>199</v>
      </c>
      <c r="E4" t="s">
        <v>15</v>
      </c>
      <c r="G4" t="s">
        <v>16</v>
      </c>
      <c r="I4" t="s">
        <v>285</v>
      </c>
      <c r="J4" t="s">
        <v>17</v>
      </c>
      <c r="M4" t="s">
        <v>5657</v>
      </c>
      <c r="N4" t="s">
        <v>5658</v>
      </c>
      <c r="Q4" t="s">
        <v>4965</v>
      </c>
      <c r="R4" t="s">
        <v>2832</v>
      </c>
      <c r="S4" s="1"/>
      <c r="U4" t="s">
        <v>18</v>
      </c>
      <c r="V4">
        <v>12</v>
      </c>
      <c r="X4" t="s">
        <v>525</v>
      </c>
      <c r="Z4" t="s">
        <v>543</v>
      </c>
      <c r="AA4" t="s">
        <v>544</v>
      </c>
      <c r="AB4" s="4" t="s">
        <v>2288</v>
      </c>
      <c r="AC4" t="s">
        <v>542</v>
      </c>
      <c r="AD4" s="3"/>
      <c r="AE4" t="s">
        <v>545</v>
      </c>
      <c r="AF4" t="s">
        <v>546</v>
      </c>
      <c r="AG4" t="s">
        <v>547</v>
      </c>
      <c r="AI4" s="5" t="s">
        <v>288</v>
      </c>
      <c r="AJ4" s="5" t="s">
        <v>5377</v>
      </c>
      <c r="AK4" t="s">
        <v>5402</v>
      </c>
    </row>
    <row r="5" spans="1:38" x14ac:dyDescent="0.25">
      <c r="A5" t="s">
        <v>197</v>
      </c>
      <c r="C5" t="s">
        <v>200</v>
      </c>
      <c r="E5" t="s">
        <v>19</v>
      </c>
      <c r="G5" t="s">
        <v>20</v>
      </c>
      <c r="I5" t="s">
        <v>286</v>
      </c>
      <c r="J5" t="s">
        <v>21</v>
      </c>
      <c r="M5" t="s">
        <v>5657</v>
      </c>
      <c r="N5" t="s">
        <v>5658</v>
      </c>
      <c r="Q5" t="s">
        <v>4966</v>
      </c>
      <c r="R5" t="s">
        <v>2833</v>
      </c>
      <c r="S5" s="1"/>
      <c r="U5" t="s">
        <v>22</v>
      </c>
      <c r="V5">
        <v>4</v>
      </c>
      <c r="X5" t="s">
        <v>5676</v>
      </c>
      <c r="Z5" t="s">
        <v>549</v>
      </c>
      <c r="AA5" t="s">
        <v>544</v>
      </c>
      <c r="AB5" s="4" t="s">
        <v>2288</v>
      </c>
      <c r="AC5" t="s">
        <v>548</v>
      </c>
      <c r="AD5" s="3"/>
      <c r="AE5" t="s">
        <v>545</v>
      </c>
      <c r="AF5" t="s">
        <v>546</v>
      </c>
      <c r="AG5" t="s">
        <v>547</v>
      </c>
      <c r="AI5" s="5" t="s">
        <v>291</v>
      </c>
      <c r="AJ5" s="5" t="s">
        <v>5378</v>
      </c>
      <c r="AK5" t="s">
        <v>5403</v>
      </c>
      <c r="AL5" t="s">
        <v>5432</v>
      </c>
    </row>
    <row r="6" spans="1:38" x14ac:dyDescent="0.25">
      <c r="C6" t="s">
        <v>201</v>
      </c>
      <c r="E6" t="s">
        <v>23</v>
      </c>
      <c r="G6" t="s">
        <v>24</v>
      </c>
      <c r="I6" t="s">
        <v>287</v>
      </c>
      <c r="J6" t="s">
        <v>25</v>
      </c>
      <c r="M6" t="s">
        <v>5657</v>
      </c>
      <c r="N6" t="s">
        <v>5658</v>
      </c>
      <c r="Q6" t="s">
        <v>4967</v>
      </c>
      <c r="R6" t="s">
        <v>2834</v>
      </c>
      <c r="S6" s="1"/>
      <c r="U6" t="s">
        <v>26</v>
      </c>
      <c r="V6">
        <v>3</v>
      </c>
      <c r="X6" t="s">
        <v>5677</v>
      </c>
      <c r="Z6" t="s">
        <v>551</v>
      </c>
      <c r="AA6" t="s">
        <v>544</v>
      </c>
      <c r="AB6" s="4" t="s">
        <v>2288</v>
      </c>
      <c r="AC6" t="s">
        <v>550</v>
      </c>
      <c r="AD6" s="3"/>
      <c r="AE6" t="s">
        <v>545</v>
      </c>
      <c r="AF6" t="s">
        <v>546</v>
      </c>
      <c r="AG6" t="s">
        <v>547</v>
      </c>
      <c r="AI6" s="5" t="s">
        <v>294</v>
      </c>
      <c r="AJ6" s="5" t="s">
        <v>5379</v>
      </c>
      <c r="AK6" t="s">
        <v>5404</v>
      </c>
      <c r="AL6" t="s">
        <v>5433</v>
      </c>
    </row>
    <row r="7" spans="1:38" x14ac:dyDescent="0.25">
      <c r="C7" t="s">
        <v>202</v>
      </c>
      <c r="E7" t="s">
        <v>27</v>
      </c>
      <c r="G7" t="s">
        <v>28</v>
      </c>
      <c r="I7" t="s">
        <v>288</v>
      </c>
      <c r="J7" t="s">
        <v>29</v>
      </c>
      <c r="M7" t="s">
        <v>5655</v>
      </c>
      <c r="N7" t="s">
        <v>5656</v>
      </c>
      <c r="Q7" t="s">
        <v>4968</v>
      </c>
      <c r="R7" t="s">
        <v>2835</v>
      </c>
      <c r="S7" s="1"/>
      <c r="U7" t="s">
        <v>30</v>
      </c>
      <c r="V7">
        <v>2</v>
      </c>
      <c r="X7" t="s">
        <v>526</v>
      </c>
      <c r="Z7" t="s">
        <v>553</v>
      </c>
      <c r="AA7" t="s">
        <v>544</v>
      </c>
      <c r="AB7" s="4" t="s">
        <v>2288</v>
      </c>
      <c r="AC7" t="s">
        <v>552</v>
      </c>
      <c r="AD7" s="3"/>
      <c r="AE7" t="s">
        <v>545</v>
      </c>
      <c r="AF7" t="s">
        <v>546</v>
      </c>
      <c r="AG7" t="s">
        <v>547</v>
      </c>
      <c r="AI7" s="5" t="s">
        <v>297</v>
      </c>
      <c r="AJ7" s="5" t="s">
        <v>5380</v>
      </c>
      <c r="AK7" t="s">
        <v>5405</v>
      </c>
      <c r="AL7" t="s">
        <v>5434</v>
      </c>
    </row>
    <row r="8" spans="1:38" x14ac:dyDescent="0.25">
      <c r="C8" t="s">
        <v>203</v>
      </c>
      <c r="E8" t="s">
        <v>31</v>
      </c>
      <c r="I8" t="s">
        <v>289</v>
      </c>
      <c r="J8" t="s">
        <v>29</v>
      </c>
      <c r="K8" t="s">
        <v>32</v>
      </c>
      <c r="M8" t="s">
        <v>5655</v>
      </c>
      <c r="N8" t="s">
        <v>5656</v>
      </c>
      <c r="Q8" t="s">
        <v>4969</v>
      </c>
      <c r="R8" t="s">
        <v>2836</v>
      </c>
      <c r="S8" s="1"/>
      <c r="X8" t="s">
        <v>527</v>
      </c>
      <c r="Z8" t="s">
        <v>555</v>
      </c>
      <c r="AA8" t="s">
        <v>544</v>
      </c>
      <c r="AB8" s="4" t="s">
        <v>2288</v>
      </c>
      <c r="AC8" t="s">
        <v>554</v>
      </c>
      <c r="AD8" s="3"/>
      <c r="AE8" t="s">
        <v>545</v>
      </c>
      <c r="AF8" t="s">
        <v>546</v>
      </c>
      <c r="AG8" t="s">
        <v>547</v>
      </c>
      <c r="AI8" s="5" t="s">
        <v>300</v>
      </c>
      <c r="AJ8" s="5" t="s">
        <v>5381</v>
      </c>
      <c r="AK8" t="s">
        <v>5406</v>
      </c>
      <c r="AL8" t="s">
        <v>5435</v>
      </c>
    </row>
    <row r="9" spans="1:38" x14ac:dyDescent="0.25">
      <c r="C9" t="s">
        <v>33</v>
      </c>
      <c r="E9" t="s">
        <v>34</v>
      </c>
      <c r="I9" t="s">
        <v>290</v>
      </c>
      <c r="J9" t="s">
        <v>29</v>
      </c>
      <c r="K9" t="s">
        <v>35</v>
      </c>
      <c r="M9" t="s">
        <v>5655</v>
      </c>
      <c r="N9" t="s">
        <v>5656</v>
      </c>
      <c r="Q9" t="s">
        <v>4970</v>
      </c>
      <c r="R9" t="s">
        <v>2837</v>
      </c>
      <c r="S9" s="1"/>
      <c r="U9" t="s">
        <v>3000</v>
      </c>
      <c r="X9" t="s">
        <v>528</v>
      </c>
      <c r="Z9" t="s">
        <v>557</v>
      </c>
      <c r="AA9" t="s">
        <v>544</v>
      </c>
      <c r="AB9" s="4" t="s">
        <v>2288</v>
      </c>
      <c r="AC9" t="s">
        <v>556</v>
      </c>
      <c r="AD9" s="3"/>
      <c r="AE9" t="s">
        <v>545</v>
      </c>
      <c r="AF9" t="s">
        <v>546</v>
      </c>
      <c r="AG9" t="s">
        <v>547</v>
      </c>
      <c r="AI9" s="5" t="s">
        <v>355</v>
      </c>
      <c r="AJ9" s="5" t="s">
        <v>5382</v>
      </c>
      <c r="AK9" t="s">
        <v>5407</v>
      </c>
      <c r="AL9" t="s">
        <v>5436</v>
      </c>
    </row>
    <row r="10" spans="1:38" x14ac:dyDescent="0.25">
      <c r="E10" t="s">
        <v>36</v>
      </c>
      <c r="I10" t="s">
        <v>291</v>
      </c>
      <c r="J10" t="s">
        <v>37</v>
      </c>
      <c r="M10" t="s">
        <v>5403</v>
      </c>
      <c r="N10" t="s">
        <v>5432</v>
      </c>
      <c r="Q10" t="s">
        <v>4971</v>
      </c>
      <c r="R10" t="s">
        <v>5465</v>
      </c>
      <c r="S10" s="1"/>
      <c r="U10" t="s">
        <v>5461</v>
      </c>
      <c r="X10" t="s">
        <v>5678</v>
      </c>
      <c r="Z10" t="s">
        <v>559</v>
      </c>
      <c r="AA10" t="s">
        <v>544</v>
      </c>
      <c r="AB10" s="4" t="s">
        <v>2289</v>
      </c>
      <c r="AC10" t="s">
        <v>558</v>
      </c>
      <c r="AD10" s="3">
        <v>443600040004</v>
      </c>
      <c r="AE10" t="s">
        <v>545</v>
      </c>
      <c r="AF10" t="s">
        <v>560</v>
      </c>
      <c r="AG10" t="s">
        <v>561</v>
      </c>
      <c r="AI10" s="5" t="s">
        <v>359</v>
      </c>
      <c r="AJ10" s="5" t="s">
        <v>5383</v>
      </c>
      <c r="AK10" t="s">
        <v>5408</v>
      </c>
      <c r="AL10" t="s">
        <v>5437</v>
      </c>
    </row>
    <row r="11" spans="1:38" x14ac:dyDescent="0.25">
      <c r="E11" t="s">
        <v>38</v>
      </c>
      <c r="I11" t="s">
        <v>292</v>
      </c>
      <c r="J11" t="s">
        <v>37</v>
      </c>
      <c r="K11" t="s">
        <v>39</v>
      </c>
      <c r="M11" t="s">
        <v>5403</v>
      </c>
      <c r="N11" t="s">
        <v>5432</v>
      </c>
      <c r="Q11" t="s">
        <v>4972</v>
      </c>
      <c r="R11" t="s">
        <v>5466</v>
      </c>
      <c r="S11" s="1"/>
      <c r="U11" t="s">
        <v>5462</v>
      </c>
      <c r="X11" t="s">
        <v>5687</v>
      </c>
      <c r="Z11" t="s">
        <v>563</v>
      </c>
      <c r="AA11" t="s">
        <v>544</v>
      </c>
      <c r="AB11" s="4" t="s">
        <v>2290</v>
      </c>
      <c r="AC11" t="s">
        <v>562</v>
      </c>
      <c r="AD11" s="3">
        <v>443600040006</v>
      </c>
      <c r="AE11" t="s">
        <v>545</v>
      </c>
      <c r="AF11" t="s">
        <v>560</v>
      </c>
      <c r="AG11" t="s">
        <v>561</v>
      </c>
      <c r="AI11" s="5" t="s">
        <v>365</v>
      </c>
      <c r="AJ11" s="5" t="s">
        <v>5384</v>
      </c>
      <c r="AK11" t="s">
        <v>5409</v>
      </c>
      <c r="AL11" t="s">
        <v>5438</v>
      </c>
    </row>
    <row r="12" spans="1:38" x14ac:dyDescent="0.25">
      <c r="E12" t="s">
        <v>40</v>
      </c>
      <c r="I12" t="s">
        <v>293</v>
      </c>
      <c r="J12" t="s">
        <v>37</v>
      </c>
      <c r="K12" t="s">
        <v>41</v>
      </c>
      <c r="M12" t="s">
        <v>5403</v>
      </c>
      <c r="N12" t="s">
        <v>5432</v>
      </c>
      <c r="Q12" t="s">
        <v>4973</v>
      </c>
      <c r="R12" t="s">
        <v>5467</v>
      </c>
      <c r="S12" s="1"/>
      <c r="U12" t="s">
        <v>3001</v>
      </c>
      <c r="X12" t="s">
        <v>5679</v>
      </c>
      <c r="Z12" t="s">
        <v>565</v>
      </c>
      <c r="AA12" t="s">
        <v>544</v>
      </c>
      <c r="AB12" s="4" t="s">
        <v>2291</v>
      </c>
      <c r="AC12" t="s">
        <v>564</v>
      </c>
      <c r="AD12" s="3">
        <v>711100030001</v>
      </c>
      <c r="AE12" t="s">
        <v>545</v>
      </c>
      <c r="AF12" t="s">
        <v>560</v>
      </c>
      <c r="AG12" t="s">
        <v>561</v>
      </c>
      <c r="AI12" s="5" t="s">
        <v>312</v>
      </c>
      <c r="AJ12" s="5" t="s">
        <v>5385</v>
      </c>
      <c r="AK12" t="s">
        <v>5410</v>
      </c>
      <c r="AL12" t="s">
        <v>5439</v>
      </c>
    </row>
    <row r="13" spans="1:38" x14ac:dyDescent="0.25">
      <c r="E13" t="s">
        <v>42</v>
      </c>
      <c r="I13" t="s">
        <v>294</v>
      </c>
      <c r="J13" t="s">
        <v>43</v>
      </c>
      <c r="M13" t="s">
        <v>5404</v>
      </c>
      <c r="N13" t="s">
        <v>5433</v>
      </c>
      <c r="Q13" t="s">
        <v>4974</v>
      </c>
      <c r="R13" t="s">
        <v>5468</v>
      </c>
      <c r="S13" s="1"/>
      <c r="U13" t="s">
        <v>5463</v>
      </c>
      <c r="X13" t="s">
        <v>5680</v>
      </c>
      <c r="Z13" t="s">
        <v>567</v>
      </c>
      <c r="AA13" t="s">
        <v>544</v>
      </c>
      <c r="AB13" s="4" t="s">
        <v>2292</v>
      </c>
      <c r="AC13" t="s">
        <v>566</v>
      </c>
      <c r="AD13" s="3">
        <v>133000230001</v>
      </c>
      <c r="AE13" t="s">
        <v>545</v>
      </c>
      <c r="AF13" t="s">
        <v>568</v>
      </c>
      <c r="AG13" t="s">
        <v>561</v>
      </c>
      <c r="AI13" s="5" t="s">
        <v>326</v>
      </c>
      <c r="AJ13" s="5" t="s">
        <v>5386</v>
      </c>
      <c r="AK13" t="s">
        <v>5411</v>
      </c>
      <c r="AL13" t="s">
        <v>5440</v>
      </c>
    </row>
    <row r="14" spans="1:38" x14ac:dyDescent="0.25">
      <c r="E14" t="s">
        <v>44</v>
      </c>
      <c r="I14" t="s">
        <v>295</v>
      </c>
      <c r="J14" t="s">
        <v>43</v>
      </c>
      <c r="L14" t="s">
        <v>45</v>
      </c>
      <c r="M14" t="s">
        <v>5404</v>
      </c>
      <c r="N14" t="s">
        <v>5433</v>
      </c>
      <c r="Q14" t="s">
        <v>4975</v>
      </c>
      <c r="R14" t="s">
        <v>5469</v>
      </c>
      <c r="S14" s="1"/>
      <c r="U14" t="s">
        <v>3002</v>
      </c>
      <c r="X14" t="s">
        <v>5674</v>
      </c>
      <c r="Z14" t="s">
        <v>570</v>
      </c>
      <c r="AA14" t="s">
        <v>544</v>
      </c>
      <c r="AB14" s="4" t="s">
        <v>2293</v>
      </c>
      <c r="AC14" t="s">
        <v>569</v>
      </c>
      <c r="AD14" s="3">
        <v>133000460001</v>
      </c>
      <c r="AE14" t="s">
        <v>545</v>
      </c>
      <c r="AF14" t="s">
        <v>568</v>
      </c>
      <c r="AG14" t="s">
        <v>561</v>
      </c>
      <c r="AI14" s="5" t="s">
        <v>369</v>
      </c>
      <c r="AJ14" s="5" t="s">
        <v>5387</v>
      </c>
      <c r="AK14" t="s">
        <v>5412</v>
      </c>
    </row>
    <row r="15" spans="1:38" x14ac:dyDescent="0.25">
      <c r="E15" t="s">
        <v>46</v>
      </c>
      <c r="I15" t="s">
        <v>296</v>
      </c>
      <c r="J15" t="s">
        <v>43</v>
      </c>
      <c r="L15" t="s">
        <v>47</v>
      </c>
      <c r="M15" t="s">
        <v>5404</v>
      </c>
      <c r="N15" t="s">
        <v>5433</v>
      </c>
      <c r="Q15" t="s">
        <v>4976</v>
      </c>
      <c r="R15" t="s">
        <v>2838</v>
      </c>
      <c r="S15" s="1"/>
      <c r="X15" t="s">
        <v>529</v>
      </c>
      <c r="Z15" t="s">
        <v>572</v>
      </c>
      <c r="AA15" t="s">
        <v>573</v>
      </c>
      <c r="AB15" s="4" t="s">
        <v>2294</v>
      </c>
      <c r="AC15" t="s">
        <v>571</v>
      </c>
      <c r="AD15" s="3">
        <v>150400040102</v>
      </c>
      <c r="AE15" t="s">
        <v>545</v>
      </c>
      <c r="AF15" t="s">
        <v>546</v>
      </c>
      <c r="AG15" t="s">
        <v>547</v>
      </c>
      <c r="AI15" s="5" t="s">
        <v>430</v>
      </c>
      <c r="AJ15" s="5" t="s">
        <v>5388</v>
      </c>
      <c r="AK15" t="s">
        <v>5413</v>
      </c>
      <c r="AL15" t="s">
        <v>5441</v>
      </c>
    </row>
    <row r="16" spans="1:38" x14ac:dyDescent="0.25">
      <c r="E16" t="s">
        <v>3041</v>
      </c>
      <c r="I16" t="s">
        <v>297</v>
      </c>
      <c r="J16" t="s">
        <v>48</v>
      </c>
      <c r="M16" t="s">
        <v>5405</v>
      </c>
      <c r="N16" t="s">
        <v>5434</v>
      </c>
      <c r="Q16" t="s">
        <v>4977</v>
      </c>
      <c r="R16" t="s">
        <v>5470</v>
      </c>
      <c r="S16" s="1"/>
      <c r="U16" s="16" t="s">
        <v>5483</v>
      </c>
      <c r="X16" t="s">
        <v>5675</v>
      </c>
      <c r="Z16" t="s">
        <v>575</v>
      </c>
      <c r="AA16" t="s">
        <v>576</v>
      </c>
      <c r="AB16" s="4" t="s">
        <v>2295</v>
      </c>
      <c r="AC16" t="s">
        <v>574</v>
      </c>
      <c r="AD16" s="3">
        <v>710300030001</v>
      </c>
      <c r="AE16" t="s">
        <v>545</v>
      </c>
      <c r="AF16" t="s">
        <v>577</v>
      </c>
      <c r="AG16" t="s">
        <v>561</v>
      </c>
      <c r="AI16" s="5" t="s">
        <v>376</v>
      </c>
      <c r="AJ16" s="5" t="s">
        <v>5389</v>
      </c>
      <c r="AK16" t="s">
        <v>5414</v>
      </c>
      <c r="AL16" t="s">
        <v>5442</v>
      </c>
    </row>
    <row r="17" spans="5:38" x14ac:dyDescent="0.25">
      <c r="I17" t="s">
        <v>298</v>
      </c>
      <c r="J17" t="s">
        <v>48</v>
      </c>
      <c r="K17" t="s">
        <v>49</v>
      </c>
      <c r="M17" t="s">
        <v>5405</v>
      </c>
      <c r="N17" t="s">
        <v>5434</v>
      </c>
      <c r="Q17" t="s">
        <v>4978</v>
      </c>
      <c r="R17" t="s">
        <v>5471</v>
      </c>
      <c r="S17" s="1"/>
      <c r="U17" s="16" t="s">
        <v>5691</v>
      </c>
      <c r="Z17" t="s">
        <v>579</v>
      </c>
      <c r="AA17" t="s">
        <v>576</v>
      </c>
      <c r="AB17" s="4" t="s">
        <v>2296</v>
      </c>
      <c r="AC17" t="s">
        <v>578</v>
      </c>
      <c r="AD17" s="3"/>
      <c r="AE17" t="s">
        <v>545</v>
      </c>
      <c r="AF17" t="s">
        <v>560</v>
      </c>
      <c r="AG17" t="s">
        <v>561</v>
      </c>
      <c r="AI17" s="5" t="s">
        <v>412</v>
      </c>
      <c r="AJ17" s="5" t="s">
        <v>5390</v>
      </c>
      <c r="AK17" t="s">
        <v>5415</v>
      </c>
      <c r="AL17" t="s">
        <v>5443</v>
      </c>
    </row>
    <row r="18" spans="5:38" x14ac:dyDescent="0.25">
      <c r="E18" t="s">
        <v>198</v>
      </c>
      <c r="I18" t="s">
        <v>299</v>
      </c>
      <c r="J18" t="s">
        <v>48</v>
      </c>
      <c r="K18" t="s">
        <v>50</v>
      </c>
      <c r="M18" t="s">
        <v>5405</v>
      </c>
      <c r="N18" t="s">
        <v>5434</v>
      </c>
      <c r="Q18" t="s">
        <v>4979</v>
      </c>
      <c r="R18" t="s">
        <v>5472</v>
      </c>
      <c r="S18" s="1"/>
      <c r="U18" s="16" t="s">
        <v>5684</v>
      </c>
      <c r="Z18" t="s">
        <v>581</v>
      </c>
      <c r="AA18" t="s">
        <v>544</v>
      </c>
      <c r="AB18" s="4" t="s">
        <v>2297</v>
      </c>
      <c r="AC18" t="s">
        <v>580</v>
      </c>
      <c r="AD18" s="3"/>
      <c r="AE18" t="s">
        <v>545</v>
      </c>
      <c r="AF18" t="s">
        <v>546</v>
      </c>
      <c r="AG18" t="s">
        <v>547</v>
      </c>
      <c r="AI18" s="5" t="s">
        <v>395</v>
      </c>
      <c r="AJ18" s="5" t="s">
        <v>5391</v>
      </c>
      <c r="AK18" t="s">
        <v>5416</v>
      </c>
      <c r="AL18" t="s">
        <v>5444</v>
      </c>
    </row>
    <row r="19" spans="5:38" x14ac:dyDescent="0.25">
      <c r="E19" t="s">
        <v>5681</v>
      </c>
      <c r="I19" t="s">
        <v>300</v>
      </c>
      <c r="J19" t="s">
        <v>51</v>
      </c>
      <c r="M19" t="s">
        <v>5406</v>
      </c>
      <c r="N19" t="s">
        <v>5435</v>
      </c>
      <c r="Q19" t="s">
        <v>4980</v>
      </c>
      <c r="R19" t="s">
        <v>5473</v>
      </c>
      <c r="S19" s="1"/>
      <c r="Z19" t="s">
        <v>583</v>
      </c>
      <c r="AA19" t="s">
        <v>544</v>
      </c>
      <c r="AB19" s="4" t="s">
        <v>2298</v>
      </c>
      <c r="AC19" t="s">
        <v>582</v>
      </c>
      <c r="AD19" s="3"/>
      <c r="AE19" t="s">
        <v>545</v>
      </c>
      <c r="AF19" t="s">
        <v>546</v>
      </c>
      <c r="AG19" t="s">
        <v>547</v>
      </c>
      <c r="AI19" s="5" t="s">
        <v>436</v>
      </c>
      <c r="AJ19" s="5" t="s">
        <v>5392</v>
      </c>
      <c r="AK19" t="s">
        <v>5417</v>
      </c>
      <c r="AL19" t="s">
        <v>5445</v>
      </c>
    </row>
    <row r="20" spans="5:38" x14ac:dyDescent="0.25">
      <c r="E20" t="s">
        <v>5682</v>
      </c>
      <c r="I20" t="s">
        <v>301</v>
      </c>
      <c r="J20" t="s">
        <v>51</v>
      </c>
      <c r="K20" t="s">
        <v>52</v>
      </c>
      <c r="M20" t="s">
        <v>5406</v>
      </c>
      <c r="N20" t="s">
        <v>5435</v>
      </c>
      <c r="Q20" t="s">
        <v>4981</v>
      </c>
      <c r="R20" t="s">
        <v>2839</v>
      </c>
      <c r="S20" s="1"/>
      <c r="U20" s="16" t="s">
        <v>5685</v>
      </c>
      <c r="Z20" t="s">
        <v>585</v>
      </c>
      <c r="AA20" t="s">
        <v>544</v>
      </c>
      <c r="AB20" s="4" t="s">
        <v>2299</v>
      </c>
      <c r="AC20" t="s">
        <v>584</v>
      </c>
      <c r="AD20" s="3"/>
      <c r="AE20" t="s">
        <v>545</v>
      </c>
      <c r="AF20" t="s">
        <v>546</v>
      </c>
      <c r="AG20" t="s">
        <v>547</v>
      </c>
      <c r="AI20" s="5" t="s">
        <v>438</v>
      </c>
      <c r="AJ20" s="5" t="s">
        <v>5393</v>
      </c>
      <c r="AK20" t="s">
        <v>5418</v>
      </c>
      <c r="AL20" t="s">
        <v>5446</v>
      </c>
    </row>
    <row r="21" spans="5:38" x14ac:dyDescent="0.25">
      <c r="E21" s="2" t="s">
        <v>5683</v>
      </c>
      <c r="I21" t="s">
        <v>302</v>
      </c>
      <c r="J21" t="s">
        <v>51</v>
      </c>
      <c r="K21" t="s">
        <v>52</v>
      </c>
      <c r="L21" t="s">
        <v>53</v>
      </c>
      <c r="M21" t="s">
        <v>5406</v>
      </c>
      <c r="N21" t="s">
        <v>5435</v>
      </c>
      <c r="Q21" t="s">
        <v>4982</v>
      </c>
      <c r="R21" t="s">
        <v>2840</v>
      </c>
      <c r="S21" s="1"/>
      <c r="U21" s="16" t="s">
        <v>5686</v>
      </c>
      <c r="Z21" t="s">
        <v>587</v>
      </c>
      <c r="AA21" t="s">
        <v>576</v>
      </c>
      <c r="AB21" s="4" t="s">
        <v>2300</v>
      </c>
      <c r="AC21" t="s">
        <v>586</v>
      </c>
      <c r="AD21" s="3">
        <v>710300030002</v>
      </c>
      <c r="AE21" t="s">
        <v>545</v>
      </c>
      <c r="AF21" t="s">
        <v>577</v>
      </c>
      <c r="AG21" t="s">
        <v>561</v>
      </c>
      <c r="AI21" s="5" t="s">
        <v>443</v>
      </c>
      <c r="AJ21" s="5" t="s">
        <v>5394</v>
      </c>
      <c r="AK21" t="s">
        <v>5419</v>
      </c>
      <c r="AL21" t="s">
        <v>5447</v>
      </c>
    </row>
    <row r="22" spans="5:38" x14ac:dyDescent="0.25">
      <c r="I22" t="s">
        <v>303</v>
      </c>
      <c r="J22" t="s">
        <v>51</v>
      </c>
      <c r="K22" t="s">
        <v>52</v>
      </c>
      <c r="L22" t="s">
        <v>54</v>
      </c>
      <c r="M22" t="s">
        <v>5406</v>
      </c>
      <c r="N22" t="s">
        <v>5435</v>
      </c>
      <c r="Q22" t="s">
        <v>4983</v>
      </c>
      <c r="R22" t="s">
        <v>2864</v>
      </c>
      <c r="S22" s="1"/>
      <c r="Z22" t="s">
        <v>589</v>
      </c>
      <c r="AA22" t="s">
        <v>590</v>
      </c>
      <c r="AB22" s="4" t="s">
        <v>2301</v>
      </c>
      <c r="AC22" t="s">
        <v>588</v>
      </c>
      <c r="AD22" s="3">
        <v>717200080002</v>
      </c>
      <c r="AE22" t="s">
        <v>545</v>
      </c>
      <c r="AF22" t="s">
        <v>560</v>
      </c>
      <c r="AG22" t="s">
        <v>561</v>
      </c>
      <c r="AI22" s="5" t="s">
        <v>459</v>
      </c>
      <c r="AJ22" s="5" t="s">
        <v>5395</v>
      </c>
      <c r="AK22" t="s">
        <v>5420</v>
      </c>
      <c r="AL22" t="s">
        <v>5448</v>
      </c>
    </row>
    <row r="23" spans="5:38" x14ac:dyDescent="0.25">
      <c r="I23" t="s">
        <v>304</v>
      </c>
      <c r="J23" t="s">
        <v>51</v>
      </c>
      <c r="K23" t="s">
        <v>52</v>
      </c>
      <c r="L23" t="s">
        <v>55</v>
      </c>
      <c r="M23" t="s">
        <v>5406</v>
      </c>
      <c r="N23" t="s">
        <v>5435</v>
      </c>
      <c r="Q23" t="s">
        <v>4984</v>
      </c>
      <c r="R23" t="s">
        <v>2829</v>
      </c>
      <c r="S23" s="1"/>
      <c r="U23" s="16" t="s">
        <v>3</v>
      </c>
      <c r="Z23" t="s">
        <v>592</v>
      </c>
      <c r="AA23" t="s">
        <v>544</v>
      </c>
      <c r="AB23" s="4" t="s">
        <v>2302</v>
      </c>
      <c r="AC23" t="s">
        <v>591</v>
      </c>
      <c r="AD23" s="3">
        <v>716000060007</v>
      </c>
      <c r="AE23" t="s">
        <v>545</v>
      </c>
      <c r="AF23" t="s">
        <v>560</v>
      </c>
      <c r="AG23" t="s">
        <v>561</v>
      </c>
      <c r="AI23" s="5" t="s">
        <v>473</v>
      </c>
      <c r="AJ23" s="5" t="s">
        <v>5396</v>
      </c>
      <c r="AK23" t="s">
        <v>5421</v>
      </c>
      <c r="AL23" t="s">
        <v>5449</v>
      </c>
    </row>
    <row r="24" spans="5:38" x14ac:dyDescent="0.25">
      <c r="I24" t="s">
        <v>305</v>
      </c>
      <c r="J24" t="s">
        <v>51</v>
      </c>
      <c r="K24" t="s">
        <v>56</v>
      </c>
      <c r="M24" t="s">
        <v>5406</v>
      </c>
      <c r="N24" t="s">
        <v>5435</v>
      </c>
      <c r="Q24" t="s">
        <v>4985</v>
      </c>
      <c r="R24" t="s">
        <v>2841</v>
      </c>
      <c r="S24" s="1"/>
      <c r="U24" s="16" t="s">
        <v>5688</v>
      </c>
      <c r="Z24" t="s">
        <v>594</v>
      </c>
      <c r="AA24" t="s">
        <v>544</v>
      </c>
      <c r="AB24" s="4" t="s">
        <v>2303</v>
      </c>
      <c r="AC24" t="s">
        <v>593</v>
      </c>
      <c r="AD24" s="3">
        <v>716000060012</v>
      </c>
      <c r="AE24" t="s">
        <v>545</v>
      </c>
      <c r="AF24" t="s">
        <v>560</v>
      </c>
      <c r="AG24" t="s">
        <v>561</v>
      </c>
      <c r="AI24" s="5" t="s">
        <v>486</v>
      </c>
      <c r="AJ24" s="5" t="s">
        <v>5397</v>
      </c>
      <c r="AK24" t="s">
        <v>5422</v>
      </c>
      <c r="AL24" t="s">
        <v>5450</v>
      </c>
    </row>
    <row r="25" spans="5:38" x14ac:dyDescent="0.25">
      <c r="I25" t="s">
        <v>306</v>
      </c>
      <c r="J25" t="s">
        <v>51</v>
      </c>
      <c r="K25" t="s">
        <v>56</v>
      </c>
      <c r="L25" t="s">
        <v>57</v>
      </c>
      <c r="M25" t="s">
        <v>5406</v>
      </c>
      <c r="N25" t="s">
        <v>5435</v>
      </c>
      <c r="Q25" t="s">
        <v>4986</v>
      </c>
      <c r="R25" t="s">
        <v>4987</v>
      </c>
      <c r="S25" s="1"/>
      <c r="Z25" t="s">
        <v>596</v>
      </c>
      <c r="AA25" t="s">
        <v>544</v>
      </c>
      <c r="AB25" s="4" t="s">
        <v>2303</v>
      </c>
      <c r="AC25" t="s">
        <v>595</v>
      </c>
      <c r="AD25" s="3">
        <v>716000060010</v>
      </c>
      <c r="AE25" t="s">
        <v>545</v>
      </c>
      <c r="AF25" t="s">
        <v>560</v>
      </c>
      <c r="AG25" t="s">
        <v>561</v>
      </c>
      <c r="AI25" s="5" t="s">
        <v>500</v>
      </c>
      <c r="AJ25" s="5" t="s">
        <v>5398</v>
      </c>
      <c r="AK25" t="s">
        <v>5423</v>
      </c>
      <c r="AL25" t="s">
        <v>5451</v>
      </c>
    </row>
    <row r="26" spans="5:38" x14ac:dyDescent="0.25">
      <c r="I26" t="s">
        <v>307</v>
      </c>
      <c r="J26" t="s">
        <v>51</v>
      </c>
      <c r="K26" t="s">
        <v>56</v>
      </c>
      <c r="L26" t="s">
        <v>58</v>
      </c>
      <c r="M26" t="s">
        <v>5406</v>
      </c>
      <c r="N26" t="s">
        <v>5435</v>
      </c>
      <c r="Q26" t="s">
        <v>4988</v>
      </c>
      <c r="R26" t="s">
        <v>4989</v>
      </c>
      <c r="S26" s="1"/>
      <c r="U26" s="16" t="s">
        <v>5689</v>
      </c>
      <c r="Z26" t="s">
        <v>598</v>
      </c>
      <c r="AA26" t="s">
        <v>544</v>
      </c>
      <c r="AB26" s="4" t="s">
        <v>2303</v>
      </c>
      <c r="AC26" t="s">
        <v>597</v>
      </c>
      <c r="AD26" s="3">
        <v>716000060011</v>
      </c>
      <c r="AE26" t="s">
        <v>545</v>
      </c>
      <c r="AF26" t="s">
        <v>560</v>
      </c>
      <c r="AG26" t="s">
        <v>561</v>
      </c>
      <c r="AI26" s="5" t="s">
        <v>516</v>
      </c>
      <c r="AJ26" s="5" t="s">
        <v>5399</v>
      </c>
      <c r="AK26" t="s">
        <v>5424</v>
      </c>
      <c r="AL26" t="s">
        <v>5452</v>
      </c>
    </row>
    <row r="27" spans="5:38" x14ac:dyDescent="0.25">
      <c r="I27" t="s">
        <v>308</v>
      </c>
      <c r="J27" t="s">
        <v>51</v>
      </c>
      <c r="K27" t="s">
        <v>56</v>
      </c>
      <c r="L27" t="s">
        <v>59</v>
      </c>
      <c r="M27" t="s">
        <v>5406</v>
      </c>
      <c r="N27" t="s">
        <v>5435</v>
      </c>
      <c r="Q27" t="s">
        <v>4990</v>
      </c>
      <c r="R27" t="s">
        <v>2842</v>
      </c>
      <c r="S27" s="1"/>
      <c r="U27" s="16" t="s">
        <v>5690</v>
      </c>
      <c r="Z27" t="s">
        <v>600</v>
      </c>
      <c r="AA27" t="s">
        <v>544</v>
      </c>
      <c r="AB27" s="4" t="s">
        <v>2304</v>
      </c>
      <c r="AC27" t="s">
        <v>599</v>
      </c>
      <c r="AD27" s="3">
        <v>475100010566</v>
      </c>
      <c r="AE27" t="s">
        <v>545</v>
      </c>
      <c r="AF27" t="s">
        <v>601</v>
      </c>
      <c r="AG27" t="s">
        <v>561</v>
      </c>
      <c r="AI27" s="5"/>
      <c r="AJ27" s="5" t="s">
        <v>91</v>
      </c>
      <c r="AK27" t="s">
        <v>5425</v>
      </c>
      <c r="AL27" t="s">
        <v>5453</v>
      </c>
    </row>
    <row r="28" spans="5:38" x14ac:dyDescent="0.25">
      <c r="I28" t="s">
        <v>309</v>
      </c>
      <c r="J28" t="s">
        <v>51</v>
      </c>
      <c r="K28" t="s">
        <v>60</v>
      </c>
      <c r="M28" t="s">
        <v>5406</v>
      </c>
      <c r="N28" t="s">
        <v>5435</v>
      </c>
      <c r="Q28" t="s">
        <v>4991</v>
      </c>
      <c r="R28" t="s">
        <v>4992</v>
      </c>
      <c r="S28" s="1"/>
      <c r="Z28" t="s">
        <v>603</v>
      </c>
      <c r="AA28" t="s">
        <v>604</v>
      </c>
      <c r="AB28" s="4" t="s">
        <v>2305</v>
      </c>
      <c r="AC28" t="s">
        <v>602</v>
      </c>
      <c r="AD28" s="3">
        <v>712000010003</v>
      </c>
      <c r="AE28" t="s">
        <v>545</v>
      </c>
      <c r="AF28" t="s">
        <v>560</v>
      </c>
      <c r="AG28" t="s">
        <v>561</v>
      </c>
      <c r="AI28" s="5"/>
      <c r="AJ28" s="5" t="s">
        <v>101</v>
      </c>
      <c r="AK28" t="s">
        <v>5426</v>
      </c>
      <c r="AL28" t="s">
        <v>5454</v>
      </c>
    </row>
    <row r="29" spans="5:38" x14ac:dyDescent="0.25">
      <c r="I29" t="s">
        <v>310</v>
      </c>
      <c r="J29" t="s">
        <v>51</v>
      </c>
      <c r="K29" t="s">
        <v>60</v>
      </c>
      <c r="L29" t="s">
        <v>61</v>
      </c>
      <c r="M29" t="s">
        <v>5406</v>
      </c>
      <c r="N29" t="s">
        <v>5435</v>
      </c>
      <c r="Q29" t="s">
        <v>4993</v>
      </c>
      <c r="R29" t="s">
        <v>2843</v>
      </c>
      <c r="S29" s="1"/>
      <c r="U29" s="16" t="s">
        <v>5692</v>
      </c>
      <c r="Z29" t="s">
        <v>606</v>
      </c>
      <c r="AA29" t="s">
        <v>607</v>
      </c>
      <c r="AB29" s="4" t="s">
        <v>2306</v>
      </c>
      <c r="AC29" t="s">
        <v>605</v>
      </c>
      <c r="AD29" s="3">
        <v>150400030332</v>
      </c>
      <c r="AE29" t="s">
        <v>545</v>
      </c>
      <c r="AF29" t="s">
        <v>608</v>
      </c>
      <c r="AG29" t="s">
        <v>561</v>
      </c>
      <c r="AI29" s="5"/>
      <c r="AJ29" s="5" t="s">
        <v>102</v>
      </c>
      <c r="AK29" t="s">
        <v>5427</v>
      </c>
      <c r="AL29" t="s">
        <v>5455</v>
      </c>
    </row>
    <row r="30" spans="5:38" x14ac:dyDescent="0.25">
      <c r="I30" t="s">
        <v>311</v>
      </c>
      <c r="J30" t="s">
        <v>51</v>
      </c>
      <c r="K30" t="s">
        <v>60</v>
      </c>
      <c r="L30" t="s">
        <v>60</v>
      </c>
      <c r="M30" t="s">
        <v>5406</v>
      </c>
      <c r="N30" t="s">
        <v>5435</v>
      </c>
      <c r="Q30" t="s">
        <v>4994</v>
      </c>
      <c r="R30" t="s">
        <v>5474</v>
      </c>
      <c r="S30" s="1"/>
      <c r="U30" s="16" t="s">
        <v>5693</v>
      </c>
      <c r="Z30" t="s">
        <v>610</v>
      </c>
      <c r="AA30" t="s">
        <v>607</v>
      </c>
      <c r="AB30" s="4" t="s">
        <v>2306</v>
      </c>
      <c r="AC30" t="s">
        <v>609</v>
      </c>
      <c r="AD30" s="3">
        <v>150400030333</v>
      </c>
      <c r="AE30" t="s">
        <v>545</v>
      </c>
      <c r="AF30" t="s">
        <v>608</v>
      </c>
      <c r="AG30" t="s">
        <v>561</v>
      </c>
      <c r="AI30" s="5"/>
      <c r="AJ30" s="5" t="s">
        <v>5400</v>
      </c>
      <c r="AK30" t="s">
        <v>5428</v>
      </c>
      <c r="AL30" t="s">
        <v>5456</v>
      </c>
    </row>
    <row r="31" spans="5:38" x14ac:dyDescent="0.25">
      <c r="I31" t="s">
        <v>312</v>
      </c>
      <c r="J31" t="s">
        <v>62</v>
      </c>
      <c r="M31" t="s">
        <v>5410</v>
      </c>
      <c r="N31" t="s">
        <v>5439</v>
      </c>
      <c r="Q31" t="s">
        <v>4995</v>
      </c>
      <c r="R31" t="s">
        <v>5475</v>
      </c>
      <c r="S31" s="1"/>
      <c r="U31" s="16" t="s">
        <v>5694</v>
      </c>
      <c r="Z31" t="s">
        <v>612</v>
      </c>
      <c r="AA31" t="s">
        <v>607</v>
      </c>
      <c r="AB31" s="4" t="s">
        <v>2306</v>
      </c>
      <c r="AC31" t="s">
        <v>611</v>
      </c>
      <c r="AD31" s="3">
        <v>150400030334</v>
      </c>
      <c r="AE31" t="s">
        <v>545</v>
      </c>
      <c r="AF31" t="s">
        <v>608</v>
      </c>
      <c r="AG31" t="s">
        <v>561</v>
      </c>
      <c r="AI31" s="5"/>
      <c r="AJ31" s="5" t="s">
        <v>5401</v>
      </c>
      <c r="AK31" t="s">
        <v>5429</v>
      </c>
      <c r="AL31" t="s">
        <v>5457</v>
      </c>
    </row>
    <row r="32" spans="5:38" x14ac:dyDescent="0.25">
      <c r="I32" t="s">
        <v>313</v>
      </c>
      <c r="J32" t="s">
        <v>62</v>
      </c>
      <c r="L32" t="s">
        <v>63</v>
      </c>
      <c r="M32" t="s">
        <v>5410</v>
      </c>
      <c r="N32" t="s">
        <v>5439</v>
      </c>
      <c r="Q32" t="s">
        <v>4996</v>
      </c>
      <c r="R32" t="s">
        <v>5476</v>
      </c>
      <c r="S32" s="1"/>
      <c r="Z32" t="s">
        <v>614</v>
      </c>
      <c r="AA32" t="s">
        <v>607</v>
      </c>
      <c r="AB32" s="4" t="s">
        <v>2306</v>
      </c>
      <c r="AC32" t="s">
        <v>613</v>
      </c>
      <c r="AD32" s="3">
        <v>150400030335</v>
      </c>
      <c r="AE32" t="s">
        <v>545</v>
      </c>
      <c r="AF32" t="s">
        <v>608</v>
      </c>
      <c r="AG32" t="s">
        <v>561</v>
      </c>
      <c r="AI32" s="5"/>
      <c r="AJ32" s="5" t="s">
        <v>99</v>
      </c>
      <c r="AK32" t="s">
        <v>5430</v>
      </c>
      <c r="AL32" t="s">
        <v>5458</v>
      </c>
    </row>
    <row r="33" spans="9:38" x14ac:dyDescent="0.25">
      <c r="I33" t="s">
        <v>314</v>
      </c>
      <c r="J33" t="s">
        <v>62</v>
      </c>
      <c r="K33" t="s">
        <v>64</v>
      </c>
      <c r="M33" t="s">
        <v>5410</v>
      </c>
      <c r="N33" t="s">
        <v>5439</v>
      </c>
      <c r="Q33" t="s">
        <v>4997</v>
      </c>
      <c r="R33" t="s">
        <v>2844</v>
      </c>
      <c r="S33" s="1"/>
      <c r="Z33" t="s">
        <v>616</v>
      </c>
      <c r="AA33" t="s">
        <v>617</v>
      </c>
      <c r="AB33" s="4" t="s">
        <v>2307</v>
      </c>
      <c r="AC33" t="s">
        <v>615</v>
      </c>
      <c r="AD33" s="3">
        <v>475100010412</v>
      </c>
      <c r="AE33" t="s">
        <v>545</v>
      </c>
      <c r="AF33" t="s">
        <v>618</v>
      </c>
      <c r="AG33" t="s">
        <v>619</v>
      </c>
      <c r="AI33" s="5"/>
      <c r="AJ33" s="5" t="s">
        <v>103</v>
      </c>
      <c r="AK33" t="s">
        <v>5431</v>
      </c>
      <c r="AL33" t="s">
        <v>5459</v>
      </c>
    </row>
    <row r="34" spans="9:38" x14ac:dyDescent="0.25">
      <c r="I34" t="s">
        <v>315</v>
      </c>
      <c r="J34" t="s">
        <v>62</v>
      </c>
      <c r="K34" t="s">
        <v>64</v>
      </c>
      <c r="L34" t="s">
        <v>65</v>
      </c>
      <c r="M34" t="s">
        <v>5410</v>
      </c>
      <c r="N34" t="s">
        <v>5439</v>
      </c>
      <c r="Q34" t="s">
        <v>4998</v>
      </c>
      <c r="R34" t="s">
        <v>5477</v>
      </c>
      <c r="S34" s="1"/>
      <c r="Z34" t="s">
        <v>621</v>
      </c>
      <c r="AA34" t="s">
        <v>544</v>
      </c>
      <c r="AB34" s="4" t="s">
        <v>2308</v>
      </c>
      <c r="AC34" t="s">
        <v>620</v>
      </c>
      <c r="AD34" s="3">
        <v>470300010017</v>
      </c>
      <c r="AE34" t="s">
        <v>545</v>
      </c>
      <c r="AF34" t="s">
        <v>618</v>
      </c>
      <c r="AG34" t="s">
        <v>622</v>
      </c>
      <c r="AI34" s="5"/>
      <c r="AJ34" s="5"/>
    </row>
    <row r="35" spans="9:38" x14ac:dyDescent="0.25">
      <c r="I35" t="s">
        <v>316</v>
      </c>
      <c r="J35" t="s">
        <v>62</v>
      </c>
      <c r="K35" t="s">
        <v>64</v>
      </c>
      <c r="L35" t="s">
        <v>66</v>
      </c>
      <c r="M35" t="s">
        <v>5410</v>
      </c>
      <c r="N35" t="s">
        <v>5439</v>
      </c>
      <c r="Q35" t="s">
        <v>4999</v>
      </c>
      <c r="R35" t="s">
        <v>5478</v>
      </c>
      <c r="S35" s="1"/>
      <c r="Z35" t="s">
        <v>624</v>
      </c>
      <c r="AA35" t="s">
        <v>617</v>
      </c>
      <c r="AB35" s="4" t="s">
        <v>2307</v>
      </c>
      <c r="AC35" t="s">
        <v>623</v>
      </c>
      <c r="AD35" s="3">
        <v>475100010410</v>
      </c>
      <c r="AE35" t="s">
        <v>545</v>
      </c>
      <c r="AF35" t="s">
        <v>618</v>
      </c>
      <c r="AG35" t="s">
        <v>622</v>
      </c>
      <c r="AI35" s="5"/>
      <c r="AJ35" s="5"/>
    </row>
    <row r="36" spans="9:38" x14ac:dyDescent="0.25">
      <c r="I36" t="s">
        <v>317</v>
      </c>
      <c r="J36" t="s">
        <v>62</v>
      </c>
      <c r="K36" t="s">
        <v>67</v>
      </c>
      <c r="M36" t="s">
        <v>5410</v>
      </c>
      <c r="N36" t="s">
        <v>5439</v>
      </c>
      <c r="Q36" t="s">
        <v>5000</v>
      </c>
      <c r="R36" t="s">
        <v>5479</v>
      </c>
      <c r="S36" s="1"/>
      <c r="Z36" t="s">
        <v>626</v>
      </c>
      <c r="AA36" t="s">
        <v>544</v>
      </c>
      <c r="AB36" s="4" t="s">
        <v>2309</v>
      </c>
      <c r="AC36" t="s">
        <v>625</v>
      </c>
      <c r="AD36" s="3">
        <v>431100020013</v>
      </c>
      <c r="AE36" t="s">
        <v>545</v>
      </c>
      <c r="AF36" t="s">
        <v>618</v>
      </c>
      <c r="AG36" t="s">
        <v>622</v>
      </c>
      <c r="AI36" s="5"/>
      <c r="AJ36" s="5"/>
    </row>
    <row r="37" spans="9:38" x14ac:dyDescent="0.25">
      <c r="I37" t="s">
        <v>318</v>
      </c>
      <c r="J37" t="s">
        <v>62</v>
      </c>
      <c r="K37" t="s">
        <v>67</v>
      </c>
      <c r="L37" t="s">
        <v>68</v>
      </c>
      <c r="M37" t="s">
        <v>5410</v>
      </c>
      <c r="N37" t="s">
        <v>5439</v>
      </c>
      <c r="Q37" t="s">
        <v>5001</v>
      </c>
      <c r="R37" t="s">
        <v>5480</v>
      </c>
      <c r="S37" s="1"/>
      <c r="Z37" t="s">
        <v>628</v>
      </c>
      <c r="AA37" t="s">
        <v>604</v>
      </c>
      <c r="AB37" s="4" t="s">
        <v>2310</v>
      </c>
      <c r="AC37" t="s">
        <v>627</v>
      </c>
      <c r="AD37" s="3">
        <v>475100010520</v>
      </c>
      <c r="AE37" t="s">
        <v>545</v>
      </c>
      <c r="AF37" t="s">
        <v>601</v>
      </c>
      <c r="AG37" t="s">
        <v>622</v>
      </c>
      <c r="AI37" s="5"/>
      <c r="AJ37" s="5"/>
    </row>
    <row r="38" spans="9:38" x14ac:dyDescent="0.25">
      <c r="I38" t="s">
        <v>319</v>
      </c>
      <c r="J38" t="s">
        <v>62</v>
      </c>
      <c r="K38" t="s">
        <v>67</v>
      </c>
      <c r="L38" t="s">
        <v>69</v>
      </c>
      <c r="M38" t="s">
        <v>5410</v>
      </c>
      <c r="N38" t="s">
        <v>5439</v>
      </c>
      <c r="Q38" t="s">
        <v>5002</v>
      </c>
      <c r="R38" t="s">
        <v>5481</v>
      </c>
      <c r="S38" s="1"/>
      <c r="Z38" t="s">
        <v>630</v>
      </c>
      <c r="AA38" t="s">
        <v>544</v>
      </c>
      <c r="AB38" s="4" t="s">
        <v>2311</v>
      </c>
      <c r="AC38" t="s">
        <v>629</v>
      </c>
      <c r="AD38" s="3">
        <v>475100010436</v>
      </c>
      <c r="AE38" t="s">
        <v>545</v>
      </c>
      <c r="AF38" t="s">
        <v>618</v>
      </c>
      <c r="AG38" t="s">
        <v>622</v>
      </c>
      <c r="AI38" s="5"/>
      <c r="AJ38" s="5"/>
    </row>
    <row r="39" spans="9:38" x14ac:dyDescent="0.25">
      <c r="I39" t="s">
        <v>320</v>
      </c>
      <c r="J39" t="s">
        <v>62</v>
      </c>
      <c r="K39" t="s">
        <v>70</v>
      </c>
      <c r="M39" t="s">
        <v>5410</v>
      </c>
      <c r="N39" t="s">
        <v>5439</v>
      </c>
      <c r="Q39" t="s">
        <v>5003</v>
      </c>
      <c r="R39" t="s">
        <v>2845</v>
      </c>
      <c r="S39" s="1"/>
      <c r="Z39" t="s">
        <v>632</v>
      </c>
      <c r="AA39" t="s">
        <v>544</v>
      </c>
      <c r="AB39" s="4" t="s">
        <v>2312</v>
      </c>
      <c r="AC39" t="s">
        <v>631</v>
      </c>
      <c r="AD39" s="3">
        <v>475100010546</v>
      </c>
      <c r="AE39" t="s">
        <v>545</v>
      </c>
      <c r="AF39" t="s">
        <v>601</v>
      </c>
      <c r="AG39" t="s">
        <v>622</v>
      </c>
      <c r="AI39" s="5"/>
      <c r="AJ39" s="5"/>
    </row>
    <row r="40" spans="9:38" x14ac:dyDescent="0.25">
      <c r="I40" t="s">
        <v>321</v>
      </c>
      <c r="J40" t="s">
        <v>62</v>
      </c>
      <c r="K40" t="s">
        <v>71</v>
      </c>
      <c r="M40" t="s">
        <v>5410</v>
      </c>
      <c r="N40" t="s">
        <v>5439</v>
      </c>
      <c r="Q40" t="s">
        <v>5004</v>
      </c>
      <c r="R40" t="s">
        <v>2846</v>
      </c>
      <c r="S40" s="1"/>
      <c r="Z40" t="s">
        <v>634</v>
      </c>
      <c r="AA40" t="s">
        <v>544</v>
      </c>
      <c r="AB40" s="4" t="s">
        <v>2313</v>
      </c>
      <c r="AC40" t="s">
        <v>633</v>
      </c>
      <c r="AD40" s="3">
        <v>475100010435</v>
      </c>
      <c r="AE40" t="s">
        <v>545</v>
      </c>
      <c r="AF40" t="s">
        <v>618</v>
      </c>
      <c r="AG40" t="s">
        <v>622</v>
      </c>
      <c r="AI40" s="5"/>
      <c r="AJ40" s="5"/>
    </row>
    <row r="41" spans="9:38" x14ac:dyDescent="0.25">
      <c r="I41" t="s">
        <v>322</v>
      </c>
      <c r="J41" t="s">
        <v>62</v>
      </c>
      <c r="K41" t="s">
        <v>71</v>
      </c>
      <c r="L41" t="s">
        <v>72</v>
      </c>
      <c r="M41" t="s">
        <v>5410</v>
      </c>
      <c r="N41" t="s">
        <v>5439</v>
      </c>
      <c r="Q41" t="s">
        <v>5005</v>
      </c>
      <c r="R41" t="s">
        <v>2847</v>
      </c>
      <c r="S41" s="1"/>
      <c r="Z41" t="s">
        <v>636</v>
      </c>
      <c r="AA41" t="s">
        <v>604</v>
      </c>
      <c r="AB41" s="4" t="s">
        <v>2314</v>
      </c>
      <c r="AC41" t="s">
        <v>635</v>
      </c>
      <c r="AD41" s="3">
        <v>475100010414</v>
      </c>
      <c r="AE41" t="s">
        <v>545</v>
      </c>
      <c r="AF41" t="s">
        <v>618</v>
      </c>
      <c r="AG41" t="s">
        <v>622</v>
      </c>
      <c r="AI41" s="5"/>
      <c r="AJ41" s="5"/>
    </row>
    <row r="42" spans="9:38" x14ac:dyDescent="0.25">
      <c r="I42" t="s">
        <v>323</v>
      </c>
      <c r="J42" t="s">
        <v>62</v>
      </c>
      <c r="K42" t="s">
        <v>71</v>
      </c>
      <c r="L42" t="s">
        <v>73</v>
      </c>
      <c r="M42" t="s">
        <v>5410</v>
      </c>
      <c r="N42" t="s">
        <v>5439</v>
      </c>
      <c r="Q42" t="s">
        <v>5006</v>
      </c>
      <c r="R42" t="s">
        <v>5482</v>
      </c>
      <c r="S42" s="1"/>
      <c r="Z42" t="s">
        <v>638</v>
      </c>
      <c r="AA42" t="s">
        <v>544</v>
      </c>
      <c r="AB42" s="4" t="s">
        <v>2315</v>
      </c>
      <c r="AC42" t="s">
        <v>637</v>
      </c>
      <c r="AD42" s="3">
        <v>475100010604</v>
      </c>
      <c r="AE42" t="s">
        <v>545</v>
      </c>
      <c r="AF42" t="s">
        <v>601</v>
      </c>
      <c r="AG42" t="s">
        <v>622</v>
      </c>
      <c r="AI42" s="5"/>
      <c r="AJ42" s="5"/>
    </row>
    <row r="43" spans="9:38" x14ac:dyDescent="0.25">
      <c r="I43" t="s">
        <v>324</v>
      </c>
      <c r="J43" t="s">
        <v>62</v>
      </c>
      <c r="K43" t="s">
        <v>71</v>
      </c>
      <c r="L43" t="s">
        <v>74</v>
      </c>
      <c r="M43" t="s">
        <v>5410</v>
      </c>
      <c r="N43" t="s">
        <v>5439</v>
      </c>
      <c r="Q43" t="s">
        <v>5007</v>
      </c>
      <c r="R43" t="s">
        <v>5483</v>
      </c>
      <c r="S43" s="1"/>
      <c r="Z43" t="s">
        <v>640</v>
      </c>
      <c r="AA43" t="s">
        <v>544</v>
      </c>
      <c r="AB43" s="4" t="s">
        <v>2316</v>
      </c>
      <c r="AC43" t="s">
        <v>639</v>
      </c>
      <c r="AD43" s="3">
        <v>475100010547</v>
      </c>
      <c r="AE43" t="s">
        <v>545</v>
      </c>
      <c r="AF43" t="s">
        <v>601</v>
      </c>
      <c r="AG43" t="s">
        <v>622</v>
      </c>
      <c r="AI43" s="5"/>
      <c r="AJ43" s="5"/>
    </row>
    <row r="44" spans="9:38" x14ac:dyDescent="0.25">
      <c r="I44" t="s">
        <v>325</v>
      </c>
      <c r="J44" t="s">
        <v>62</v>
      </c>
      <c r="K44" t="s">
        <v>71</v>
      </c>
      <c r="L44" t="s">
        <v>75</v>
      </c>
      <c r="M44" t="s">
        <v>5410</v>
      </c>
      <c r="N44" t="s">
        <v>5439</v>
      </c>
      <c r="Q44" t="s">
        <v>5008</v>
      </c>
      <c r="R44" t="s">
        <v>5009</v>
      </c>
      <c r="S44" s="1"/>
      <c r="Z44" t="s">
        <v>642</v>
      </c>
      <c r="AA44" t="s">
        <v>604</v>
      </c>
      <c r="AB44" s="4" t="s">
        <v>2317</v>
      </c>
      <c r="AC44" t="s">
        <v>641</v>
      </c>
      <c r="AD44" s="3">
        <v>717200050024</v>
      </c>
      <c r="AE44" t="s">
        <v>545</v>
      </c>
      <c r="AF44" t="s">
        <v>618</v>
      </c>
      <c r="AG44" t="s">
        <v>622</v>
      </c>
      <c r="AI44" s="5"/>
      <c r="AJ44" s="5"/>
    </row>
    <row r="45" spans="9:38" x14ac:dyDescent="0.25">
      <c r="I45" t="s">
        <v>326</v>
      </c>
      <c r="J45" t="s">
        <v>76</v>
      </c>
      <c r="M45" t="s">
        <v>5411</v>
      </c>
      <c r="N45" t="s">
        <v>5440</v>
      </c>
      <c r="Q45" t="s">
        <v>5010</v>
      </c>
      <c r="R45" t="s">
        <v>5484</v>
      </c>
      <c r="S45" s="1"/>
      <c r="Z45" t="s">
        <v>644</v>
      </c>
      <c r="AA45" t="s">
        <v>604</v>
      </c>
      <c r="AB45" s="4" t="s">
        <v>2318</v>
      </c>
      <c r="AC45" t="s">
        <v>643</v>
      </c>
      <c r="AD45" s="3">
        <v>717200050025</v>
      </c>
      <c r="AE45" t="s">
        <v>545</v>
      </c>
      <c r="AF45" t="s">
        <v>618</v>
      </c>
      <c r="AG45" t="s">
        <v>561</v>
      </c>
      <c r="AI45" s="5"/>
      <c r="AJ45" s="5"/>
    </row>
    <row r="46" spans="9:38" x14ac:dyDescent="0.25">
      <c r="I46" t="s">
        <v>327</v>
      </c>
      <c r="J46" t="s">
        <v>76</v>
      </c>
      <c r="L46" t="s">
        <v>77</v>
      </c>
      <c r="M46" t="s">
        <v>5411</v>
      </c>
      <c r="N46" t="s">
        <v>5440</v>
      </c>
      <c r="Q46" t="s">
        <v>5011</v>
      </c>
      <c r="R46" t="s">
        <v>2848</v>
      </c>
      <c r="S46" s="1"/>
      <c r="Z46" t="s">
        <v>626</v>
      </c>
      <c r="AA46" t="s">
        <v>544</v>
      </c>
      <c r="AB46" s="4" t="s">
        <v>2316</v>
      </c>
      <c r="AC46" t="s">
        <v>645</v>
      </c>
      <c r="AD46" s="3">
        <v>475100010551</v>
      </c>
      <c r="AE46" t="s">
        <v>545</v>
      </c>
      <c r="AF46" t="s">
        <v>601</v>
      </c>
      <c r="AG46" t="s">
        <v>622</v>
      </c>
      <c r="AI46" s="5"/>
      <c r="AJ46" s="5"/>
    </row>
    <row r="47" spans="9:38" x14ac:dyDescent="0.25">
      <c r="I47" t="s">
        <v>328</v>
      </c>
      <c r="J47" t="s">
        <v>76</v>
      </c>
      <c r="K47" t="s">
        <v>78</v>
      </c>
      <c r="M47" t="s">
        <v>5411</v>
      </c>
      <c r="N47" t="s">
        <v>5440</v>
      </c>
      <c r="Q47" t="s">
        <v>5012</v>
      </c>
      <c r="R47" t="s">
        <v>2849</v>
      </c>
      <c r="S47" s="1"/>
      <c r="Z47" t="s">
        <v>647</v>
      </c>
      <c r="AA47" t="s">
        <v>607</v>
      </c>
      <c r="AB47" s="4" t="s">
        <v>2319</v>
      </c>
      <c r="AC47" t="s">
        <v>646</v>
      </c>
      <c r="AD47" s="3">
        <v>475100010420</v>
      </c>
      <c r="AE47" t="s">
        <v>545</v>
      </c>
      <c r="AF47" t="s">
        <v>618</v>
      </c>
      <c r="AG47" t="s">
        <v>622</v>
      </c>
      <c r="AI47" s="5"/>
      <c r="AJ47" s="5"/>
    </row>
    <row r="48" spans="9:38" x14ac:dyDescent="0.25">
      <c r="I48" t="s">
        <v>329</v>
      </c>
      <c r="J48" t="s">
        <v>76</v>
      </c>
      <c r="K48" t="s">
        <v>78</v>
      </c>
      <c r="L48" t="s">
        <v>79</v>
      </c>
      <c r="M48" t="s">
        <v>5411</v>
      </c>
      <c r="N48" t="s">
        <v>5440</v>
      </c>
      <c r="Q48" t="s">
        <v>5013</v>
      </c>
      <c r="R48" t="s">
        <v>2850</v>
      </c>
      <c r="S48" s="1"/>
      <c r="Z48" t="s">
        <v>649</v>
      </c>
      <c r="AA48" t="s">
        <v>544</v>
      </c>
      <c r="AB48" s="4" t="s">
        <v>2306</v>
      </c>
      <c r="AC48" t="s">
        <v>648</v>
      </c>
      <c r="AD48" s="3">
        <v>475100010422</v>
      </c>
      <c r="AE48" t="s">
        <v>545</v>
      </c>
      <c r="AF48" t="s">
        <v>618</v>
      </c>
      <c r="AG48" t="s">
        <v>622</v>
      </c>
      <c r="AI48" s="5"/>
      <c r="AJ48" s="5"/>
    </row>
    <row r="49" spans="9:36" x14ac:dyDescent="0.25">
      <c r="I49" t="s">
        <v>330</v>
      </c>
      <c r="J49" t="s">
        <v>76</v>
      </c>
      <c r="K49" t="s">
        <v>78</v>
      </c>
      <c r="L49" t="s">
        <v>80</v>
      </c>
      <c r="M49" t="s">
        <v>5411</v>
      </c>
      <c r="N49" t="s">
        <v>5440</v>
      </c>
      <c r="Q49" t="s">
        <v>5014</v>
      </c>
      <c r="R49" t="s">
        <v>2851</v>
      </c>
      <c r="S49" s="1"/>
      <c r="Z49" t="s">
        <v>651</v>
      </c>
      <c r="AA49" t="s">
        <v>544</v>
      </c>
      <c r="AB49" s="4" t="s">
        <v>2320</v>
      </c>
      <c r="AC49" t="s">
        <v>650</v>
      </c>
      <c r="AD49" s="3">
        <v>475100010437</v>
      </c>
      <c r="AE49" t="s">
        <v>545</v>
      </c>
      <c r="AF49" t="s">
        <v>618</v>
      </c>
      <c r="AG49" t="s">
        <v>619</v>
      </c>
      <c r="AI49" s="5"/>
      <c r="AJ49" s="5"/>
    </row>
    <row r="50" spans="9:36" x14ac:dyDescent="0.25">
      <c r="I50" t="s">
        <v>331</v>
      </c>
      <c r="J50" t="s">
        <v>76</v>
      </c>
      <c r="K50" t="s">
        <v>78</v>
      </c>
      <c r="L50" t="s">
        <v>81</v>
      </c>
      <c r="M50" t="s">
        <v>5411</v>
      </c>
      <c r="N50" t="s">
        <v>5440</v>
      </c>
      <c r="Q50" t="s">
        <v>5015</v>
      </c>
      <c r="R50" t="s">
        <v>5485</v>
      </c>
      <c r="S50" s="1"/>
      <c r="Z50" t="s">
        <v>653</v>
      </c>
      <c r="AA50" t="s">
        <v>654</v>
      </c>
      <c r="AB50" s="4" t="s">
        <v>2321</v>
      </c>
      <c r="AC50" t="s">
        <v>652</v>
      </c>
      <c r="AD50" s="3">
        <v>475100010513</v>
      </c>
      <c r="AE50" t="s">
        <v>545</v>
      </c>
      <c r="AF50" t="s">
        <v>601</v>
      </c>
      <c r="AG50" t="s">
        <v>622</v>
      </c>
      <c r="AI50" s="5"/>
      <c r="AJ50" s="5"/>
    </row>
    <row r="51" spans="9:36" x14ac:dyDescent="0.25">
      <c r="I51" t="s">
        <v>332</v>
      </c>
      <c r="J51" t="s">
        <v>76</v>
      </c>
      <c r="K51" t="s">
        <v>82</v>
      </c>
      <c r="M51" t="s">
        <v>5411</v>
      </c>
      <c r="N51" t="s">
        <v>5440</v>
      </c>
      <c r="Q51" t="s">
        <v>5016</v>
      </c>
      <c r="R51" t="s">
        <v>2852</v>
      </c>
      <c r="S51" s="1"/>
      <c r="Z51" t="s">
        <v>656</v>
      </c>
      <c r="AA51" t="s">
        <v>607</v>
      </c>
      <c r="AB51" s="4" t="s">
        <v>2322</v>
      </c>
      <c r="AC51" t="s">
        <v>655</v>
      </c>
      <c r="AD51" s="3">
        <v>475100010514</v>
      </c>
      <c r="AE51" t="s">
        <v>545</v>
      </c>
      <c r="AF51" t="s">
        <v>601</v>
      </c>
      <c r="AG51" t="s">
        <v>622</v>
      </c>
      <c r="AI51" s="5"/>
      <c r="AJ51" s="5"/>
    </row>
    <row r="52" spans="9:36" x14ac:dyDescent="0.25">
      <c r="I52" t="s">
        <v>333</v>
      </c>
      <c r="J52" t="s">
        <v>76</v>
      </c>
      <c r="K52" t="s">
        <v>82</v>
      </c>
      <c r="L52" t="s">
        <v>83</v>
      </c>
      <c r="M52" t="s">
        <v>5411</v>
      </c>
      <c r="N52" t="s">
        <v>5440</v>
      </c>
      <c r="Q52" t="s">
        <v>5017</v>
      </c>
      <c r="R52" t="s">
        <v>5486</v>
      </c>
      <c r="S52" s="1"/>
      <c r="Z52" t="s">
        <v>658</v>
      </c>
      <c r="AA52" t="s">
        <v>604</v>
      </c>
      <c r="AB52" s="4" t="s">
        <v>2323</v>
      </c>
      <c r="AC52" t="s">
        <v>657</v>
      </c>
      <c r="AD52" s="3">
        <v>475100010515</v>
      </c>
      <c r="AE52" t="s">
        <v>545</v>
      </c>
      <c r="AF52" t="s">
        <v>601</v>
      </c>
      <c r="AG52" t="s">
        <v>622</v>
      </c>
      <c r="AI52" s="5"/>
      <c r="AJ52" s="5"/>
    </row>
    <row r="53" spans="9:36" x14ac:dyDescent="0.25">
      <c r="I53" t="s">
        <v>334</v>
      </c>
      <c r="J53" t="s">
        <v>76</v>
      </c>
      <c r="K53" t="s">
        <v>82</v>
      </c>
      <c r="L53" t="s">
        <v>84</v>
      </c>
      <c r="M53" t="s">
        <v>5411</v>
      </c>
      <c r="N53" t="s">
        <v>5440</v>
      </c>
      <c r="Q53" t="s">
        <v>5018</v>
      </c>
      <c r="R53" t="s">
        <v>2853</v>
      </c>
      <c r="S53" s="1"/>
      <c r="Z53" t="s">
        <v>660</v>
      </c>
      <c r="AA53" t="s">
        <v>607</v>
      </c>
      <c r="AB53" s="4" t="s">
        <v>2324</v>
      </c>
      <c r="AC53" t="s">
        <v>659</v>
      </c>
      <c r="AD53" s="3">
        <v>475100010523</v>
      </c>
      <c r="AE53" t="s">
        <v>545</v>
      </c>
      <c r="AF53" t="s">
        <v>601</v>
      </c>
      <c r="AG53" t="s">
        <v>622</v>
      </c>
      <c r="AI53" s="5"/>
      <c r="AJ53" s="5"/>
    </row>
    <row r="54" spans="9:36" x14ac:dyDescent="0.25">
      <c r="I54" t="s">
        <v>335</v>
      </c>
      <c r="J54" t="s">
        <v>76</v>
      </c>
      <c r="K54" t="s">
        <v>82</v>
      </c>
      <c r="L54" t="s">
        <v>85</v>
      </c>
      <c r="M54" t="s">
        <v>5411</v>
      </c>
      <c r="N54" t="s">
        <v>5440</v>
      </c>
      <c r="Q54" t="s">
        <v>5019</v>
      </c>
      <c r="R54" t="s">
        <v>2854</v>
      </c>
      <c r="S54" s="1"/>
      <c r="Z54" t="s">
        <v>662</v>
      </c>
      <c r="AA54" t="s">
        <v>544</v>
      </c>
      <c r="AB54" s="4" t="s">
        <v>2325</v>
      </c>
      <c r="AC54" t="s">
        <v>661</v>
      </c>
      <c r="AD54" s="3">
        <v>475100010524</v>
      </c>
      <c r="AE54" t="s">
        <v>545</v>
      </c>
      <c r="AF54" t="s">
        <v>601</v>
      </c>
      <c r="AG54" t="s">
        <v>622</v>
      </c>
      <c r="AI54" s="5"/>
      <c r="AJ54" s="5"/>
    </row>
    <row r="55" spans="9:36" x14ac:dyDescent="0.25">
      <c r="I55" t="s">
        <v>336</v>
      </c>
      <c r="J55" t="s">
        <v>76</v>
      </c>
      <c r="K55" t="s">
        <v>82</v>
      </c>
      <c r="L55" t="s">
        <v>86</v>
      </c>
      <c r="M55" t="s">
        <v>5411</v>
      </c>
      <c r="N55" t="s">
        <v>5440</v>
      </c>
      <c r="Q55" t="s">
        <v>5020</v>
      </c>
      <c r="R55" t="s">
        <v>5487</v>
      </c>
      <c r="S55" s="1"/>
      <c r="Z55" t="s">
        <v>664</v>
      </c>
      <c r="AA55" t="s">
        <v>544</v>
      </c>
      <c r="AB55" s="4" t="s">
        <v>2326</v>
      </c>
      <c r="AC55" t="s">
        <v>663</v>
      </c>
      <c r="AD55" s="3">
        <v>475100010525</v>
      </c>
      <c r="AE55" t="s">
        <v>545</v>
      </c>
      <c r="AF55" t="s">
        <v>601</v>
      </c>
      <c r="AG55" t="s">
        <v>622</v>
      </c>
      <c r="AI55" s="5"/>
      <c r="AJ55" s="5"/>
    </row>
    <row r="56" spans="9:36" x14ac:dyDescent="0.25">
      <c r="I56" t="s">
        <v>337</v>
      </c>
      <c r="J56" t="s">
        <v>76</v>
      </c>
      <c r="K56" t="s">
        <v>87</v>
      </c>
      <c r="M56" t="s">
        <v>5411</v>
      </c>
      <c r="N56" t="s">
        <v>5440</v>
      </c>
      <c r="Q56" t="s">
        <v>5021</v>
      </c>
      <c r="R56" t="s">
        <v>2855</v>
      </c>
      <c r="S56" s="1"/>
      <c r="Z56" t="s">
        <v>666</v>
      </c>
      <c r="AA56" t="s">
        <v>544</v>
      </c>
      <c r="AB56" s="4" t="s">
        <v>2320</v>
      </c>
      <c r="AC56" t="s">
        <v>665</v>
      </c>
      <c r="AD56" s="3">
        <v>475100010526</v>
      </c>
      <c r="AE56" t="s">
        <v>545</v>
      </c>
      <c r="AF56" t="s">
        <v>601</v>
      </c>
      <c r="AG56" t="s">
        <v>622</v>
      </c>
      <c r="AI56" s="5"/>
      <c r="AJ56" s="5"/>
    </row>
    <row r="57" spans="9:36" x14ac:dyDescent="0.25">
      <c r="I57" t="s">
        <v>338</v>
      </c>
      <c r="J57" t="s">
        <v>76</v>
      </c>
      <c r="K57" t="s">
        <v>87</v>
      </c>
      <c r="L57" t="s">
        <v>88</v>
      </c>
      <c r="M57" t="s">
        <v>5411</v>
      </c>
      <c r="N57" t="s">
        <v>5440</v>
      </c>
      <c r="Q57" t="s">
        <v>5022</v>
      </c>
      <c r="R57" t="s">
        <v>5488</v>
      </c>
      <c r="S57" s="1"/>
      <c r="Z57" t="s">
        <v>653</v>
      </c>
      <c r="AA57" t="s">
        <v>654</v>
      </c>
      <c r="AB57" s="4" t="s">
        <v>2327</v>
      </c>
      <c r="AC57" t="s">
        <v>667</v>
      </c>
      <c r="AD57" s="3">
        <v>475100010041</v>
      </c>
      <c r="AE57" t="s">
        <v>545</v>
      </c>
      <c r="AF57" t="s">
        <v>618</v>
      </c>
      <c r="AG57" t="s">
        <v>622</v>
      </c>
      <c r="AI57" s="5"/>
      <c r="AJ57" s="5"/>
    </row>
    <row r="58" spans="9:36" x14ac:dyDescent="0.25">
      <c r="I58" t="s">
        <v>339</v>
      </c>
      <c r="J58" t="s">
        <v>76</v>
      </c>
      <c r="K58" t="s">
        <v>87</v>
      </c>
      <c r="L58" t="s">
        <v>89</v>
      </c>
      <c r="M58" t="s">
        <v>5411</v>
      </c>
      <c r="N58" t="s">
        <v>5440</v>
      </c>
      <c r="Q58" t="s">
        <v>5023</v>
      </c>
      <c r="R58" t="s">
        <v>5489</v>
      </c>
      <c r="S58" s="1"/>
      <c r="Z58" t="s">
        <v>669</v>
      </c>
      <c r="AA58" t="s">
        <v>604</v>
      </c>
      <c r="AB58" s="4" t="s">
        <v>2328</v>
      </c>
      <c r="AC58" t="s">
        <v>668</v>
      </c>
      <c r="AD58" s="3">
        <v>475100010304</v>
      </c>
      <c r="AE58" t="s">
        <v>545</v>
      </c>
      <c r="AF58" t="s">
        <v>618</v>
      </c>
      <c r="AG58" t="s">
        <v>622</v>
      </c>
      <c r="AI58" s="5"/>
      <c r="AJ58" s="5"/>
    </row>
    <row r="59" spans="9:36" x14ac:dyDescent="0.25">
      <c r="I59" t="s">
        <v>340</v>
      </c>
      <c r="J59" t="s">
        <v>90</v>
      </c>
      <c r="M59" t="s">
        <v>5657</v>
      </c>
      <c r="N59" t="s">
        <v>5658</v>
      </c>
      <c r="Q59" t="s">
        <v>5024</v>
      </c>
      <c r="R59" t="s">
        <v>5490</v>
      </c>
      <c r="S59" s="1"/>
      <c r="Z59" t="s">
        <v>671</v>
      </c>
      <c r="AA59" t="s">
        <v>604</v>
      </c>
      <c r="AB59" s="4" t="s">
        <v>2329</v>
      </c>
      <c r="AC59" t="s">
        <v>670</v>
      </c>
      <c r="AD59" s="3">
        <v>475100010531</v>
      </c>
      <c r="AE59" t="s">
        <v>545</v>
      </c>
      <c r="AF59" t="s">
        <v>601</v>
      </c>
      <c r="AG59" t="s">
        <v>622</v>
      </c>
      <c r="AI59" s="5"/>
      <c r="AJ59" s="5"/>
    </row>
    <row r="60" spans="9:36" x14ac:dyDescent="0.25">
      <c r="I60" t="s">
        <v>341</v>
      </c>
      <c r="J60" t="s">
        <v>90</v>
      </c>
      <c r="K60" t="s">
        <v>91</v>
      </c>
      <c r="M60" t="s">
        <v>5425</v>
      </c>
      <c r="N60" t="s">
        <v>5453</v>
      </c>
      <c r="Q60" t="s">
        <v>5025</v>
      </c>
      <c r="R60" t="s">
        <v>5491</v>
      </c>
      <c r="S60" s="1"/>
      <c r="Z60" t="s">
        <v>673</v>
      </c>
      <c r="AA60" t="s">
        <v>604</v>
      </c>
      <c r="AB60" s="4" t="s">
        <v>2330</v>
      </c>
      <c r="AC60" t="s">
        <v>672</v>
      </c>
      <c r="AD60" s="3">
        <v>475100010535</v>
      </c>
      <c r="AE60" t="s">
        <v>545</v>
      </c>
      <c r="AF60" t="s">
        <v>601</v>
      </c>
      <c r="AG60" t="s">
        <v>622</v>
      </c>
      <c r="AI60" s="5"/>
      <c r="AJ60" s="5"/>
    </row>
    <row r="61" spans="9:36" x14ac:dyDescent="0.25">
      <c r="I61" t="s">
        <v>342</v>
      </c>
      <c r="J61" t="s">
        <v>90</v>
      </c>
      <c r="K61" t="s">
        <v>91</v>
      </c>
      <c r="L61" t="s">
        <v>92</v>
      </c>
      <c r="M61" t="s">
        <v>5425</v>
      </c>
      <c r="N61" t="s">
        <v>5453</v>
      </c>
      <c r="Q61" t="s">
        <v>5026</v>
      </c>
      <c r="R61" t="s">
        <v>5492</v>
      </c>
      <c r="S61" s="1"/>
      <c r="Z61" t="s">
        <v>675</v>
      </c>
      <c r="AA61" t="s">
        <v>604</v>
      </c>
      <c r="AB61" s="4" t="s">
        <v>2331</v>
      </c>
      <c r="AC61" t="s">
        <v>674</v>
      </c>
      <c r="AD61" s="3">
        <v>475100010536</v>
      </c>
      <c r="AE61" t="s">
        <v>545</v>
      </c>
      <c r="AF61" t="s">
        <v>601</v>
      </c>
      <c r="AG61" t="s">
        <v>622</v>
      </c>
      <c r="AI61" s="5"/>
      <c r="AJ61" s="5"/>
    </row>
    <row r="62" spans="9:36" x14ac:dyDescent="0.25">
      <c r="I62" t="s">
        <v>343</v>
      </c>
      <c r="J62" t="s">
        <v>90</v>
      </c>
      <c r="K62" t="s">
        <v>91</v>
      </c>
      <c r="L62" t="s">
        <v>93</v>
      </c>
      <c r="M62" t="s">
        <v>5425</v>
      </c>
      <c r="N62" t="s">
        <v>5453</v>
      </c>
      <c r="Q62" t="s">
        <v>5027</v>
      </c>
      <c r="R62" t="s">
        <v>5493</v>
      </c>
      <c r="S62" s="1"/>
      <c r="Z62" t="s">
        <v>677</v>
      </c>
      <c r="AA62" t="s">
        <v>604</v>
      </c>
      <c r="AB62" s="4" t="s">
        <v>2331</v>
      </c>
      <c r="AC62" t="s">
        <v>676</v>
      </c>
      <c r="AD62" s="3">
        <v>475100010537</v>
      </c>
      <c r="AE62" t="s">
        <v>545</v>
      </c>
      <c r="AF62" t="s">
        <v>601</v>
      </c>
      <c r="AG62" t="s">
        <v>622</v>
      </c>
      <c r="AI62" s="5"/>
      <c r="AJ62" s="5"/>
    </row>
    <row r="63" spans="9:36" x14ac:dyDescent="0.25">
      <c r="I63" t="s">
        <v>344</v>
      </c>
      <c r="J63" t="s">
        <v>90</v>
      </c>
      <c r="K63" t="s">
        <v>94</v>
      </c>
      <c r="M63" t="s">
        <v>5657</v>
      </c>
      <c r="N63" t="s">
        <v>5658</v>
      </c>
      <c r="Q63" t="s">
        <v>5028</v>
      </c>
      <c r="R63" t="s">
        <v>5494</v>
      </c>
      <c r="S63" s="1"/>
      <c r="Z63" t="s">
        <v>679</v>
      </c>
      <c r="AA63" t="s">
        <v>604</v>
      </c>
      <c r="AB63" s="4" t="s">
        <v>2332</v>
      </c>
      <c r="AC63" t="s">
        <v>678</v>
      </c>
      <c r="AD63" s="3">
        <v>475100010538</v>
      </c>
      <c r="AE63" t="s">
        <v>545</v>
      </c>
      <c r="AF63" t="s">
        <v>601</v>
      </c>
      <c r="AG63" t="s">
        <v>622</v>
      </c>
      <c r="AI63" s="5"/>
      <c r="AJ63" s="5"/>
    </row>
    <row r="64" spans="9:36" x14ac:dyDescent="0.25">
      <c r="I64" t="s">
        <v>345</v>
      </c>
      <c r="J64" t="s">
        <v>90</v>
      </c>
      <c r="K64" t="s">
        <v>94</v>
      </c>
      <c r="L64" t="s">
        <v>95</v>
      </c>
      <c r="M64" t="s">
        <v>5657</v>
      </c>
      <c r="N64" t="s">
        <v>5658</v>
      </c>
      <c r="Q64" t="s">
        <v>5029</v>
      </c>
      <c r="R64" t="s">
        <v>5495</v>
      </c>
      <c r="S64" s="1"/>
      <c r="Z64" t="s">
        <v>681</v>
      </c>
      <c r="AA64" t="s">
        <v>604</v>
      </c>
      <c r="AB64" s="4" t="s">
        <v>2333</v>
      </c>
      <c r="AC64" t="s">
        <v>680</v>
      </c>
      <c r="AD64" s="3">
        <v>475100010539</v>
      </c>
      <c r="AE64" t="s">
        <v>545</v>
      </c>
      <c r="AF64" t="s">
        <v>601</v>
      </c>
      <c r="AG64" t="s">
        <v>622</v>
      </c>
      <c r="AI64" s="5"/>
      <c r="AJ64" s="5"/>
    </row>
    <row r="65" spans="9:36" x14ac:dyDescent="0.25">
      <c r="I65" t="s">
        <v>346</v>
      </c>
      <c r="J65" t="s">
        <v>90</v>
      </c>
      <c r="K65" t="s">
        <v>94</v>
      </c>
      <c r="L65" t="s">
        <v>96</v>
      </c>
      <c r="M65" t="s">
        <v>5657</v>
      </c>
      <c r="N65" t="s">
        <v>5658</v>
      </c>
      <c r="Q65" t="s">
        <v>5030</v>
      </c>
      <c r="R65" t="s">
        <v>5496</v>
      </c>
      <c r="S65" s="1"/>
      <c r="Z65" t="s">
        <v>656</v>
      </c>
      <c r="AA65" t="s">
        <v>607</v>
      </c>
      <c r="AB65" s="4" t="s">
        <v>2334</v>
      </c>
      <c r="AC65" t="s">
        <v>682</v>
      </c>
      <c r="AD65" s="3">
        <v>475100010048</v>
      </c>
      <c r="AE65" t="s">
        <v>545</v>
      </c>
      <c r="AF65" t="s">
        <v>618</v>
      </c>
      <c r="AG65" t="s">
        <v>622</v>
      </c>
      <c r="AI65" s="5"/>
      <c r="AJ65" s="5"/>
    </row>
    <row r="66" spans="9:36" x14ac:dyDescent="0.25">
      <c r="I66" t="s">
        <v>347</v>
      </c>
      <c r="J66" t="s">
        <v>90</v>
      </c>
      <c r="K66" t="s">
        <v>94</v>
      </c>
      <c r="L66" t="s">
        <v>97</v>
      </c>
      <c r="M66" t="s">
        <v>5657</v>
      </c>
      <c r="N66" t="s">
        <v>5658</v>
      </c>
      <c r="Q66" t="s">
        <v>5031</v>
      </c>
      <c r="R66" t="s">
        <v>2856</v>
      </c>
      <c r="S66" s="1"/>
      <c r="Z66" t="s">
        <v>684</v>
      </c>
      <c r="AA66" t="s">
        <v>654</v>
      </c>
      <c r="AB66" s="4" t="s">
        <v>2335</v>
      </c>
      <c r="AC66" t="s">
        <v>683</v>
      </c>
      <c r="AD66" s="3">
        <v>475100010049</v>
      </c>
      <c r="AE66" t="s">
        <v>545</v>
      </c>
      <c r="AF66" t="s">
        <v>618</v>
      </c>
      <c r="AG66" t="s">
        <v>622</v>
      </c>
      <c r="AI66" s="5"/>
      <c r="AJ66" s="5"/>
    </row>
    <row r="67" spans="9:36" x14ac:dyDescent="0.25">
      <c r="I67" t="s">
        <v>348</v>
      </c>
      <c r="J67" t="s">
        <v>90</v>
      </c>
      <c r="K67" t="s">
        <v>20</v>
      </c>
      <c r="M67" t="s">
        <v>5657</v>
      </c>
      <c r="N67" t="s">
        <v>5658</v>
      </c>
      <c r="Q67" t="s">
        <v>5032</v>
      </c>
      <c r="R67" t="s">
        <v>5497</v>
      </c>
      <c r="S67" s="1"/>
      <c r="Z67" t="s">
        <v>660</v>
      </c>
      <c r="AA67" t="s">
        <v>607</v>
      </c>
      <c r="AB67" s="4" t="s">
        <v>2336</v>
      </c>
      <c r="AC67" t="s">
        <v>685</v>
      </c>
      <c r="AD67" s="3">
        <v>475100010050</v>
      </c>
      <c r="AE67" t="s">
        <v>545</v>
      </c>
      <c r="AF67" t="s">
        <v>618</v>
      </c>
      <c r="AG67" t="s">
        <v>622</v>
      </c>
      <c r="AI67" s="5"/>
      <c r="AJ67" s="5"/>
    </row>
    <row r="68" spans="9:36" x14ac:dyDescent="0.25">
      <c r="I68" t="s">
        <v>349</v>
      </c>
      <c r="J68" t="s">
        <v>90</v>
      </c>
      <c r="K68" t="s">
        <v>20</v>
      </c>
      <c r="L68" t="s">
        <v>98</v>
      </c>
      <c r="M68" t="s">
        <v>5429</v>
      </c>
      <c r="N68" t="s">
        <v>5457</v>
      </c>
      <c r="Q68" t="s">
        <v>5033</v>
      </c>
      <c r="R68" t="s">
        <v>5498</v>
      </c>
      <c r="S68" s="1"/>
      <c r="Z68" t="s">
        <v>687</v>
      </c>
      <c r="AA68" t="s">
        <v>604</v>
      </c>
      <c r="AB68" s="4" t="s">
        <v>2337</v>
      </c>
      <c r="AC68" t="s">
        <v>686</v>
      </c>
      <c r="AD68" s="3">
        <v>475100010575</v>
      </c>
      <c r="AE68" t="s">
        <v>545</v>
      </c>
      <c r="AF68" t="s">
        <v>601</v>
      </c>
      <c r="AG68" t="s">
        <v>622</v>
      </c>
      <c r="AI68" s="5"/>
      <c r="AJ68" s="5"/>
    </row>
    <row r="69" spans="9:36" x14ac:dyDescent="0.25">
      <c r="I69" t="s">
        <v>350</v>
      </c>
      <c r="J69" t="s">
        <v>90</v>
      </c>
      <c r="K69" t="s">
        <v>20</v>
      </c>
      <c r="L69" t="s">
        <v>99</v>
      </c>
      <c r="M69" t="s">
        <v>5430</v>
      </c>
      <c r="N69" t="s">
        <v>5458</v>
      </c>
      <c r="Q69" t="s">
        <v>5034</v>
      </c>
      <c r="R69" t="s">
        <v>2857</v>
      </c>
      <c r="S69" s="1"/>
      <c r="Z69" t="s">
        <v>689</v>
      </c>
      <c r="AA69" t="s">
        <v>604</v>
      </c>
      <c r="AB69" s="4" t="s">
        <v>2338</v>
      </c>
      <c r="AC69" t="s">
        <v>688</v>
      </c>
      <c r="AD69" s="3">
        <v>475100010576</v>
      </c>
      <c r="AE69" t="s">
        <v>545</v>
      </c>
      <c r="AF69" t="s">
        <v>601</v>
      </c>
      <c r="AG69" t="s">
        <v>622</v>
      </c>
      <c r="AI69" s="5"/>
      <c r="AJ69" s="5"/>
    </row>
    <row r="70" spans="9:36" x14ac:dyDescent="0.25">
      <c r="I70" t="s">
        <v>351</v>
      </c>
      <c r="J70" t="s">
        <v>90</v>
      </c>
      <c r="K70" t="s">
        <v>20</v>
      </c>
      <c r="L70" t="s">
        <v>100</v>
      </c>
      <c r="M70" t="s">
        <v>5428</v>
      </c>
      <c r="N70" t="s">
        <v>5456</v>
      </c>
      <c r="Q70" t="s">
        <v>5035</v>
      </c>
      <c r="R70" t="s">
        <v>2858</v>
      </c>
      <c r="S70" s="1"/>
      <c r="Z70" t="s">
        <v>691</v>
      </c>
      <c r="AA70" t="s">
        <v>654</v>
      </c>
      <c r="AB70" s="4" t="s">
        <v>2339</v>
      </c>
      <c r="AC70" t="s">
        <v>690</v>
      </c>
      <c r="AD70" s="3">
        <v>475100010059</v>
      </c>
      <c r="AE70" t="s">
        <v>545</v>
      </c>
      <c r="AF70" t="s">
        <v>618</v>
      </c>
      <c r="AG70" t="s">
        <v>561</v>
      </c>
      <c r="AI70" s="5"/>
      <c r="AJ70" s="5"/>
    </row>
    <row r="71" spans="9:36" x14ac:dyDescent="0.25">
      <c r="I71" t="s">
        <v>352</v>
      </c>
      <c r="J71" t="s">
        <v>90</v>
      </c>
      <c r="K71" t="s">
        <v>20</v>
      </c>
      <c r="L71" t="s">
        <v>101</v>
      </c>
      <c r="M71" t="s">
        <v>5426</v>
      </c>
      <c r="N71" t="s">
        <v>5454</v>
      </c>
      <c r="Q71" t="s">
        <v>5036</v>
      </c>
      <c r="R71" t="s">
        <v>2859</v>
      </c>
      <c r="S71" s="1"/>
      <c r="Z71" t="s">
        <v>693</v>
      </c>
      <c r="AA71" t="s">
        <v>654</v>
      </c>
      <c r="AB71" s="4" t="s">
        <v>2339</v>
      </c>
      <c r="AC71" t="s">
        <v>692</v>
      </c>
      <c r="AD71" s="3">
        <v>475100010617</v>
      </c>
      <c r="AE71" t="s">
        <v>545</v>
      </c>
      <c r="AF71" t="s">
        <v>601</v>
      </c>
      <c r="AG71" t="s">
        <v>622</v>
      </c>
      <c r="AI71" s="5"/>
      <c r="AJ71" s="5"/>
    </row>
    <row r="72" spans="9:36" x14ac:dyDescent="0.25">
      <c r="I72" t="s">
        <v>353</v>
      </c>
      <c r="J72" t="s">
        <v>90</v>
      </c>
      <c r="K72" t="s">
        <v>20</v>
      </c>
      <c r="L72" t="s">
        <v>102</v>
      </c>
      <c r="M72" t="s">
        <v>5427</v>
      </c>
      <c r="N72" t="s">
        <v>5455</v>
      </c>
      <c r="Q72" t="s">
        <v>5037</v>
      </c>
      <c r="R72" t="s">
        <v>2860</v>
      </c>
      <c r="S72" s="1"/>
      <c r="Z72" t="s">
        <v>695</v>
      </c>
      <c r="AA72" t="s">
        <v>544</v>
      </c>
      <c r="AB72" s="4" t="s">
        <v>2340</v>
      </c>
      <c r="AC72" t="s">
        <v>694</v>
      </c>
      <c r="AD72" s="3">
        <v>475100010603</v>
      </c>
      <c r="AE72" t="s">
        <v>545</v>
      </c>
      <c r="AF72" t="s">
        <v>601</v>
      </c>
      <c r="AG72" t="s">
        <v>622</v>
      </c>
      <c r="AI72" s="5"/>
      <c r="AJ72" s="5"/>
    </row>
    <row r="73" spans="9:36" x14ac:dyDescent="0.25">
      <c r="I73" t="s">
        <v>354</v>
      </c>
      <c r="J73" t="s">
        <v>90</v>
      </c>
      <c r="K73" t="s">
        <v>103</v>
      </c>
      <c r="M73" t="s">
        <v>5431</v>
      </c>
      <c r="N73" t="s">
        <v>5459</v>
      </c>
      <c r="Q73" t="s">
        <v>5038</v>
      </c>
      <c r="R73" t="s">
        <v>5499</v>
      </c>
      <c r="S73" s="1"/>
      <c r="Z73" t="s">
        <v>697</v>
      </c>
      <c r="AA73" t="s">
        <v>544</v>
      </c>
      <c r="AB73" s="4" t="s">
        <v>2341</v>
      </c>
      <c r="AC73" t="s">
        <v>696</v>
      </c>
      <c r="AD73" s="3">
        <v>475100010602</v>
      </c>
      <c r="AE73" t="s">
        <v>545</v>
      </c>
      <c r="AF73" t="s">
        <v>601</v>
      </c>
      <c r="AG73" t="s">
        <v>622</v>
      </c>
      <c r="AI73" s="5"/>
      <c r="AJ73" s="5"/>
    </row>
    <row r="74" spans="9:36" x14ac:dyDescent="0.25">
      <c r="I74" t="s">
        <v>355</v>
      </c>
      <c r="J74" t="s">
        <v>104</v>
      </c>
      <c r="M74" t="s">
        <v>5407</v>
      </c>
      <c r="N74" t="s">
        <v>5436</v>
      </c>
      <c r="Q74" t="s">
        <v>5039</v>
      </c>
      <c r="R74" t="s">
        <v>5500</v>
      </c>
      <c r="S74" s="1"/>
      <c r="Z74" t="s">
        <v>699</v>
      </c>
      <c r="AA74" t="s">
        <v>544</v>
      </c>
      <c r="AB74" s="4" t="s">
        <v>2306</v>
      </c>
      <c r="AC74" t="s">
        <v>698</v>
      </c>
      <c r="AD74" s="3">
        <v>475100010612</v>
      </c>
      <c r="AE74" t="s">
        <v>545</v>
      </c>
      <c r="AF74" t="s">
        <v>601</v>
      </c>
      <c r="AG74" t="s">
        <v>622</v>
      </c>
      <c r="AI74" s="5"/>
      <c r="AJ74" s="5"/>
    </row>
    <row r="75" spans="9:36" x14ac:dyDescent="0.25">
      <c r="I75" t="s">
        <v>356</v>
      </c>
      <c r="J75" t="s">
        <v>104</v>
      </c>
      <c r="L75" t="s">
        <v>105</v>
      </c>
      <c r="M75" t="s">
        <v>5407</v>
      </c>
      <c r="N75" t="s">
        <v>5436</v>
      </c>
      <c r="Q75" t="s">
        <v>5040</v>
      </c>
      <c r="R75" t="s">
        <v>5501</v>
      </c>
      <c r="S75" s="1"/>
      <c r="Z75" t="s">
        <v>701</v>
      </c>
      <c r="AA75" t="s">
        <v>604</v>
      </c>
      <c r="AB75" s="4" t="s">
        <v>2342</v>
      </c>
      <c r="AC75" t="s">
        <v>700</v>
      </c>
      <c r="AD75" s="3">
        <v>475100010502</v>
      </c>
      <c r="AE75" t="s">
        <v>545</v>
      </c>
      <c r="AF75" t="s">
        <v>601</v>
      </c>
      <c r="AG75" t="s">
        <v>622</v>
      </c>
      <c r="AI75" s="5"/>
      <c r="AJ75" s="5"/>
    </row>
    <row r="76" spans="9:36" x14ac:dyDescent="0.25">
      <c r="I76" t="s">
        <v>357</v>
      </c>
      <c r="J76" t="s">
        <v>104</v>
      </c>
      <c r="K76" t="s">
        <v>106</v>
      </c>
      <c r="M76" t="s">
        <v>5407</v>
      </c>
      <c r="N76" t="s">
        <v>5436</v>
      </c>
      <c r="Q76" t="s">
        <v>5041</v>
      </c>
      <c r="R76" t="s">
        <v>5502</v>
      </c>
      <c r="S76" s="1"/>
      <c r="Z76" t="s">
        <v>703</v>
      </c>
      <c r="AA76" t="s">
        <v>604</v>
      </c>
      <c r="AB76" s="4" t="s">
        <v>2343</v>
      </c>
      <c r="AC76" t="s">
        <v>702</v>
      </c>
      <c r="AD76" s="3">
        <v>475100010532</v>
      </c>
      <c r="AE76" t="s">
        <v>545</v>
      </c>
      <c r="AF76" t="s">
        <v>601</v>
      </c>
      <c r="AG76" t="s">
        <v>622</v>
      </c>
      <c r="AI76" s="5"/>
      <c r="AJ76" s="5"/>
    </row>
    <row r="77" spans="9:36" x14ac:dyDescent="0.25">
      <c r="I77" t="s">
        <v>358</v>
      </c>
      <c r="J77" t="s">
        <v>104</v>
      </c>
      <c r="K77" t="s">
        <v>107</v>
      </c>
      <c r="M77" t="s">
        <v>5407</v>
      </c>
      <c r="N77" t="s">
        <v>5436</v>
      </c>
      <c r="Q77" t="s">
        <v>5042</v>
      </c>
      <c r="R77" t="s">
        <v>5503</v>
      </c>
      <c r="S77" s="1"/>
      <c r="Z77" t="s">
        <v>703</v>
      </c>
      <c r="AA77" t="s">
        <v>604</v>
      </c>
      <c r="AB77" s="4" t="s">
        <v>2344</v>
      </c>
      <c r="AC77" t="s">
        <v>704</v>
      </c>
      <c r="AD77" s="3">
        <v>475000050004</v>
      </c>
      <c r="AE77" t="s">
        <v>545</v>
      </c>
      <c r="AF77" t="s">
        <v>601</v>
      </c>
      <c r="AG77" t="s">
        <v>561</v>
      </c>
      <c r="AI77" s="5"/>
      <c r="AJ77" s="5"/>
    </row>
    <row r="78" spans="9:36" x14ac:dyDescent="0.25">
      <c r="I78" t="s">
        <v>359</v>
      </c>
      <c r="J78" t="s">
        <v>108</v>
      </c>
      <c r="M78" t="s">
        <v>5408</v>
      </c>
      <c r="N78" t="s">
        <v>5437</v>
      </c>
      <c r="Q78" t="s">
        <v>5043</v>
      </c>
      <c r="R78" t="s">
        <v>5503</v>
      </c>
      <c r="S78" s="1"/>
      <c r="Z78" t="s">
        <v>706</v>
      </c>
      <c r="AA78" t="s">
        <v>604</v>
      </c>
      <c r="AB78" s="4" t="s">
        <v>2345</v>
      </c>
      <c r="AC78" t="s">
        <v>705</v>
      </c>
      <c r="AD78" s="3">
        <v>475100010533</v>
      </c>
      <c r="AE78" t="s">
        <v>545</v>
      </c>
      <c r="AF78" t="s">
        <v>601</v>
      </c>
      <c r="AG78" t="s">
        <v>622</v>
      </c>
      <c r="AI78" s="5"/>
      <c r="AJ78" s="5"/>
    </row>
    <row r="79" spans="9:36" x14ac:dyDescent="0.25">
      <c r="I79" t="s">
        <v>360</v>
      </c>
      <c r="J79" t="s">
        <v>108</v>
      </c>
      <c r="K79" t="s">
        <v>109</v>
      </c>
      <c r="M79" t="s">
        <v>5408</v>
      </c>
      <c r="N79" t="s">
        <v>5437</v>
      </c>
      <c r="Q79" t="s">
        <v>5044</v>
      </c>
      <c r="R79" t="s">
        <v>5504</v>
      </c>
      <c r="S79" s="1"/>
      <c r="Z79" t="s">
        <v>706</v>
      </c>
      <c r="AA79" t="s">
        <v>604</v>
      </c>
      <c r="AB79" s="4" t="s">
        <v>2346</v>
      </c>
      <c r="AC79" t="s">
        <v>707</v>
      </c>
      <c r="AD79" s="3">
        <v>475000050005</v>
      </c>
      <c r="AE79" t="s">
        <v>545</v>
      </c>
      <c r="AF79" t="s">
        <v>601</v>
      </c>
      <c r="AG79" t="s">
        <v>561</v>
      </c>
      <c r="AI79" s="5"/>
      <c r="AJ79" s="5"/>
    </row>
    <row r="80" spans="9:36" x14ac:dyDescent="0.25">
      <c r="I80" t="s">
        <v>361</v>
      </c>
      <c r="J80" t="s">
        <v>108</v>
      </c>
      <c r="K80" t="s">
        <v>109</v>
      </c>
      <c r="L80" t="s">
        <v>110</v>
      </c>
      <c r="M80" t="s">
        <v>5408</v>
      </c>
      <c r="N80" t="s">
        <v>5437</v>
      </c>
      <c r="Q80" t="s">
        <v>5045</v>
      </c>
      <c r="R80" t="s">
        <v>5505</v>
      </c>
      <c r="S80" s="1"/>
      <c r="Z80" t="s">
        <v>679</v>
      </c>
      <c r="AA80" t="s">
        <v>604</v>
      </c>
      <c r="AB80" s="4" t="s">
        <v>2347</v>
      </c>
      <c r="AC80" t="s">
        <v>708</v>
      </c>
      <c r="AD80" s="3">
        <v>475100010070</v>
      </c>
      <c r="AE80" t="s">
        <v>545</v>
      </c>
      <c r="AF80" t="s">
        <v>618</v>
      </c>
      <c r="AG80" t="s">
        <v>622</v>
      </c>
      <c r="AI80" s="5"/>
      <c r="AJ80" s="5"/>
    </row>
    <row r="81" spans="9:36" x14ac:dyDescent="0.25">
      <c r="I81" t="s">
        <v>362</v>
      </c>
      <c r="J81" t="s">
        <v>108</v>
      </c>
      <c r="K81" t="s">
        <v>109</v>
      </c>
      <c r="L81" t="s">
        <v>111</v>
      </c>
      <c r="M81" t="s">
        <v>5408</v>
      </c>
      <c r="N81" t="s">
        <v>5437</v>
      </c>
      <c r="Q81" t="s">
        <v>5046</v>
      </c>
      <c r="R81" t="s">
        <v>5506</v>
      </c>
      <c r="S81" s="1"/>
      <c r="Z81" t="s">
        <v>681</v>
      </c>
      <c r="AA81" t="s">
        <v>604</v>
      </c>
      <c r="AB81" s="4" t="s">
        <v>2348</v>
      </c>
      <c r="AC81" t="s">
        <v>709</v>
      </c>
      <c r="AD81" s="3">
        <v>475100010071</v>
      </c>
      <c r="AE81" t="s">
        <v>545</v>
      </c>
      <c r="AF81" t="s">
        <v>618</v>
      </c>
      <c r="AG81" t="s">
        <v>622</v>
      </c>
      <c r="AI81" s="5"/>
      <c r="AJ81" s="5"/>
    </row>
    <row r="82" spans="9:36" x14ac:dyDescent="0.25">
      <c r="I82" t="s">
        <v>363</v>
      </c>
      <c r="J82" t="s">
        <v>108</v>
      </c>
      <c r="K82" t="s">
        <v>112</v>
      </c>
      <c r="M82" t="s">
        <v>5408</v>
      </c>
      <c r="N82" t="s">
        <v>5437</v>
      </c>
      <c r="Q82" t="s">
        <v>5047</v>
      </c>
      <c r="R82" t="s">
        <v>5507</v>
      </c>
      <c r="S82" s="1"/>
      <c r="Z82" t="s">
        <v>701</v>
      </c>
      <c r="AA82" t="s">
        <v>604</v>
      </c>
      <c r="AB82" s="4" t="s">
        <v>2349</v>
      </c>
      <c r="AC82" t="s">
        <v>710</v>
      </c>
      <c r="AD82" s="3">
        <v>475100010002</v>
      </c>
      <c r="AE82" t="s">
        <v>545</v>
      </c>
      <c r="AF82" t="s">
        <v>618</v>
      </c>
      <c r="AG82" t="s">
        <v>622</v>
      </c>
      <c r="AI82" s="5"/>
      <c r="AJ82" s="5"/>
    </row>
    <row r="83" spans="9:36" x14ac:dyDescent="0.25">
      <c r="I83" t="s">
        <v>364</v>
      </c>
      <c r="J83" t="s">
        <v>108</v>
      </c>
      <c r="K83" t="s">
        <v>113</v>
      </c>
      <c r="M83" t="s">
        <v>5408</v>
      </c>
      <c r="N83" t="s">
        <v>5437</v>
      </c>
      <c r="Q83" t="s">
        <v>5048</v>
      </c>
      <c r="R83" t="s">
        <v>5508</v>
      </c>
      <c r="S83" s="1"/>
      <c r="Z83" t="s">
        <v>673</v>
      </c>
      <c r="AA83" t="s">
        <v>604</v>
      </c>
      <c r="AB83" s="4" t="s">
        <v>2350</v>
      </c>
      <c r="AC83" t="s">
        <v>711</v>
      </c>
      <c r="AD83" s="3">
        <v>475100010072</v>
      </c>
      <c r="AE83" t="s">
        <v>545</v>
      </c>
      <c r="AF83" t="s">
        <v>618</v>
      </c>
      <c r="AG83" t="s">
        <v>622</v>
      </c>
      <c r="AI83" s="5"/>
      <c r="AJ83" s="5"/>
    </row>
    <row r="84" spans="9:36" x14ac:dyDescent="0.25">
      <c r="I84" t="s">
        <v>365</v>
      </c>
      <c r="J84" t="s">
        <v>114</v>
      </c>
      <c r="M84" t="s">
        <v>5409</v>
      </c>
      <c r="N84" t="s">
        <v>5438</v>
      </c>
      <c r="Q84" t="s">
        <v>5049</v>
      </c>
      <c r="R84" t="s">
        <v>5509</v>
      </c>
      <c r="S84" s="1"/>
      <c r="Z84" t="s">
        <v>713</v>
      </c>
      <c r="AA84" t="s">
        <v>604</v>
      </c>
      <c r="AB84" s="4" t="s">
        <v>2351</v>
      </c>
      <c r="AC84" t="s">
        <v>712</v>
      </c>
      <c r="AD84" s="3">
        <v>475100010416</v>
      </c>
      <c r="AE84" t="s">
        <v>545</v>
      </c>
      <c r="AF84" t="s">
        <v>618</v>
      </c>
      <c r="AG84" t="s">
        <v>622</v>
      </c>
      <c r="AI84" s="5"/>
      <c r="AJ84" s="5"/>
    </row>
    <row r="85" spans="9:36" x14ac:dyDescent="0.25">
      <c r="I85" t="s">
        <v>366</v>
      </c>
      <c r="J85" t="s">
        <v>114</v>
      </c>
      <c r="K85" t="s">
        <v>115</v>
      </c>
      <c r="M85" t="s">
        <v>5409</v>
      </c>
      <c r="N85" t="s">
        <v>5438</v>
      </c>
      <c r="Q85" t="s">
        <v>5050</v>
      </c>
      <c r="R85" t="s">
        <v>5510</v>
      </c>
      <c r="S85" s="1"/>
      <c r="Z85" t="s">
        <v>715</v>
      </c>
      <c r="AA85" t="s">
        <v>604</v>
      </c>
      <c r="AB85" s="4" t="s">
        <v>2352</v>
      </c>
      <c r="AC85" t="s">
        <v>714</v>
      </c>
      <c r="AD85" s="3">
        <v>767400060010</v>
      </c>
      <c r="AE85" t="s">
        <v>545</v>
      </c>
      <c r="AF85" t="s">
        <v>618</v>
      </c>
      <c r="AG85" t="s">
        <v>622</v>
      </c>
      <c r="AI85" s="5"/>
      <c r="AJ85" s="5"/>
    </row>
    <row r="86" spans="9:36" x14ac:dyDescent="0.25">
      <c r="I86" t="s">
        <v>367</v>
      </c>
      <c r="J86" t="s">
        <v>114</v>
      </c>
      <c r="K86" t="s">
        <v>116</v>
      </c>
      <c r="M86" t="s">
        <v>5409</v>
      </c>
      <c r="N86" t="s">
        <v>5438</v>
      </c>
      <c r="Q86" t="s">
        <v>5051</v>
      </c>
      <c r="R86" t="s">
        <v>5511</v>
      </c>
      <c r="S86" s="1"/>
      <c r="Z86" t="s">
        <v>717</v>
      </c>
      <c r="AA86" t="s">
        <v>604</v>
      </c>
      <c r="AB86" s="4" t="s">
        <v>2353</v>
      </c>
      <c r="AC86" t="s">
        <v>716</v>
      </c>
      <c r="AD86" s="3">
        <v>767400080002</v>
      </c>
      <c r="AE86" t="s">
        <v>545</v>
      </c>
      <c r="AF86" t="s">
        <v>618</v>
      </c>
      <c r="AG86" t="s">
        <v>622</v>
      </c>
      <c r="AI86" s="5"/>
      <c r="AJ86" s="5"/>
    </row>
    <row r="87" spans="9:36" x14ac:dyDescent="0.25">
      <c r="I87" t="s">
        <v>368</v>
      </c>
      <c r="J87" t="s">
        <v>114</v>
      </c>
      <c r="K87" t="s">
        <v>117</v>
      </c>
      <c r="M87" t="s">
        <v>5409</v>
      </c>
      <c r="N87" t="s">
        <v>5438</v>
      </c>
      <c r="Q87" t="s">
        <v>5052</v>
      </c>
      <c r="R87" t="s">
        <v>5512</v>
      </c>
      <c r="S87" s="1"/>
      <c r="Z87" t="s">
        <v>713</v>
      </c>
      <c r="AA87" t="s">
        <v>604</v>
      </c>
      <c r="AB87" s="4" t="s">
        <v>2323</v>
      </c>
      <c r="AC87" t="s">
        <v>718</v>
      </c>
      <c r="AD87" s="3">
        <v>475100010501</v>
      </c>
      <c r="AE87" t="s">
        <v>545</v>
      </c>
      <c r="AF87" t="s">
        <v>601</v>
      </c>
      <c r="AG87" t="s">
        <v>622</v>
      </c>
      <c r="AI87" s="5"/>
      <c r="AJ87" s="5"/>
    </row>
    <row r="88" spans="9:36" x14ac:dyDescent="0.25">
      <c r="I88" t="s">
        <v>369</v>
      </c>
      <c r="J88" t="s">
        <v>118</v>
      </c>
      <c r="M88" t="s">
        <v>5412</v>
      </c>
      <c r="N88" t="s">
        <v>5667</v>
      </c>
      <c r="Q88" t="s">
        <v>5053</v>
      </c>
      <c r="R88" t="s">
        <v>5513</v>
      </c>
      <c r="S88" s="1"/>
      <c r="Z88" t="s">
        <v>720</v>
      </c>
      <c r="AA88" t="s">
        <v>544</v>
      </c>
      <c r="AB88" s="4" t="s">
        <v>2354</v>
      </c>
      <c r="AC88" t="s">
        <v>719</v>
      </c>
      <c r="AD88" s="3">
        <v>475100010510</v>
      </c>
      <c r="AE88" t="s">
        <v>545</v>
      </c>
      <c r="AF88" t="s">
        <v>601</v>
      </c>
      <c r="AG88" t="s">
        <v>622</v>
      </c>
      <c r="AI88" s="5"/>
      <c r="AJ88" s="5"/>
    </row>
    <row r="89" spans="9:36" x14ac:dyDescent="0.25">
      <c r="I89" t="s">
        <v>370</v>
      </c>
      <c r="J89" t="s">
        <v>118</v>
      </c>
      <c r="K89" t="s">
        <v>119</v>
      </c>
      <c r="M89" t="s">
        <v>5412</v>
      </c>
      <c r="N89" t="s">
        <v>5668</v>
      </c>
      <c r="Q89" t="s">
        <v>5054</v>
      </c>
      <c r="R89" t="s">
        <v>5514</v>
      </c>
      <c r="S89" s="1"/>
      <c r="Z89" t="s">
        <v>722</v>
      </c>
      <c r="AA89" t="s">
        <v>607</v>
      </c>
      <c r="AB89" s="4" t="s">
        <v>2355</v>
      </c>
      <c r="AC89" t="s">
        <v>721</v>
      </c>
      <c r="AD89" s="3">
        <v>475100010160</v>
      </c>
      <c r="AE89" t="s">
        <v>545</v>
      </c>
      <c r="AF89" t="s">
        <v>618</v>
      </c>
      <c r="AG89" t="s">
        <v>622</v>
      </c>
      <c r="AI89" s="5"/>
      <c r="AJ89" s="5"/>
    </row>
    <row r="90" spans="9:36" x14ac:dyDescent="0.25">
      <c r="I90" t="s">
        <v>371</v>
      </c>
      <c r="J90" t="s">
        <v>118</v>
      </c>
      <c r="K90" t="s">
        <v>119</v>
      </c>
      <c r="L90" t="s">
        <v>120</v>
      </c>
      <c r="M90" t="s">
        <v>5412</v>
      </c>
      <c r="N90" t="s">
        <v>5669</v>
      </c>
      <c r="Q90" t="s">
        <v>5055</v>
      </c>
      <c r="R90" t="s">
        <v>5515</v>
      </c>
      <c r="S90" s="1"/>
      <c r="Z90" t="s">
        <v>724</v>
      </c>
      <c r="AA90" t="s">
        <v>607</v>
      </c>
      <c r="AB90" s="4" t="s">
        <v>2356</v>
      </c>
      <c r="AC90" t="s">
        <v>723</v>
      </c>
      <c r="AD90" s="3">
        <v>475100010441</v>
      </c>
      <c r="AE90" t="s">
        <v>545</v>
      </c>
      <c r="AF90" t="s">
        <v>618</v>
      </c>
      <c r="AG90" t="s">
        <v>622</v>
      </c>
      <c r="AI90" s="5"/>
      <c r="AJ90" s="5"/>
    </row>
    <row r="91" spans="9:36" x14ac:dyDescent="0.25">
      <c r="I91" t="s">
        <v>372</v>
      </c>
      <c r="J91" t="s">
        <v>118</v>
      </c>
      <c r="K91" t="s">
        <v>119</v>
      </c>
      <c r="L91" t="s">
        <v>121</v>
      </c>
      <c r="M91" t="s">
        <v>5412</v>
      </c>
      <c r="N91" t="s">
        <v>5670</v>
      </c>
      <c r="Q91" t="s">
        <v>5056</v>
      </c>
      <c r="R91" t="s">
        <v>5516</v>
      </c>
      <c r="S91" s="1"/>
      <c r="Z91" t="s">
        <v>720</v>
      </c>
      <c r="AA91" t="s">
        <v>544</v>
      </c>
      <c r="AB91" s="4" t="s">
        <v>2313</v>
      </c>
      <c r="AC91" t="s">
        <v>725</v>
      </c>
      <c r="AD91" s="3">
        <v>475100010442</v>
      </c>
      <c r="AE91" t="s">
        <v>545</v>
      </c>
      <c r="AF91" t="s">
        <v>618</v>
      </c>
      <c r="AG91" t="s">
        <v>622</v>
      </c>
      <c r="AI91" s="5"/>
      <c r="AJ91" s="5"/>
    </row>
    <row r="92" spans="9:36" x14ac:dyDescent="0.25">
      <c r="I92" t="s">
        <v>373</v>
      </c>
      <c r="J92" t="s">
        <v>118</v>
      </c>
      <c r="K92" t="s">
        <v>122</v>
      </c>
      <c r="M92" t="s">
        <v>5412</v>
      </c>
      <c r="N92" t="s">
        <v>5671</v>
      </c>
      <c r="Q92" t="s">
        <v>5057</v>
      </c>
      <c r="R92" t="s">
        <v>5517</v>
      </c>
      <c r="S92" s="1"/>
      <c r="Z92" t="s">
        <v>727</v>
      </c>
      <c r="AA92" t="s">
        <v>607</v>
      </c>
      <c r="AB92" s="4" t="s">
        <v>2357</v>
      </c>
      <c r="AC92" t="s">
        <v>726</v>
      </c>
      <c r="AD92" s="3">
        <v>475100010443</v>
      </c>
      <c r="AE92" t="s">
        <v>545</v>
      </c>
      <c r="AF92" t="s">
        <v>618</v>
      </c>
      <c r="AG92" t="s">
        <v>622</v>
      </c>
      <c r="AI92" s="5"/>
      <c r="AJ92" s="5"/>
    </row>
    <row r="93" spans="9:36" x14ac:dyDescent="0.25">
      <c r="I93" t="s">
        <v>374</v>
      </c>
      <c r="J93" t="s">
        <v>118</v>
      </c>
      <c r="K93" t="s">
        <v>122</v>
      </c>
      <c r="L93" t="s">
        <v>123</v>
      </c>
      <c r="M93" t="s">
        <v>5412</v>
      </c>
      <c r="N93" t="s">
        <v>5672</v>
      </c>
      <c r="Q93" t="s">
        <v>5058</v>
      </c>
      <c r="R93" t="s">
        <v>5518</v>
      </c>
      <c r="S93" s="1"/>
      <c r="Z93" t="s">
        <v>729</v>
      </c>
      <c r="AA93" t="s">
        <v>607</v>
      </c>
      <c r="AB93" s="4" t="s">
        <v>2358</v>
      </c>
      <c r="AC93" t="s">
        <v>728</v>
      </c>
      <c r="AD93" s="3">
        <v>475100010075</v>
      </c>
      <c r="AE93" t="s">
        <v>545</v>
      </c>
      <c r="AF93" t="s">
        <v>618</v>
      </c>
      <c r="AG93" t="s">
        <v>622</v>
      </c>
      <c r="AI93" s="5"/>
      <c r="AJ93" s="5"/>
    </row>
    <row r="94" spans="9:36" x14ac:dyDescent="0.25">
      <c r="I94" t="s">
        <v>375</v>
      </c>
      <c r="J94" t="s">
        <v>118</v>
      </c>
      <c r="K94" t="s">
        <v>122</v>
      </c>
      <c r="L94" t="s">
        <v>124</v>
      </c>
      <c r="M94" t="s">
        <v>5412</v>
      </c>
      <c r="N94" t="s">
        <v>5673</v>
      </c>
      <c r="Q94" t="s">
        <v>5059</v>
      </c>
      <c r="R94" t="s">
        <v>5519</v>
      </c>
      <c r="S94" s="1"/>
      <c r="Z94" t="s">
        <v>722</v>
      </c>
      <c r="AA94" t="s">
        <v>607</v>
      </c>
      <c r="AB94" s="4" t="s">
        <v>2359</v>
      </c>
      <c r="AC94" t="s">
        <v>730</v>
      </c>
      <c r="AD94" s="3">
        <v>475100010511</v>
      </c>
      <c r="AE94" t="s">
        <v>545</v>
      </c>
      <c r="AF94" t="s">
        <v>601</v>
      </c>
      <c r="AG94" t="s">
        <v>622</v>
      </c>
      <c r="AI94" s="5"/>
      <c r="AJ94" s="5"/>
    </row>
    <row r="95" spans="9:36" x14ac:dyDescent="0.25">
      <c r="I95" t="s">
        <v>376</v>
      </c>
      <c r="J95" t="s">
        <v>125</v>
      </c>
      <c r="M95" t="s">
        <v>5414</v>
      </c>
      <c r="N95" t="s">
        <v>5442</v>
      </c>
      <c r="Q95" t="s">
        <v>5060</v>
      </c>
      <c r="R95" t="s">
        <v>5520</v>
      </c>
      <c r="S95" s="1"/>
      <c r="Z95" t="s">
        <v>729</v>
      </c>
      <c r="AA95" t="s">
        <v>607</v>
      </c>
      <c r="AB95" s="4" t="s">
        <v>2360</v>
      </c>
      <c r="AC95" t="s">
        <v>731</v>
      </c>
      <c r="AD95" s="3">
        <v>475100010512</v>
      </c>
      <c r="AE95" t="s">
        <v>545</v>
      </c>
      <c r="AF95" t="s">
        <v>601</v>
      </c>
      <c r="AG95" t="s">
        <v>622</v>
      </c>
      <c r="AI95" s="5"/>
      <c r="AJ95" s="5"/>
    </row>
    <row r="96" spans="9:36" x14ac:dyDescent="0.25">
      <c r="I96" t="s">
        <v>377</v>
      </c>
      <c r="J96" t="s">
        <v>125</v>
      </c>
      <c r="K96" t="s">
        <v>126</v>
      </c>
      <c r="M96" t="s">
        <v>5414</v>
      </c>
      <c r="N96" t="s">
        <v>5442</v>
      </c>
      <c r="Q96" t="s">
        <v>5061</v>
      </c>
      <c r="R96" t="s">
        <v>5521</v>
      </c>
      <c r="S96" s="1"/>
      <c r="Z96" t="s">
        <v>733</v>
      </c>
      <c r="AA96" t="s">
        <v>607</v>
      </c>
      <c r="AB96" s="4" t="s">
        <v>2361</v>
      </c>
      <c r="AC96" t="s">
        <v>732</v>
      </c>
      <c r="AD96" s="3">
        <v>475100010504</v>
      </c>
      <c r="AE96" t="s">
        <v>545</v>
      </c>
      <c r="AF96" t="s">
        <v>601</v>
      </c>
      <c r="AG96" t="s">
        <v>622</v>
      </c>
      <c r="AI96" s="5"/>
      <c r="AJ96" s="5"/>
    </row>
    <row r="97" spans="9:36" x14ac:dyDescent="0.25">
      <c r="I97" t="s">
        <v>378</v>
      </c>
      <c r="J97" t="s">
        <v>125</v>
      </c>
      <c r="K97" t="s">
        <v>126</v>
      </c>
      <c r="L97" t="s">
        <v>127</v>
      </c>
      <c r="M97" t="s">
        <v>5414</v>
      </c>
      <c r="N97" t="s">
        <v>5442</v>
      </c>
      <c r="Q97" t="s">
        <v>5062</v>
      </c>
      <c r="R97" t="s">
        <v>5522</v>
      </c>
      <c r="S97" s="1"/>
      <c r="Z97" t="s">
        <v>735</v>
      </c>
      <c r="AA97" t="s">
        <v>544</v>
      </c>
      <c r="AB97" s="4" t="s">
        <v>2306</v>
      </c>
      <c r="AC97" t="s">
        <v>734</v>
      </c>
      <c r="AD97" s="3">
        <v>475100010505</v>
      </c>
      <c r="AE97" t="s">
        <v>545</v>
      </c>
      <c r="AF97" t="s">
        <v>601</v>
      </c>
      <c r="AG97" t="s">
        <v>622</v>
      </c>
      <c r="AI97" s="5"/>
      <c r="AJ97" s="5"/>
    </row>
    <row r="98" spans="9:36" x14ac:dyDescent="0.25">
      <c r="I98" t="s">
        <v>379</v>
      </c>
      <c r="J98" t="s">
        <v>125</v>
      </c>
      <c r="K98" t="s">
        <v>126</v>
      </c>
      <c r="L98" t="s">
        <v>128</v>
      </c>
      <c r="M98" t="s">
        <v>5414</v>
      </c>
      <c r="N98" t="s">
        <v>5442</v>
      </c>
      <c r="Q98" t="s">
        <v>5063</v>
      </c>
      <c r="R98" t="s">
        <v>5523</v>
      </c>
      <c r="S98" s="1"/>
      <c r="Z98" t="s">
        <v>737</v>
      </c>
      <c r="AA98" t="s">
        <v>617</v>
      </c>
      <c r="AB98" s="4" t="s">
        <v>2362</v>
      </c>
      <c r="AC98" t="s">
        <v>736</v>
      </c>
      <c r="AD98" s="3">
        <v>475100010506</v>
      </c>
      <c r="AE98" t="s">
        <v>545</v>
      </c>
      <c r="AF98" t="s">
        <v>601</v>
      </c>
      <c r="AG98" t="s">
        <v>622</v>
      </c>
      <c r="AI98" s="5"/>
      <c r="AJ98" s="5"/>
    </row>
    <row r="99" spans="9:36" x14ac:dyDescent="0.25">
      <c r="I99" t="s">
        <v>380</v>
      </c>
      <c r="J99" t="s">
        <v>125</v>
      </c>
      <c r="K99" t="s">
        <v>129</v>
      </c>
      <c r="M99" t="s">
        <v>5414</v>
      </c>
      <c r="N99" t="s">
        <v>5442</v>
      </c>
      <c r="Q99" t="s">
        <v>5064</v>
      </c>
      <c r="R99" t="s">
        <v>5524</v>
      </c>
      <c r="S99" s="1"/>
      <c r="Z99" t="s">
        <v>634</v>
      </c>
      <c r="AA99" t="s">
        <v>544</v>
      </c>
      <c r="AB99" s="4" t="s">
        <v>2363</v>
      </c>
      <c r="AC99" t="s">
        <v>738</v>
      </c>
      <c r="AD99" s="3">
        <v>475100010507</v>
      </c>
      <c r="AE99" t="s">
        <v>545</v>
      </c>
      <c r="AF99" t="s">
        <v>601</v>
      </c>
      <c r="AG99" t="s">
        <v>622</v>
      </c>
      <c r="AI99" s="5"/>
      <c r="AJ99" s="5"/>
    </row>
    <row r="100" spans="9:36" x14ac:dyDescent="0.25">
      <c r="I100" t="s">
        <v>381</v>
      </c>
      <c r="J100" t="s">
        <v>125</v>
      </c>
      <c r="K100" t="s">
        <v>129</v>
      </c>
      <c r="L100" t="s">
        <v>130</v>
      </c>
      <c r="M100" t="s">
        <v>5414</v>
      </c>
      <c r="N100" t="s">
        <v>5442</v>
      </c>
      <c r="Q100" t="s">
        <v>5065</v>
      </c>
      <c r="R100" t="s">
        <v>5525</v>
      </c>
      <c r="S100" s="1"/>
      <c r="Z100" t="s">
        <v>724</v>
      </c>
      <c r="AA100" t="s">
        <v>607</v>
      </c>
      <c r="AB100" s="4" t="s">
        <v>2364</v>
      </c>
      <c r="AC100" t="s">
        <v>739</v>
      </c>
      <c r="AD100" s="3">
        <v>475100010508</v>
      </c>
      <c r="AE100" t="s">
        <v>545</v>
      </c>
      <c r="AF100" t="s">
        <v>601</v>
      </c>
      <c r="AG100" t="s">
        <v>622</v>
      </c>
      <c r="AI100" s="5"/>
      <c r="AJ100" s="5"/>
    </row>
    <row r="101" spans="9:36" x14ac:dyDescent="0.25">
      <c r="I101" t="s">
        <v>382</v>
      </c>
      <c r="J101" t="s">
        <v>125</v>
      </c>
      <c r="K101" t="s">
        <v>129</v>
      </c>
      <c r="L101" t="s">
        <v>131</v>
      </c>
      <c r="M101" t="s">
        <v>5414</v>
      </c>
      <c r="N101" t="s">
        <v>5442</v>
      </c>
      <c r="Q101" t="s">
        <v>5066</v>
      </c>
      <c r="R101" t="s">
        <v>5526</v>
      </c>
      <c r="S101" s="1"/>
      <c r="Z101" t="s">
        <v>727</v>
      </c>
      <c r="AA101" t="s">
        <v>607</v>
      </c>
      <c r="AB101" s="4" t="s">
        <v>2357</v>
      </c>
      <c r="AC101" t="s">
        <v>740</v>
      </c>
      <c r="AD101" s="3">
        <v>475100010509</v>
      </c>
      <c r="AE101" t="s">
        <v>545</v>
      </c>
      <c r="AF101" t="s">
        <v>601</v>
      </c>
      <c r="AG101" t="s">
        <v>622</v>
      </c>
      <c r="AI101" s="5"/>
      <c r="AJ101" s="5"/>
    </row>
    <row r="102" spans="9:36" x14ac:dyDescent="0.25">
      <c r="I102" t="s">
        <v>383</v>
      </c>
      <c r="J102" t="s">
        <v>125</v>
      </c>
      <c r="K102" t="s">
        <v>132</v>
      </c>
      <c r="M102" t="s">
        <v>5414</v>
      </c>
      <c r="N102" t="s">
        <v>5442</v>
      </c>
      <c r="Q102" t="s">
        <v>5067</v>
      </c>
      <c r="R102" t="s">
        <v>2861</v>
      </c>
      <c r="S102" s="1"/>
      <c r="Z102" t="s">
        <v>742</v>
      </c>
      <c r="AA102" t="s">
        <v>544</v>
      </c>
      <c r="AB102" s="4" t="s">
        <v>2306</v>
      </c>
      <c r="AC102" t="s">
        <v>741</v>
      </c>
      <c r="AD102" s="3">
        <v>475100010400</v>
      </c>
      <c r="AE102" t="s">
        <v>545</v>
      </c>
      <c r="AF102" t="s">
        <v>618</v>
      </c>
      <c r="AG102" t="s">
        <v>622</v>
      </c>
      <c r="AI102" s="5"/>
      <c r="AJ102" s="5"/>
    </row>
    <row r="103" spans="9:36" x14ac:dyDescent="0.25">
      <c r="I103" t="s">
        <v>384</v>
      </c>
      <c r="J103" t="s">
        <v>125</v>
      </c>
      <c r="K103" t="s">
        <v>132</v>
      </c>
      <c r="L103" t="s">
        <v>133</v>
      </c>
      <c r="M103" t="s">
        <v>5414</v>
      </c>
      <c r="N103" t="s">
        <v>5442</v>
      </c>
      <c r="Q103" t="s">
        <v>5068</v>
      </c>
      <c r="R103" t="s">
        <v>5527</v>
      </c>
      <c r="S103" s="1"/>
      <c r="Z103" t="s">
        <v>744</v>
      </c>
      <c r="AA103" t="s">
        <v>544</v>
      </c>
      <c r="AB103" s="4" t="s">
        <v>2365</v>
      </c>
      <c r="AC103" t="s">
        <v>743</v>
      </c>
      <c r="AD103" s="3">
        <v>475100010229</v>
      </c>
      <c r="AE103" t="s">
        <v>545</v>
      </c>
      <c r="AF103" t="s">
        <v>618</v>
      </c>
      <c r="AG103" t="s">
        <v>622</v>
      </c>
      <c r="AI103" s="5"/>
      <c r="AJ103" s="5"/>
    </row>
    <row r="104" spans="9:36" x14ac:dyDescent="0.25">
      <c r="I104" t="s">
        <v>385</v>
      </c>
      <c r="J104" t="s">
        <v>125</v>
      </c>
      <c r="K104" t="s">
        <v>132</v>
      </c>
      <c r="L104" t="s">
        <v>134</v>
      </c>
      <c r="M104" t="s">
        <v>5414</v>
      </c>
      <c r="N104" t="s">
        <v>5442</v>
      </c>
      <c r="Q104" t="s">
        <v>5069</v>
      </c>
      <c r="R104" t="s">
        <v>5528</v>
      </c>
      <c r="S104" s="1"/>
      <c r="Z104" t="s">
        <v>746</v>
      </c>
      <c r="AA104" t="s">
        <v>544</v>
      </c>
      <c r="AB104" s="4" t="s">
        <v>2327</v>
      </c>
      <c r="AC104" t="s">
        <v>745</v>
      </c>
      <c r="AD104" s="3">
        <v>475100010402</v>
      </c>
      <c r="AE104" t="s">
        <v>545</v>
      </c>
      <c r="AF104" t="s">
        <v>618</v>
      </c>
      <c r="AG104" t="s">
        <v>622</v>
      </c>
      <c r="AI104" s="5"/>
      <c r="AJ104" s="5"/>
    </row>
    <row r="105" spans="9:36" x14ac:dyDescent="0.25">
      <c r="I105" t="s">
        <v>386</v>
      </c>
      <c r="J105" t="s">
        <v>125</v>
      </c>
      <c r="K105" t="s">
        <v>135</v>
      </c>
      <c r="M105" t="s">
        <v>5414</v>
      </c>
      <c r="N105" t="s">
        <v>5442</v>
      </c>
      <c r="Q105" t="s">
        <v>5070</v>
      </c>
      <c r="R105" t="s">
        <v>5529</v>
      </c>
      <c r="S105" s="1"/>
      <c r="Z105" t="s">
        <v>748</v>
      </c>
      <c r="AA105" t="s">
        <v>544</v>
      </c>
      <c r="AB105" s="4" t="s">
        <v>2327</v>
      </c>
      <c r="AC105" t="s">
        <v>747</v>
      </c>
      <c r="AD105" s="3">
        <v>475100010231</v>
      </c>
      <c r="AE105" t="s">
        <v>545</v>
      </c>
      <c r="AF105" t="s">
        <v>618</v>
      </c>
      <c r="AG105" t="s">
        <v>622</v>
      </c>
      <c r="AI105" s="5"/>
      <c r="AJ105" s="5"/>
    </row>
    <row r="106" spans="9:36" x14ac:dyDescent="0.25">
      <c r="I106" t="s">
        <v>387</v>
      </c>
      <c r="J106" t="s">
        <v>125</v>
      </c>
      <c r="K106" t="s">
        <v>135</v>
      </c>
      <c r="L106" t="s">
        <v>136</v>
      </c>
      <c r="M106" t="s">
        <v>5414</v>
      </c>
      <c r="N106" t="s">
        <v>5442</v>
      </c>
      <c r="Q106" t="s">
        <v>5071</v>
      </c>
      <c r="R106" t="s">
        <v>5530</v>
      </c>
      <c r="S106" s="1"/>
      <c r="Z106" t="s">
        <v>750</v>
      </c>
      <c r="AA106" t="s">
        <v>544</v>
      </c>
      <c r="AB106" s="4" t="s">
        <v>2366</v>
      </c>
      <c r="AC106" t="s">
        <v>749</v>
      </c>
      <c r="AD106" s="3">
        <v>475100010404</v>
      </c>
      <c r="AE106" t="s">
        <v>545</v>
      </c>
      <c r="AF106" t="s">
        <v>618</v>
      </c>
      <c r="AG106" t="s">
        <v>622</v>
      </c>
      <c r="AI106" s="5"/>
      <c r="AJ106" s="5"/>
    </row>
    <row r="107" spans="9:36" x14ac:dyDescent="0.25">
      <c r="I107" t="s">
        <v>388</v>
      </c>
      <c r="J107" t="s">
        <v>125</v>
      </c>
      <c r="K107" t="s">
        <v>135</v>
      </c>
      <c r="L107" t="s">
        <v>137</v>
      </c>
      <c r="M107" t="s">
        <v>5414</v>
      </c>
      <c r="N107" t="s">
        <v>5442</v>
      </c>
      <c r="Q107" t="s">
        <v>5072</v>
      </c>
      <c r="R107" t="s">
        <v>2862</v>
      </c>
      <c r="S107" s="1"/>
      <c r="Z107" t="s">
        <v>752</v>
      </c>
      <c r="AA107" t="s">
        <v>604</v>
      </c>
      <c r="AB107" s="4" t="s">
        <v>2367</v>
      </c>
      <c r="AC107" t="s">
        <v>751</v>
      </c>
      <c r="AD107" s="3">
        <v>475100010565</v>
      </c>
      <c r="AE107" t="s">
        <v>545</v>
      </c>
      <c r="AF107" t="s">
        <v>601</v>
      </c>
      <c r="AG107" t="s">
        <v>547</v>
      </c>
      <c r="AI107" s="5"/>
      <c r="AJ107" s="5"/>
    </row>
    <row r="108" spans="9:36" x14ac:dyDescent="0.25">
      <c r="I108" t="s">
        <v>389</v>
      </c>
      <c r="J108" t="s">
        <v>125</v>
      </c>
      <c r="K108" t="s">
        <v>135</v>
      </c>
      <c r="L108" t="s">
        <v>138</v>
      </c>
      <c r="M108" t="s">
        <v>5414</v>
      </c>
      <c r="N108" t="s">
        <v>5442</v>
      </c>
      <c r="Q108" t="s">
        <v>5073</v>
      </c>
      <c r="R108" t="s">
        <v>5531</v>
      </c>
      <c r="S108" s="1"/>
      <c r="Z108" t="s">
        <v>630</v>
      </c>
      <c r="AA108" t="s">
        <v>544</v>
      </c>
      <c r="AB108" s="4" t="s">
        <v>2320</v>
      </c>
      <c r="AC108" t="s">
        <v>753</v>
      </c>
      <c r="AD108" s="3">
        <v>475100010527</v>
      </c>
      <c r="AE108" t="s">
        <v>545</v>
      </c>
      <c r="AF108" t="s">
        <v>601</v>
      </c>
      <c r="AG108" t="s">
        <v>622</v>
      </c>
      <c r="AI108" s="5"/>
      <c r="AJ108" s="5"/>
    </row>
    <row r="109" spans="9:36" x14ac:dyDescent="0.25">
      <c r="I109" t="s">
        <v>390</v>
      </c>
      <c r="J109" t="s">
        <v>125</v>
      </c>
      <c r="K109" t="s">
        <v>135</v>
      </c>
      <c r="L109" t="s">
        <v>139</v>
      </c>
      <c r="M109" t="s">
        <v>5414</v>
      </c>
      <c r="N109" t="s">
        <v>5442</v>
      </c>
      <c r="Q109" t="s">
        <v>5074</v>
      </c>
      <c r="R109" t="s">
        <v>5075</v>
      </c>
      <c r="S109" s="1"/>
      <c r="Z109" t="s">
        <v>755</v>
      </c>
      <c r="AA109" t="s">
        <v>544</v>
      </c>
      <c r="AB109" s="4" t="s">
        <v>2365</v>
      </c>
      <c r="AC109" t="s">
        <v>754</v>
      </c>
      <c r="AD109" s="3">
        <v>475100010579</v>
      </c>
      <c r="AE109" t="s">
        <v>545</v>
      </c>
      <c r="AF109" t="s">
        <v>601</v>
      </c>
      <c r="AG109" t="s">
        <v>561</v>
      </c>
      <c r="AI109" s="5"/>
      <c r="AJ109" s="5"/>
    </row>
    <row r="110" spans="9:36" x14ac:dyDescent="0.25">
      <c r="I110" t="s">
        <v>391</v>
      </c>
      <c r="J110" t="s">
        <v>125</v>
      </c>
      <c r="K110" t="s">
        <v>140</v>
      </c>
      <c r="M110" t="s">
        <v>5414</v>
      </c>
      <c r="N110" t="s">
        <v>5442</v>
      </c>
      <c r="Q110" t="s">
        <v>5076</v>
      </c>
      <c r="R110" t="s">
        <v>5077</v>
      </c>
      <c r="S110" s="1"/>
      <c r="Z110" t="s">
        <v>757</v>
      </c>
      <c r="AA110" t="s">
        <v>544</v>
      </c>
      <c r="AB110" s="4" t="s">
        <v>2368</v>
      </c>
      <c r="AC110" t="s">
        <v>756</v>
      </c>
      <c r="AD110" s="3">
        <v>475100010580</v>
      </c>
      <c r="AE110" t="s">
        <v>545</v>
      </c>
      <c r="AF110" t="s">
        <v>601</v>
      </c>
      <c r="AG110" t="s">
        <v>561</v>
      </c>
      <c r="AI110" s="5"/>
      <c r="AJ110" s="5"/>
    </row>
    <row r="111" spans="9:36" x14ac:dyDescent="0.25">
      <c r="I111" t="s">
        <v>392</v>
      </c>
      <c r="J111" t="s">
        <v>125</v>
      </c>
      <c r="K111" t="s">
        <v>140</v>
      </c>
      <c r="L111" t="s">
        <v>141</v>
      </c>
      <c r="M111" t="s">
        <v>5414</v>
      </c>
      <c r="N111" t="s">
        <v>5442</v>
      </c>
      <c r="Q111" t="s">
        <v>5078</v>
      </c>
      <c r="R111" t="s">
        <v>5079</v>
      </c>
      <c r="S111" s="1"/>
      <c r="Z111" t="s">
        <v>759</v>
      </c>
      <c r="AA111" t="s">
        <v>544</v>
      </c>
      <c r="AB111" s="4" t="s">
        <v>2368</v>
      </c>
      <c r="AC111" t="s">
        <v>758</v>
      </c>
      <c r="AD111" s="3">
        <v>475100010581</v>
      </c>
      <c r="AE111" t="s">
        <v>545</v>
      </c>
      <c r="AF111" t="s">
        <v>601</v>
      </c>
      <c r="AG111" t="s">
        <v>561</v>
      </c>
      <c r="AI111" s="5"/>
      <c r="AJ111" s="5"/>
    </row>
    <row r="112" spans="9:36" x14ac:dyDescent="0.25">
      <c r="I112" t="s">
        <v>393</v>
      </c>
      <c r="J112" t="s">
        <v>125</v>
      </c>
      <c r="K112" t="s">
        <v>140</v>
      </c>
      <c r="L112" t="s">
        <v>142</v>
      </c>
      <c r="M112" t="s">
        <v>5414</v>
      </c>
      <c r="N112" t="s">
        <v>5442</v>
      </c>
      <c r="Q112" t="s">
        <v>5080</v>
      </c>
      <c r="R112" t="s">
        <v>5532</v>
      </c>
      <c r="S112" s="1"/>
      <c r="Z112" t="s">
        <v>761</v>
      </c>
      <c r="AA112" t="s">
        <v>544</v>
      </c>
      <c r="AB112" s="4" t="s">
        <v>2368</v>
      </c>
      <c r="AC112" t="s">
        <v>760</v>
      </c>
      <c r="AD112" s="3">
        <v>475100010582</v>
      </c>
      <c r="AE112" t="s">
        <v>545</v>
      </c>
      <c r="AF112" t="s">
        <v>601</v>
      </c>
      <c r="AG112" t="s">
        <v>561</v>
      </c>
      <c r="AI112" s="5"/>
      <c r="AJ112" s="5"/>
    </row>
    <row r="113" spans="9:36" x14ac:dyDescent="0.25">
      <c r="I113" t="s">
        <v>394</v>
      </c>
      <c r="J113" t="s">
        <v>125</v>
      </c>
      <c r="K113" t="s">
        <v>140</v>
      </c>
      <c r="L113" t="s">
        <v>143</v>
      </c>
      <c r="M113" t="s">
        <v>5414</v>
      </c>
      <c r="N113" t="s">
        <v>5442</v>
      </c>
      <c r="Q113" t="s">
        <v>5081</v>
      </c>
      <c r="R113" t="s">
        <v>5533</v>
      </c>
      <c r="S113" s="1"/>
      <c r="Z113" t="s">
        <v>763</v>
      </c>
      <c r="AA113" t="s">
        <v>544</v>
      </c>
      <c r="AB113" s="4" t="s">
        <v>2368</v>
      </c>
      <c r="AC113" t="s">
        <v>762</v>
      </c>
      <c r="AD113" s="3">
        <v>475100010583</v>
      </c>
      <c r="AE113" t="s">
        <v>545</v>
      </c>
      <c r="AF113" t="s">
        <v>601</v>
      </c>
      <c r="AG113" t="s">
        <v>561</v>
      </c>
      <c r="AI113" s="5"/>
      <c r="AJ113" s="5"/>
    </row>
    <row r="114" spans="9:36" x14ac:dyDescent="0.25">
      <c r="I114" t="s">
        <v>395</v>
      </c>
      <c r="J114" t="s">
        <v>144</v>
      </c>
      <c r="M114" t="s">
        <v>5416</v>
      </c>
      <c r="N114" t="s">
        <v>5444</v>
      </c>
      <c r="Q114" t="s">
        <v>5082</v>
      </c>
      <c r="R114" t="s">
        <v>5534</v>
      </c>
      <c r="S114" s="1"/>
      <c r="Z114" t="s">
        <v>658</v>
      </c>
      <c r="AA114" t="s">
        <v>604</v>
      </c>
      <c r="AB114" s="4" t="s">
        <v>2369</v>
      </c>
      <c r="AC114" t="s">
        <v>764</v>
      </c>
      <c r="AD114" s="3">
        <v>475100010124</v>
      </c>
      <c r="AE114" t="s">
        <v>545</v>
      </c>
      <c r="AF114" t="s">
        <v>618</v>
      </c>
      <c r="AG114" t="s">
        <v>622</v>
      </c>
      <c r="AI114" s="5"/>
      <c r="AJ114" s="5"/>
    </row>
    <row r="115" spans="9:36" x14ac:dyDescent="0.25">
      <c r="I115" t="s">
        <v>396</v>
      </c>
      <c r="J115" t="s">
        <v>144</v>
      </c>
      <c r="L115" t="s">
        <v>145</v>
      </c>
      <c r="M115" t="s">
        <v>5416</v>
      </c>
      <c r="N115" t="s">
        <v>5444</v>
      </c>
      <c r="Q115" t="s">
        <v>5083</v>
      </c>
      <c r="R115" t="s">
        <v>5535</v>
      </c>
      <c r="S115" s="1"/>
      <c r="Z115" t="s">
        <v>766</v>
      </c>
      <c r="AA115" t="s">
        <v>544</v>
      </c>
      <c r="AB115" s="4" t="s">
        <v>2368</v>
      </c>
      <c r="AC115" t="s">
        <v>765</v>
      </c>
      <c r="AD115" s="3">
        <v>475100010585</v>
      </c>
      <c r="AE115" t="s">
        <v>545</v>
      </c>
      <c r="AF115" t="s">
        <v>601</v>
      </c>
      <c r="AG115" t="s">
        <v>622</v>
      </c>
      <c r="AI115" s="5"/>
      <c r="AJ115" s="5"/>
    </row>
    <row r="116" spans="9:36" x14ac:dyDescent="0.25">
      <c r="I116" t="s">
        <v>397</v>
      </c>
      <c r="J116" t="s">
        <v>144</v>
      </c>
      <c r="L116" t="s">
        <v>146</v>
      </c>
      <c r="M116" t="s">
        <v>5416</v>
      </c>
      <c r="N116" t="s">
        <v>5444</v>
      </c>
      <c r="Q116" t="s">
        <v>5084</v>
      </c>
      <c r="R116" t="s">
        <v>5536</v>
      </c>
      <c r="S116" s="1"/>
      <c r="Z116" t="s">
        <v>744</v>
      </c>
      <c r="AA116" t="s">
        <v>544</v>
      </c>
      <c r="AB116" s="4" t="s">
        <v>2368</v>
      </c>
      <c r="AC116" t="s">
        <v>767</v>
      </c>
      <c r="AD116" s="3">
        <v>475100010586</v>
      </c>
      <c r="AE116" t="s">
        <v>545</v>
      </c>
      <c r="AF116" t="s">
        <v>601</v>
      </c>
      <c r="AG116" t="s">
        <v>622</v>
      </c>
      <c r="AI116" s="5"/>
      <c r="AJ116" s="5"/>
    </row>
    <row r="117" spans="9:36" x14ac:dyDescent="0.25">
      <c r="I117" t="s">
        <v>398</v>
      </c>
      <c r="J117" t="s">
        <v>144</v>
      </c>
      <c r="L117" t="s">
        <v>147</v>
      </c>
      <c r="M117" t="s">
        <v>5416</v>
      </c>
      <c r="N117" t="s">
        <v>5444</v>
      </c>
      <c r="Q117" t="s">
        <v>5085</v>
      </c>
      <c r="R117" t="s">
        <v>5537</v>
      </c>
      <c r="S117" s="1"/>
      <c r="Z117" t="s">
        <v>769</v>
      </c>
      <c r="AA117" t="s">
        <v>544</v>
      </c>
      <c r="AB117" s="4" t="s">
        <v>2368</v>
      </c>
      <c r="AC117" t="s">
        <v>768</v>
      </c>
      <c r="AD117" s="3">
        <v>475100010587</v>
      </c>
      <c r="AE117" t="s">
        <v>545</v>
      </c>
      <c r="AF117" t="s">
        <v>601</v>
      </c>
      <c r="AG117" t="s">
        <v>622</v>
      </c>
      <c r="AI117" s="5"/>
      <c r="AJ117" s="5"/>
    </row>
    <row r="118" spans="9:36" x14ac:dyDescent="0.25">
      <c r="I118" t="s">
        <v>399</v>
      </c>
      <c r="J118" t="s">
        <v>144</v>
      </c>
      <c r="L118" t="s">
        <v>148</v>
      </c>
      <c r="M118" t="s">
        <v>5416</v>
      </c>
      <c r="N118" t="s">
        <v>5444</v>
      </c>
      <c r="Q118" t="s">
        <v>5086</v>
      </c>
      <c r="R118" t="s">
        <v>2863</v>
      </c>
      <c r="S118" s="1"/>
      <c r="Z118" t="s">
        <v>748</v>
      </c>
      <c r="AA118" t="s">
        <v>544</v>
      </c>
      <c r="AB118" s="4" t="s">
        <v>2368</v>
      </c>
      <c r="AC118" t="s">
        <v>770</v>
      </c>
      <c r="AD118" s="3">
        <v>475100010588</v>
      </c>
      <c r="AE118" t="s">
        <v>545</v>
      </c>
      <c r="AF118" t="s">
        <v>601</v>
      </c>
      <c r="AG118" t="s">
        <v>622</v>
      </c>
      <c r="AI118" s="5"/>
      <c r="AJ118" s="5"/>
    </row>
    <row r="119" spans="9:36" x14ac:dyDescent="0.25">
      <c r="I119" t="s">
        <v>400</v>
      </c>
      <c r="J119" t="s">
        <v>144</v>
      </c>
      <c r="K119" t="s">
        <v>149</v>
      </c>
      <c r="M119" t="s">
        <v>5416</v>
      </c>
      <c r="N119" t="s">
        <v>5444</v>
      </c>
      <c r="Q119" t="s">
        <v>5087</v>
      </c>
      <c r="R119" t="s">
        <v>2864</v>
      </c>
      <c r="S119" s="1"/>
      <c r="Z119" t="s">
        <v>640</v>
      </c>
      <c r="AA119" t="s">
        <v>544</v>
      </c>
      <c r="AB119" s="4" t="s">
        <v>2370</v>
      </c>
      <c r="AC119" t="s">
        <v>771</v>
      </c>
      <c r="AD119" s="3">
        <v>475100010079</v>
      </c>
      <c r="AE119" t="s">
        <v>545</v>
      </c>
      <c r="AF119" t="s">
        <v>618</v>
      </c>
      <c r="AG119" t="s">
        <v>622</v>
      </c>
      <c r="AI119" s="5"/>
      <c r="AJ119" s="5"/>
    </row>
    <row r="120" spans="9:36" x14ac:dyDescent="0.25">
      <c r="I120" t="s">
        <v>401</v>
      </c>
      <c r="J120" t="s">
        <v>144</v>
      </c>
      <c r="K120" t="s">
        <v>149</v>
      </c>
      <c r="L120" t="s">
        <v>150</v>
      </c>
      <c r="M120" t="s">
        <v>5416</v>
      </c>
      <c r="N120" t="s">
        <v>5444</v>
      </c>
      <c r="Q120" t="s">
        <v>5088</v>
      </c>
      <c r="R120" t="s">
        <v>2832</v>
      </c>
      <c r="S120" s="1"/>
      <c r="Z120" t="s">
        <v>773</v>
      </c>
      <c r="AA120" t="s">
        <v>774</v>
      </c>
      <c r="AB120" t="s">
        <v>2287</v>
      </c>
      <c r="AC120" t="s">
        <v>772</v>
      </c>
      <c r="AD120" s="3">
        <v>475100010618</v>
      </c>
      <c r="AE120" t="s">
        <v>545</v>
      </c>
      <c r="AF120" t="s">
        <v>601</v>
      </c>
      <c r="AG120" t="s">
        <v>622</v>
      </c>
      <c r="AI120" s="5"/>
      <c r="AJ120" s="5"/>
    </row>
    <row r="121" spans="9:36" x14ac:dyDescent="0.25">
      <c r="I121" t="s">
        <v>402</v>
      </c>
      <c r="J121" t="s">
        <v>144</v>
      </c>
      <c r="K121" t="s">
        <v>149</v>
      </c>
      <c r="L121" t="s">
        <v>151</v>
      </c>
      <c r="M121" t="s">
        <v>5416</v>
      </c>
      <c r="N121" t="s">
        <v>5444</v>
      </c>
      <c r="Q121" t="s">
        <v>5089</v>
      </c>
      <c r="R121" t="s">
        <v>2833</v>
      </c>
      <c r="S121" s="1"/>
      <c r="Z121" t="s">
        <v>776</v>
      </c>
      <c r="AA121" t="s">
        <v>544</v>
      </c>
      <c r="AB121" t="s">
        <v>2368</v>
      </c>
      <c r="AC121" t="s">
        <v>775</v>
      </c>
      <c r="AD121" s="3">
        <v>475100010589</v>
      </c>
      <c r="AE121" t="s">
        <v>545</v>
      </c>
      <c r="AF121" t="s">
        <v>601</v>
      </c>
      <c r="AG121" t="s">
        <v>622</v>
      </c>
      <c r="AI121" s="5"/>
      <c r="AJ121" s="5"/>
    </row>
    <row r="122" spans="9:36" x14ac:dyDescent="0.25">
      <c r="I122" t="s">
        <v>403</v>
      </c>
      <c r="J122" t="s">
        <v>144</v>
      </c>
      <c r="K122" t="s">
        <v>152</v>
      </c>
      <c r="M122" t="s">
        <v>5416</v>
      </c>
      <c r="N122" t="s">
        <v>5444</v>
      </c>
      <c r="Q122" t="s">
        <v>5090</v>
      </c>
      <c r="R122" t="s">
        <v>2834</v>
      </c>
      <c r="S122" s="1"/>
      <c r="Z122" t="s">
        <v>778</v>
      </c>
      <c r="AA122" t="s">
        <v>544</v>
      </c>
      <c r="AB122" t="s">
        <v>2306</v>
      </c>
      <c r="AC122" t="s">
        <v>777</v>
      </c>
      <c r="AD122" s="3">
        <v>475100010590</v>
      </c>
      <c r="AE122" t="s">
        <v>545</v>
      </c>
      <c r="AF122" t="s">
        <v>601</v>
      </c>
      <c r="AG122" t="s">
        <v>561</v>
      </c>
      <c r="AI122" s="5"/>
      <c r="AJ122" s="5"/>
    </row>
    <row r="123" spans="9:36" x14ac:dyDescent="0.25">
      <c r="I123" t="s">
        <v>404</v>
      </c>
      <c r="J123" t="s">
        <v>144</v>
      </c>
      <c r="K123" t="s">
        <v>152</v>
      </c>
      <c r="L123" t="s">
        <v>153</v>
      </c>
      <c r="M123" t="s">
        <v>5416</v>
      </c>
      <c r="N123" t="s">
        <v>5444</v>
      </c>
      <c r="Q123" t="s">
        <v>5091</v>
      </c>
      <c r="R123" t="s">
        <v>2835</v>
      </c>
      <c r="S123" s="1"/>
      <c r="Z123" t="s">
        <v>780</v>
      </c>
      <c r="AA123" t="s">
        <v>544</v>
      </c>
      <c r="AB123" t="s">
        <v>2306</v>
      </c>
      <c r="AC123" t="s">
        <v>779</v>
      </c>
      <c r="AD123" s="3">
        <v>475100010591</v>
      </c>
      <c r="AE123" t="s">
        <v>545</v>
      </c>
      <c r="AF123" t="s">
        <v>601</v>
      </c>
      <c r="AG123" t="s">
        <v>561</v>
      </c>
      <c r="AI123" s="5"/>
      <c r="AJ123" s="5"/>
    </row>
    <row r="124" spans="9:36" x14ac:dyDescent="0.25">
      <c r="I124" t="s">
        <v>405</v>
      </c>
      <c r="J124" t="s">
        <v>144</v>
      </c>
      <c r="K124" t="s">
        <v>152</v>
      </c>
      <c r="L124" t="s">
        <v>154</v>
      </c>
      <c r="M124" t="s">
        <v>5416</v>
      </c>
      <c r="N124" t="s">
        <v>5444</v>
      </c>
      <c r="Q124" t="s">
        <v>5092</v>
      </c>
      <c r="R124" t="s">
        <v>2836</v>
      </c>
      <c r="S124" s="1"/>
      <c r="Z124" t="s">
        <v>782</v>
      </c>
      <c r="AA124" t="s">
        <v>544</v>
      </c>
      <c r="AB124" t="s">
        <v>2306</v>
      </c>
      <c r="AC124" t="s">
        <v>781</v>
      </c>
      <c r="AD124" s="3">
        <v>475100010592</v>
      </c>
      <c r="AE124" t="s">
        <v>545</v>
      </c>
      <c r="AF124" t="s">
        <v>601</v>
      </c>
      <c r="AG124" t="s">
        <v>561</v>
      </c>
      <c r="AI124" s="5"/>
      <c r="AJ124" s="5"/>
    </row>
    <row r="125" spans="9:36" x14ac:dyDescent="0.25">
      <c r="I125" t="s">
        <v>406</v>
      </c>
      <c r="J125" t="s">
        <v>144</v>
      </c>
      <c r="K125" t="s">
        <v>152</v>
      </c>
      <c r="L125" t="s">
        <v>155</v>
      </c>
      <c r="M125" t="s">
        <v>5416</v>
      </c>
      <c r="N125" t="s">
        <v>5444</v>
      </c>
      <c r="Q125" t="s">
        <v>5093</v>
      </c>
      <c r="R125" t="s">
        <v>2837</v>
      </c>
      <c r="S125" s="1"/>
      <c r="Z125" t="s">
        <v>784</v>
      </c>
      <c r="AA125" t="s">
        <v>544</v>
      </c>
      <c r="AB125" t="s">
        <v>2306</v>
      </c>
      <c r="AC125" t="s">
        <v>783</v>
      </c>
      <c r="AD125" s="3">
        <v>475100010593</v>
      </c>
      <c r="AE125" t="s">
        <v>545</v>
      </c>
      <c r="AF125" t="s">
        <v>601</v>
      </c>
      <c r="AG125" t="s">
        <v>561</v>
      </c>
      <c r="AI125" s="5"/>
      <c r="AJ125" s="5"/>
    </row>
    <row r="126" spans="9:36" x14ac:dyDescent="0.25">
      <c r="I126" t="s">
        <v>407</v>
      </c>
      <c r="J126" t="s">
        <v>144</v>
      </c>
      <c r="K126" t="s">
        <v>152</v>
      </c>
      <c r="L126" t="s">
        <v>156</v>
      </c>
      <c r="M126" t="s">
        <v>5416</v>
      </c>
      <c r="N126" t="s">
        <v>5444</v>
      </c>
      <c r="Q126" t="s">
        <v>5094</v>
      </c>
      <c r="R126" t="s">
        <v>5465</v>
      </c>
      <c r="S126" s="1"/>
      <c r="Z126" t="s">
        <v>786</v>
      </c>
      <c r="AA126" t="s">
        <v>544</v>
      </c>
      <c r="AB126" t="s">
        <v>2306</v>
      </c>
      <c r="AC126" t="s">
        <v>785</v>
      </c>
      <c r="AD126" s="3">
        <v>475100010594</v>
      </c>
      <c r="AE126" t="s">
        <v>545</v>
      </c>
      <c r="AF126" t="s">
        <v>601</v>
      </c>
      <c r="AG126" t="s">
        <v>561</v>
      </c>
      <c r="AI126" s="5"/>
      <c r="AJ126" s="5"/>
    </row>
    <row r="127" spans="9:36" x14ac:dyDescent="0.25">
      <c r="I127" t="s">
        <v>408</v>
      </c>
      <c r="J127" t="s">
        <v>144</v>
      </c>
      <c r="K127" t="s">
        <v>152</v>
      </c>
      <c r="L127" t="s">
        <v>157</v>
      </c>
      <c r="M127" t="s">
        <v>5416</v>
      </c>
      <c r="N127" t="s">
        <v>5444</v>
      </c>
      <c r="Q127" t="s">
        <v>5095</v>
      </c>
      <c r="R127" t="s">
        <v>5466</v>
      </c>
      <c r="S127" s="1"/>
      <c r="Z127" t="s">
        <v>788</v>
      </c>
      <c r="AA127" t="s">
        <v>544</v>
      </c>
      <c r="AB127" t="s">
        <v>2306</v>
      </c>
      <c r="AC127" t="s">
        <v>787</v>
      </c>
      <c r="AD127" s="3">
        <v>475100010595</v>
      </c>
      <c r="AE127" t="s">
        <v>545</v>
      </c>
      <c r="AF127" t="s">
        <v>601</v>
      </c>
      <c r="AG127" t="s">
        <v>561</v>
      </c>
      <c r="AI127" s="5"/>
      <c r="AJ127" s="5"/>
    </row>
    <row r="128" spans="9:36" x14ac:dyDescent="0.25">
      <c r="I128" t="s">
        <v>409</v>
      </c>
      <c r="J128" t="s">
        <v>144</v>
      </c>
      <c r="K128" t="s">
        <v>158</v>
      </c>
      <c r="M128" t="s">
        <v>5416</v>
      </c>
      <c r="N128" t="s">
        <v>5444</v>
      </c>
      <c r="Q128" t="s">
        <v>5096</v>
      </c>
      <c r="R128" t="s">
        <v>5467</v>
      </c>
      <c r="S128" s="1"/>
      <c r="Z128" t="s">
        <v>790</v>
      </c>
      <c r="AA128" t="s">
        <v>544</v>
      </c>
      <c r="AB128" t="s">
        <v>2306</v>
      </c>
      <c r="AC128" t="s">
        <v>789</v>
      </c>
      <c r="AD128" s="3">
        <v>475100010596</v>
      </c>
      <c r="AE128" t="s">
        <v>545</v>
      </c>
      <c r="AF128" t="s">
        <v>601</v>
      </c>
      <c r="AG128" t="s">
        <v>561</v>
      </c>
      <c r="AI128" s="5"/>
      <c r="AJ128" s="5"/>
    </row>
    <row r="129" spans="9:36" x14ac:dyDescent="0.25">
      <c r="I129" t="s">
        <v>410</v>
      </c>
      <c r="J129" t="s">
        <v>144</v>
      </c>
      <c r="K129" t="s">
        <v>158</v>
      </c>
      <c r="L129" t="s">
        <v>159</v>
      </c>
      <c r="M129" t="s">
        <v>5416</v>
      </c>
      <c r="N129" t="s">
        <v>5444</v>
      </c>
      <c r="Q129" t="s">
        <v>5097</v>
      </c>
      <c r="R129" t="s">
        <v>5468</v>
      </c>
      <c r="S129" s="1"/>
      <c r="Z129" t="s">
        <v>792</v>
      </c>
      <c r="AA129" t="s">
        <v>544</v>
      </c>
      <c r="AB129" t="s">
        <v>2368</v>
      </c>
      <c r="AC129" t="s">
        <v>791</v>
      </c>
      <c r="AD129" s="3">
        <v>475100010597</v>
      </c>
      <c r="AE129" t="s">
        <v>545</v>
      </c>
      <c r="AF129" t="s">
        <v>601</v>
      </c>
      <c r="AG129" t="s">
        <v>622</v>
      </c>
      <c r="AI129" s="5"/>
      <c r="AJ129" s="5"/>
    </row>
    <row r="130" spans="9:36" x14ac:dyDescent="0.25">
      <c r="I130" t="s">
        <v>411</v>
      </c>
      <c r="J130" t="s">
        <v>144</v>
      </c>
      <c r="K130" t="s">
        <v>158</v>
      </c>
      <c r="L130" t="s">
        <v>160</v>
      </c>
      <c r="M130" t="s">
        <v>5416</v>
      </c>
      <c r="N130" t="s">
        <v>5444</v>
      </c>
      <c r="Q130" t="s">
        <v>5098</v>
      </c>
      <c r="R130" t="s">
        <v>5469</v>
      </c>
      <c r="S130" s="1"/>
      <c r="Z130" t="s">
        <v>794</v>
      </c>
      <c r="AA130" t="s">
        <v>544</v>
      </c>
      <c r="AB130" t="s">
        <v>2368</v>
      </c>
      <c r="AC130" t="s">
        <v>793</v>
      </c>
      <c r="AD130" s="3">
        <v>475100010598</v>
      </c>
      <c r="AE130" t="s">
        <v>545</v>
      </c>
      <c r="AF130" t="s">
        <v>601</v>
      </c>
      <c r="AG130" t="s">
        <v>622</v>
      </c>
      <c r="AI130" s="5"/>
      <c r="AJ130" s="5"/>
    </row>
    <row r="131" spans="9:36" x14ac:dyDescent="0.25">
      <c r="I131" t="s">
        <v>412</v>
      </c>
      <c r="J131" t="s">
        <v>161</v>
      </c>
      <c r="M131" t="s">
        <v>5415</v>
      </c>
      <c r="N131" t="s">
        <v>5443</v>
      </c>
      <c r="Q131" t="s">
        <v>5099</v>
      </c>
      <c r="R131" t="s">
        <v>2839</v>
      </c>
      <c r="S131" s="1"/>
      <c r="Z131" t="s">
        <v>796</v>
      </c>
      <c r="AA131" t="s">
        <v>544</v>
      </c>
      <c r="AB131" t="s">
        <v>2368</v>
      </c>
      <c r="AC131" t="s">
        <v>795</v>
      </c>
      <c r="AD131" s="3">
        <v>475100010599</v>
      </c>
      <c r="AE131" t="s">
        <v>545</v>
      </c>
      <c r="AF131" t="s">
        <v>601</v>
      </c>
      <c r="AG131" t="s">
        <v>622</v>
      </c>
      <c r="AI131" s="5"/>
      <c r="AJ131" s="5"/>
    </row>
    <row r="132" spans="9:36" x14ac:dyDescent="0.25">
      <c r="I132" t="s">
        <v>413</v>
      </c>
      <c r="J132" t="s">
        <v>161</v>
      </c>
      <c r="K132" t="s">
        <v>162</v>
      </c>
      <c r="M132" t="s">
        <v>5415</v>
      </c>
      <c r="N132" t="s">
        <v>5443</v>
      </c>
      <c r="Q132" t="s">
        <v>5100</v>
      </c>
      <c r="R132" t="s">
        <v>2840</v>
      </c>
      <c r="S132" s="1"/>
      <c r="Z132" t="s">
        <v>798</v>
      </c>
      <c r="AA132" t="s">
        <v>544</v>
      </c>
      <c r="AB132" t="s">
        <v>2368</v>
      </c>
      <c r="AC132" t="s">
        <v>797</v>
      </c>
      <c r="AD132" s="3">
        <v>475100010600</v>
      </c>
      <c r="AE132" t="s">
        <v>545</v>
      </c>
      <c r="AF132" t="s">
        <v>601</v>
      </c>
      <c r="AG132" t="s">
        <v>622</v>
      </c>
      <c r="AI132" s="5"/>
      <c r="AJ132" s="5"/>
    </row>
    <row r="133" spans="9:36" x14ac:dyDescent="0.25">
      <c r="I133" t="s">
        <v>414</v>
      </c>
      <c r="J133" t="s">
        <v>161</v>
      </c>
      <c r="K133" t="s">
        <v>162</v>
      </c>
      <c r="L133" t="s">
        <v>163</v>
      </c>
      <c r="M133" t="s">
        <v>5415</v>
      </c>
      <c r="N133" t="s">
        <v>5443</v>
      </c>
      <c r="Q133" t="s">
        <v>5101</v>
      </c>
      <c r="R133" t="s">
        <v>5538</v>
      </c>
      <c r="S133" s="1"/>
      <c r="Z133" t="s">
        <v>750</v>
      </c>
      <c r="AA133" t="s">
        <v>544</v>
      </c>
      <c r="AB133" t="s">
        <v>2368</v>
      </c>
      <c r="AC133" t="s">
        <v>799</v>
      </c>
      <c r="AD133" s="3">
        <v>475100010601</v>
      </c>
      <c r="AE133" t="s">
        <v>545</v>
      </c>
      <c r="AF133" t="s">
        <v>601</v>
      </c>
      <c r="AG133" t="s">
        <v>622</v>
      </c>
      <c r="AI133" s="5"/>
      <c r="AJ133" s="5"/>
    </row>
    <row r="134" spans="9:36" x14ac:dyDescent="0.25">
      <c r="I134" t="s">
        <v>415</v>
      </c>
      <c r="J134" t="s">
        <v>161</v>
      </c>
      <c r="K134" t="s">
        <v>162</v>
      </c>
      <c r="L134" t="s">
        <v>164</v>
      </c>
      <c r="M134" t="s">
        <v>5415</v>
      </c>
      <c r="N134" t="s">
        <v>5443</v>
      </c>
      <c r="Q134" t="s">
        <v>5102</v>
      </c>
      <c r="R134" t="s">
        <v>2829</v>
      </c>
      <c r="S134" s="1"/>
      <c r="Z134" t="s">
        <v>801</v>
      </c>
      <c r="AA134" t="s">
        <v>544</v>
      </c>
      <c r="AB134" t="s">
        <v>2368</v>
      </c>
      <c r="AC134" t="s">
        <v>800</v>
      </c>
      <c r="AD134" s="3">
        <v>475100010584</v>
      </c>
      <c r="AE134" t="s">
        <v>545</v>
      </c>
      <c r="AF134" t="s">
        <v>601</v>
      </c>
      <c r="AG134" t="s">
        <v>561</v>
      </c>
      <c r="AI134" s="5"/>
      <c r="AJ134" s="5"/>
    </row>
    <row r="135" spans="9:36" x14ac:dyDescent="0.25">
      <c r="I135" t="s">
        <v>416</v>
      </c>
      <c r="J135" t="s">
        <v>161</v>
      </c>
      <c r="K135" t="s">
        <v>162</v>
      </c>
      <c r="L135" t="s">
        <v>165</v>
      </c>
      <c r="M135" t="s">
        <v>5415</v>
      </c>
      <c r="N135" t="s">
        <v>5443</v>
      </c>
      <c r="Q135" t="s">
        <v>5103</v>
      </c>
      <c r="R135" t="s">
        <v>2842</v>
      </c>
      <c r="S135" s="1"/>
      <c r="Z135" t="s">
        <v>803</v>
      </c>
      <c r="AA135" t="s">
        <v>607</v>
      </c>
      <c r="AB135" t="s">
        <v>2371</v>
      </c>
      <c r="AC135" t="s">
        <v>802</v>
      </c>
      <c r="AD135" s="3">
        <v>475100010503</v>
      </c>
      <c r="AE135" t="s">
        <v>545</v>
      </c>
      <c r="AF135" t="s">
        <v>601</v>
      </c>
      <c r="AG135" t="s">
        <v>622</v>
      </c>
      <c r="AI135" s="5"/>
      <c r="AJ135" s="5"/>
    </row>
    <row r="136" spans="9:36" x14ac:dyDescent="0.25">
      <c r="I136" t="s">
        <v>417</v>
      </c>
      <c r="J136" t="s">
        <v>161</v>
      </c>
      <c r="K136" t="s">
        <v>166</v>
      </c>
      <c r="M136" t="s">
        <v>5415</v>
      </c>
      <c r="N136" t="s">
        <v>5443</v>
      </c>
      <c r="Q136" t="s">
        <v>5104</v>
      </c>
      <c r="R136" t="s">
        <v>2865</v>
      </c>
      <c r="S136" s="1"/>
      <c r="Z136" t="s">
        <v>805</v>
      </c>
      <c r="AA136" t="s">
        <v>604</v>
      </c>
      <c r="AB136" t="s">
        <v>2372</v>
      </c>
      <c r="AC136" t="s">
        <v>804</v>
      </c>
      <c r="AD136" s="3">
        <v>475100010534</v>
      </c>
      <c r="AE136" t="s">
        <v>545</v>
      </c>
      <c r="AF136" t="s">
        <v>601</v>
      </c>
      <c r="AG136" t="s">
        <v>622</v>
      </c>
      <c r="AI136" s="5"/>
      <c r="AJ136" s="5"/>
    </row>
    <row r="137" spans="9:36" x14ac:dyDescent="0.25">
      <c r="I137" t="s">
        <v>418</v>
      </c>
      <c r="J137" t="s">
        <v>161</v>
      </c>
      <c r="K137" t="s">
        <v>166</v>
      </c>
      <c r="L137" t="s">
        <v>167</v>
      </c>
      <c r="M137" t="s">
        <v>5415</v>
      </c>
      <c r="N137" t="s">
        <v>5443</v>
      </c>
      <c r="Q137" t="s">
        <v>5105</v>
      </c>
      <c r="R137" t="s">
        <v>2866</v>
      </c>
      <c r="S137" s="1"/>
      <c r="Z137" t="s">
        <v>807</v>
      </c>
      <c r="AA137" t="s">
        <v>607</v>
      </c>
      <c r="AB137" t="s">
        <v>2371</v>
      </c>
      <c r="AC137" t="s">
        <v>806</v>
      </c>
      <c r="AD137" s="3">
        <v>475100010614</v>
      </c>
      <c r="AE137" t="s">
        <v>545</v>
      </c>
      <c r="AF137" t="s">
        <v>618</v>
      </c>
      <c r="AG137" t="s">
        <v>622</v>
      </c>
      <c r="AI137" s="5"/>
      <c r="AJ137" s="5"/>
    </row>
    <row r="138" spans="9:36" x14ac:dyDescent="0.25">
      <c r="I138" t="s">
        <v>419</v>
      </c>
      <c r="J138" t="s">
        <v>161</v>
      </c>
      <c r="K138" t="s">
        <v>166</v>
      </c>
      <c r="L138" t="s">
        <v>168</v>
      </c>
      <c r="M138" t="s">
        <v>5415</v>
      </c>
      <c r="N138" t="s">
        <v>5443</v>
      </c>
      <c r="Q138" t="s">
        <v>5106</v>
      </c>
      <c r="R138" t="s">
        <v>5107</v>
      </c>
      <c r="S138" s="1"/>
      <c r="Z138" t="s">
        <v>809</v>
      </c>
      <c r="AA138" t="s">
        <v>607</v>
      </c>
      <c r="AB138" t="s">
        <v>2356</v>
      </c>
      <c r="AC138" t="s">
        <v>808</v>
      </c>
      <c r="AD138" s="3">
        <v>475100010615</v>
      </c>
      <c r="AE138" t="s">
        <v>545</v>
      </c>
      <c r="AF138" t="s">
        <v>601</v>
      </c>
      <c r="AG138" t="s">
        <v>622</v>
      </c>
      <c r="AI138" s="5"/>
      <c r="AJ138" s="5"/>
    </row>
    <row r="139" spans="9:36" x14ac:dyDescent="0.25">
      <c r="I139" t="s">
        <v>420</v>
      </c>
      <c r="J139" t="s">
        <v>161</v>
      </c>
      <c r="K139" t="s">
        <v>166</v>
      </c>
      <c r="L139" t="s">
        <v>169</v>
      </c>
      <c r="M139" t="s">
        <v>5415</v>
      </c>
      <c r="N139" t="s">
        <v>5443</v>
      </c>
      <c r="Q139" t="s">
        <v>5108</v>
      </c>
      <c r="R139" t="s">
        <v>2867</v>
      </c>
      <c r="S139" s="1"/>
      <c r="Z139" t="s">
        <v>811</v>
      </c>
      <c r="AA139" t="s">
        <v>607</v>
      </c>
      <c r="AB139" t="s">
        <v>2357</v>
      </c>
      <c r="AC139" t="s">
        <v>810</v>
      </c>
      <c r="AD139" s="3">
        <v>475100010616</v>
      </c>
      <c r="AE139" t="s">
        <v>545</v>
      </c>
      <c r="AF139" t="s">
        <v>601</v>
      </c>
      <c r="AG139" t="s">
        <v>622</v>
      </c>
      <c r="AI139" s="5"/>
      <c r="AJ139" s="5"/>
    </row>
    <row r="140" spans="9:36" x14ac:dyDescent="0.25">
      <c r="I140" t="s">
        <v>421</v>
      </c>
      <c r="J140" t="s">
        <v>161</v>
      </c>
      <c r="K140" t="s">
        <v>170</v>
      </c>
      <c r="M140" t="s">
        <v>5415</v>
      </c>
      <c r="N140" t="s">
        <v>5443</v>
      </c>
      <c r="Q140" t="s">
        <v>5109</v>
      </c>
      <c r="R140" t="s">
        <v>5110</v>
      </c>
      <c r="S140" s="1"/>
      <c r="Z140" t="s">
        <v>813</v>
      </c>
      <c r="AA140" t="s">
        <v>607</v>
      </c>
      <c r="AB140" t="s">
        <v>2356</v>
      </c>
      <c r="AC140" t="s">
        <v>812</v>
      </c>
      <c r="AD140" s="3">
        <v>475100010619</v>
      </c>
      <c r="AE140" t="s">
        <v>545</v>
      </c>
      <c r="AF140" t="s">
        <v>601</v>
      </c>
      <c r="AG140" t="s">
        <v>622</v>
      </c>
      <c r="AI140" s="5"/>
      <c r="AJ140" s="5"/>
    </row>
    <row r="141" spans="9:36" x14ac:dyDescent="0.25">
      <c r="I141" t="s">
        <v>422</v>
      </c>
      <c r="J141" t="s">
        <v>161</v>
      </c>
      <c r="K141" t="s">
        <v>170</v>
      </c>
      <c r="L141" t="s">
        <v>171</v>
      </c>
      <c r="M141" t="s">
        <v>5415</v>
      </c>
      <c r="N141" t="s">
        <v>5443</v>
      </c>
      <c r="Q141" t="s">
        <v>5111</v>
      </c>
      <c r="R141" t="s">
        <v>2868</v>
      </c>
      <c r="S141" s="1"/>
      <c r="Z141" t="s">
        <v>815</v>
      </c>
      <c r="AA141" t="s">
        <v>544</v>
      </c>
      <c r="AB141" t="s">
        <v>2306</v>
      </c>
      <c r="AC141" t="s">
        <v>814</v>
      </c>
      <c r="AD141" s="3">
        <v>475100010145</v>
      </c>
      <c r="AE141" t="s">
        <v>545</v>
      </c>
      <c r="AF141" t="s">
        <v>618</v>
      </c>
      <c r="AG141" t="s">
        <v>561</v>
      </c>
      <c r="AI141" s="5"/>
      <c r="AJ141" s="5"/>
    </row>
    <row r="142" spans="9:36" x14ac:dyDescent="0.25">
      <c r="I142" t="s">
        <v>423</v>
      </c>
      <c r="J142" t="s">
        <v>161</v>
      </c>
      <c r="K142" t="s">
        <v>170</v>
      </c>
      <c r="L142" t="s">
        <v>172</v>
      </c>
      <c r="M142" t="s">
        <v>5415</v>
      </c>
      <c r="N142" t="s">
        <v>5443</v>
      </c>
      <c r="Q142" t="s">
        <v>5112</v>
      </c>
      <c r="R142" t="s">
        <v>5539</v>
      </c>
      <c r="S142" s="1"/>
      <c r="Z142" t="s">
        <v>817</v>
      </c>
      <c r="AA142" t="s">
        <v>544</v>
      </c>
      <c r="AB142" t="s">
        <v>2373</v>
      </c>
      <c r="AC142" t="s">
        <v>816</v>
      </c>
      <c r="AD142" s="3">
        <v>475100010146</v>
      </c>
      <c r="AE142" t="s">
        <v>545</v>
      </c>
      <c r="AF142" t="s">
        <v>618</v>
      </c>
      <c r="AG142" t="s">
        <v>561</v>
      </c>
      <c r="AI142" s="5"/>
      <c r="AJ142" s="5"/>
    </row>
    <row r="143" spans="9:36" x14ac:dyDescent="0.25">
      <c r="I143" t="s">
        <v>424</v>
      </c>
      <c r="J143" t="s">
        <v>161</v>
      </c>
      <c r="K143" t="s">
        <v>173</v>
      </c>
      <c r="M143" t="s">
        <v>5415</v>
      </c>
      <c r="N143" t="s">
        <v>5443</v>
      </c>
      <c r="Q143" t="s">
        <v>5113</v>
      </c>
      <c r="R143" t="s">
        <v>5540</v>
      </c>
      <c r="S143" s="1"/>
      <c r="Z143" t="s">
        <v>819</v>
      </c>
      <c r="AA143" t="s">
        <v>544</v>
      </c>
      <c r="AB143" t="s">
        <v>2373</v>
      </c>
      <c r="AC143" t="s">
        <v>818</v>
      </c>
      <c r="AD143" s="3">
        <v>475100010147</v>
      </c>
      <c r="AE143" t="s">
        <v>545</v>
      </c>
      <c r="AF143" t="s">
        <v>618</v>
      </c>
      <c r="AG143" t="s">
        <v>561</v>
      </c>
      <c r="AI143" s="5"/>
      <c r="AJ143" s="5"/>
    </row>
    <row r="144" spans="9:36" x14ac:dyDescent="0.25">
      <c r="I144" t="s">
        <v>425</v>
      </c>
      <c r="J144" t="s">
        <v>161</v>
      </c>
      <c r="K144" t="s">
        <v>173</v>
      </c>
      <c r="L144" t="s">
        <v>174</v>
      </c>
      <c r="M144" t="s">
        <v>5415</v>
      </c>
      <c r="N144" t="s">
        <v>5443</v>
      </c>
      <c r="Q144" t="s">
        <v>5114</v>
      </c>
      <c r="R144" t="s">
        <v>2869</v>
      </c>
      <c r="S144" s="1"/>
      <c r="Z144" t="s">
        <v>821</v>
      </c>
      <c r="AA144" t="s">
        <v>544</v>
      </c>
      <c r="AB144" t="s">
        <v>2374</v>
      </c>
      <c r="AC144" t="s">
        <v>820</v>
      </c>
      <c r="AD144" s="3">
        <v>475100010148</v>
      </c>
      <c r="AE144" t="s">
        <v>545</v>
      </c>
      <c r="AF144" t="s">
        <v>618</v>
      </c>
      <c r="AG144" t="s">
        <v>561</v>
      </c>
      <c r="AI144" s="5"/>
      <c r="AJ144" s="5"/>
    </row>
    <row r="145" spans="9:36" x14ac:dyDescent="0.25">
      <c r="I145" t="s">
        <v>426</v>
      </c>
      <c r="J145" t="s">
        <v>161</v>
      </c>
      <c r="K145" t="s">
        <v>173</v>
      </c>
      <c r="L145" t="s">
        <v>175</v>
      </c>
      <c r="M145" t="s">
        <v>5415</v>
      </c>
      <c r="N145" t="s">
        <v>5443</v>
      </c>
      <c r="Q145" t="s">
        <v>5115</v>
      </c>
      <c r="R145" t="s">
        <v>5541</v>
      </c>
      <c r="S145" s="1"/>
      <c r="Z145" t="s">
        <v>823</v>
      </c>
      <c r="AA145" t="s">
        <v>544</v>
      </c>
      <c r="AB145" t="s">
        <v>2306</v>
      </c>
      <c r="AC145" t="s">
        <v>822</v>
      </c>
      <c r="AD145" s="3">
        <v>475100010149</v>
      </c>
      <c r="AE145" t="s">
        <v>545</v>
      </c>
      <c r="AF145" t="s">
        <v>618</v>
      </c>
      <c r="AG145" t="s">
        <v>561</v>
      </c>
      <c r="AI145" s="5"/>
      <c r="AJ145" s="5"/>
    </row>
    <row r="146" spans="9:36" x14ac:dyDescent="0.25">
      <c r="I146" t="s">
        <v>427</v>
      </c>
      <c r="J146" t="s">
        <v>161</v>
      </c>
      <c r="K146" t="s">
        <v>173</v>
      </c>
      <c r="L146" t="s">
        <v>176</v>
      </c>
      <c r="M146" t="s">
        <v>5415</v>
      </c>
      <c r="N146" t="s">
        <v>5443</v>
      </c>
      <c r="Q146" t="s">
        <v>5116</v>
      </c>
      <c r="R146" t="s">
        <v>5542</v>
      </c>
      <c r="S146" s="1"/>
      <c r="Z146" t="s">
        <v>825</v>
      </c>
      <c r="AA146" t="s">
        <v>544</v>
      </c>
      <c r="AB146" t="s">
        <v>2306</v>
      </c>
      <c r="AC146" t="s">
        <v>824</v>
      </c>
      <c r="AD146" s="3">
        <v>475100010150</v>
      </c>
      <c r="AE146" t="s">
        <v>545</v>
      </c>
      <c r="AF146" t="s">
        <v>618</v>
      </c>
      <c r="AG146" t="s">
        <v>561</v>
      </c>
      <c r="AI146" s="5"/>
      <c r="AJ146" s="5"/>
    </row>
    <row r="147" spans="9:36" x14ac:dyDescent="0.25">
      <c r="I147" t="s">
        <v>428</v>
      </c>
      <c r="J147" t="s">
        <v>161</v>
      </c>
      <c r="K147" t="s">
        <v>173</v>
      </c>
      <c r="L147" t="s">
        <v>177</v>
      </c>
      <c r="M147" t="s">
        <v>5415</v>
      </c>
      <c r="N147" t="s">
        <v>5443</v>
      </c>
      <c r="Q147" t="s">
        <v>5117</v>
      </c>
      <c r="R147" t="s">
        <v>2870</v>
      </c>
      <c r="S147" s="1"/>
      <c r="Z147" t="s">
        <v>827</v>
      </c>
      <c r="AA147" t="s">
        <v>544</v>
      </c>
      <c r="AB147" t="s">
        <v>2306</v>
      </c>
      <c r="AC147" t="s">
        <v>826</v>
      </c>
      <c r="AD147" s="3">
        <v>475100010389</v>
      </c>
      <c r="AE147" t="s">
        <v>545</v>
      </c>
      <c r="AF147" t="s">
        <v>618</v>
      </c>
      <c r="AG147" t="s">
        <v>561</v>
      </c>
      <c r="AI147" s="5"/>
      <c r="AJ147" s="5"/>
    </row>
    <row r="148" spans="9:36" x14ac:dyDescent="0.25">
      <c r="I148" t="s">
        <v>429</v>
      </c>
      <c r="J148" t="s">
        <v>161</v>
      </c>
      <c r="K148" t="s">
        <v>173</v>
      </c>
      <c r="L148" t="s">
        <v>178</v>
      </c>
      <c r="M148" t="s">
        <v>5415</v>
      </c>
      <c r="N148" t="s">
        <v>5443</v>
      </c>
      <c r="Q148" t="s">
        <v>5118</v>
      </c>
      <c r="R148" t="s">
        <v>5543</v>
      </c>
      <c r="S148" s="1"/>
      <c r="Z148" t="s">
        <v>829</v>
      </c>
      <c r="AA148" t="s">
        <v>544</v>
      </c>
      <c r="AB148" t="s">
        <v>2306</v>
      </c>
      <c r="AC148" t="s">
        <v>828</v>
      </c>
      <c r="AD148" s="3">
        <v>475100010387</v>
      </c>
      <c r="AE148" t="s">
        <v>545</v>
      </c>
      <c r="AF148" t="s">
        <v>618</v>
      </c>
      <c r="AG148" t="s">
        <v>561</v>
      </c>
      <c r="AI148" s="5"/>
      <c r="AJ148" s="5"/>
    </row>
    <row r="149" spans="9:36" x14ac:dyDescent="0.25">
      <c r="I149" t="s">
        <v>430</v>
      </c>
      <c r="J149" t="s">
        <v>179</v>
      </c>
      <c r="M149" t="s">
        <v>5413</v>
      </c>
      <c r="N149" t="s">
        <v>5441</v>
      </c>
      <c r="Q149" t="s">
        <v>5119</v>
      </c>
      <c r="R149" t="s">
        <v>5544</v>
      </c>
      <c r="S149" s="1"/>
      <c r="Z149" t="s">
        <v>831</v>
      </c>
      <c r="AA149" t="s">
        <v>544</v>
      </c>
      <c r="AB149" t="s">
        <v>2306</v>
      </c>
      <c r="AC149" t="s">
        <v>830</v>
      </c>
      <c r="AD149" s="3">
        <v>475100010388</v>
      </c>
      <c r="AE149" t="s">
        <v>545</v>
      </c>
      <c r="AF149" t="s">
        <v>618</v>
      </c>
      <c r="AG149" t="s">
        <v>561</v>
      </c>
      <c r="AI149" s="5"/>
      <c r="AJ149" s="5"/>
    </row>
    <row r="150" spans="9:36" x14ac:dyDescent="0.25">
      <c r="I150" t="s">
        <v>431</v>
      </c>
      <c r="J150" t="s">
        <v>179</v>
      </c>
      <c r="K150" t="s">
        <v>180</v>
      </c>
      <c r="M150" t="s">
        <v>5413</v>
      </c>
      <c r="N150" t="s">
        <v>5441</v>
      </c>
      <c r="Q150" t="s">
        <v>5120</v>
      </c>
      <c r="R150" t="s">
        <v>5545</v>
      </c>
      <c r="S150" s="1"/>
      <c r="Z150" t="s">
        <v>833</v>
      </c>
      <c r="AA150" t="s">
        <v>544</v>
      </c>
      <c r="AB150" t="s">
        <v>2306</v>
      </c>
      <c r="AC150" t="s">
        <v>832</v>
      </c>
      <c r="AD150" s="3">
        <v>475100010390</v>
      </c>
      <c r="AE150" t="s">
        <v>545</v>
      </c>
      <c r="AF150" t="s">
        <v>618</v>
      </c>
      <c r="AG150" t="s">
        <v>561</v>
      </c>
      <c r="AI150" s="5"/>
      <c r="AJ150" s="5"/>
    </row>
    <row r="151" spans="9:36" x14ac:dyDescent="0.25">
      <c r="I151" t="s">
        <v>432</v>
      </c>
      <c r="J151" t="s">
        <v>179</v>
      </c>
      <c r="K151" t="s">
        <v>181</v>
      </c>
      <c r="M151" t="s">
        <v>5413</v>
      </c>
      <c r="N151" t="s">
        <v>5441</v>
      </c>
      <c r="Q151" t="s">
        <v>5121</v>
      </c>
      <c r="R151" t="s">
        <v>5546</v>
      </c>
      <c r="S151" s="1"/>
      <c r="Z151" t="s">
        <v>835</v>
      </c>
      <c r="AA151" t="s">
        <v>544</v>
      </c>
      <c r="AB151" t="s">
        <v>2306</v>
      </c>
      <c r="AC151" t="s">
        <v>834</v>
      </c>
      <c r="AD151" s="3">
        <v>475100010397</v>
      </c>
      <c r="AE151" t="s">
        <v>545</v>
      </c>
      <c r="AF151" t="s">
        <v>618</v>
      </c>
      <c r="AG151" t="s">
        <v>561</v>
      </c>
      <c r="AI151" s="5"/>
      <c r="AJ151" s="5"/>
    </row>
    <row r="152" spans="9:36" x14ac:dyDescent="0.25">
      <c r="I152" t="s">
        <v>433</v>
      </c>
      <c r="J152" t="s">
        <v>179</v>
      </c>
      <c r="K152" t="s">
        <v>181</v>
      </c>
      <c r="L152" t="s">
        <v>182</v>
      </c>
      <c r="M152" t="s">
        <v>5413</v>
      </c>
      <c r="N152" t="s">
        <v>5441</v>
      </c>
      <c r="Q152" t="s">
        <v>5122</v>
      </c>
      <c r="R152" t="s">
        <v>2844</v>
      </c>
      <c r="S152" s="1"/>
      <c r="Z152" t="s">
        <v>837</v>
      </c>
      <c r="AA152" t="s">
        <v>544</v>
      </c>
      <c r="AB152" t="s">
        <v>2306</v>
      </c>
      <c r="AC152" t="s">
        <v>836</v>
      </c>
      <c r="AD152" s="3">
        <v>475100010398</v>
      </c>
      <c r="AE152" t="s">
        <v>545</v>
      </c>
      <c r="AF152" t="s">
        <v>618</v>
      </c>
      <c r="AG152" t="s">
        <v>561</v>
      </c>
      <c r="AI152" s="5"/>
      <c r="AJ152" s="5"/>
    </row>
    <row r="153" spans="9:36" x14ac:dyDescent="0.25">
      <c r="I153" t="s">
        <v>434</v>
      </c>
      <c r="J153" t="s">
        <v>179</v>
      </c>
      <c r="K153" t="s">
        <v>181</v>
      </c>
      <c r="L153" t="s">
        <v>183</v>
      </c>
      <c r="M153" t="s">
        <v>5413</v>
      </c>
      <c r="N153" t="s">
        <v>5441</v>
      </c>
      <c r="Q153" t="s">
        <v>5123</v>
      </c>
      <c r="R153" t="s">
        <v>5547</v>
      </c>
      <c r="S153" s="1"/>
      <c r="Z153" t="s">
        <v>839</v>
      </c>
      <c r="AA153" t="s">
        <v>544</v>
      </c>
      <c r="AB153" t="s">
        <v>2306</v>
      </c>
      <c r="AC153" t="s">
        <v>838</v>
      </c>
      <c r="AD153" s="3">
        <v>475100010396</v>
      </c>
      <c r="AE153" t="s">
        <v>545</v>
      </c>
      <c r="AF153" t="s">
        <v>618</v>
      </c>
      <c r="AG153" t="s">
        <v>561</v>
      </c>
      <c r="AI153" s="5"/>
      <c r="AJ153" s="5"/>
    </row>
    <row r="154" spans="9:36" x14ac:dyDescent="0.25">
      <c r="I154" t="s">
        <v>435</v>
      </c>
      <c r="J154" t="s">
        <v>179</v>
      </c>
      <c r="K154" t="s">
        <v>181</v>
      </c>
      <c r="L154" t="s">
        <v>184</v>
      </c>
      <c r="M154" t="s">
        <v>5413</v>
      </c>
      <c r="N154" t="s">
        <v>5441</v>
      </c>
      <c r="Q154" t="s">
        <v>5124</v>
      </c>
      <c r="R154" t="s">
        <v>5125</v>
      </c>
      <c r="S154" s="1"/>
      <c r="Z154" t="s">
        <v>841</v>
      </c>
      <c r="AA154" t="s">
        <v>544</v>
      </c>
      <c r="AB154" t="s">
        <v>2375</v>
      </c>
      <c r="AC154" t="s">
        <v>840</v>
      </c>
      <c r="AD154" s="3">
        <v>470300010011</v>
      </c>
      <c r="AE154" t="s">
        <v>545</v>
      </c>
      <c r="AF154" t="s">
        <v>618</v>
      </c>
      <c r="AG154" t="s">
        <v>622</v>
      </c>
      <c r="AI154" s="5"/>
      <c r="AJ154" s="5"/>
    </row>
    <row r="155" spans="9:36" x14ac:dyDescent="0.25">
      <c r="I155" t="s">
        <v>436</v>
      </c>
      <c r="J155" t="s">
        <v>185</v>
      </c>
      <c r="M155" t="s">
        <v>5417</v>
      </c>
      <c r="N155" t="s">
        <v>5445</v>
      </c>
      <c r="Q155" t="s">
        <v>5126</v>
      </c>
      <c r="R155" t="s">
        <v>5548</v>
      </c>
      <c r="S155" s="1"/>
      <c r="Z155" t="s">
        <v>843</v>
      </c>
      <c r="AA155" t="s">
        <v>544</v>
      </c>
      <c r="AB155" t="s">
        <v>2376</v>
      </c>
      <c r="AC155" t="s">
        <v>842</v>
      </c>
      <c r="AD155" s="3">
        <v>431100020001</v>
      </c>
      <c r="AE155" t="s">
        <v>545</v>
      </c>
      <c r="AF155" t="s">
        <v>618</v>
      </c>
      <c r="AG155" t="s">
        <v>622</v>
      </c>
      <c r="AI155" s="5"/>
      <c r="AJ155" s="5"/>
    </row>
    <row r="156" spans="9:36" x14ac:dyDescent="0.25">
      <c r="I156" t="s">
        <v>437</v>
      </c>
      <c r="J156" t="s">
        <v>185</v>
      </c>
      <c r="K156" t="s">
        <v>186</v>
      </c>
      <c r="M156" t="s">
        <v>5417</v>
      </c>
      <c r="N156" t="s">
        <v>5445</v>
      </c>
      <c r="Q156" t="s">
        <v>5127</v>
      </c>
      <c r="R156" t="s">
        <v>2871</v>
      </c>
      <c r="S156" s="1"/>
      <c r="Z156" t="s">
        <v>845</v>
      </c>
      <c r="AA156" t="s">
        <v>544</v>
      </c>
      <c r="AB156" t="s">
        <v>2376</v>
      </c>
      <c r="AC156" t="s">
        <v>844</v>
      </c>
      <c r="AD156" s="3">
        <v>431100020002</v>
      </c>
      <c r="AE156" t="s">
        <v>545</v>
      </c>
      <c r="AF156" t="s">
        <v>618</v>
      </c>
      <c r="AG156" t="s">
        <v>622</v>
      </c>
      <c r="AI156" s="5"/>
      <c r="AJ156" s="5"/>
    </row>
    <row r="157" spans="9:36" x14ac:dyDescent="0.25">
      <c r="I157" t="s">
        <v>438</v>
      </c>
      <c r="J157" t="s">
        <v>185</v>
      </c>
      <c r="K157" t="s">
        <v>187</v>
      </c>
      <c r="M157" t="s">
        <v>5418</v>
      </c>
      <c r="N157" t="s">
        <v>5446</v>
      </c>
      <c r="Q157" t="s">
        <v>5128</v>
      </c>
      <c r="R157" t="s">
        <v>5549</v>
      </c>
      <c r="S157" s="1"/>
      <c r="Z157" t="s">
        <v>847</v>
      </c>
      <c r="AA157" t="s">
        <v>544</v>
      </c>
      <c r="AB157" t="s">
        <v>2377</v>
      </c>
      <c r="AC157" t="s">
        <v>846</v>
      </c>
      <c r="AD157" s="3">
        <v>431100020011</v>
      </c>
      <c r="AE157" t="s">
        <v>545</v>
      </c>
      <c r="AF157" t="s">
        <v>618</v>
      </c>
      <c r="AG157" t="s">
        <v>622</v>
      </c>
      <c r="AI157" s="5"/>
      <c r="AJ157" s="5"/>
    </row>
    <row r="158" spans="9:36" x14ac:dyDescent="0.25">
      <c r="I158" t="s">
        <v>439</v>
      </c>
      <c r="J158" t="s">
        <v>185</v>
      </c>
      <c r="K158" t="s">
        <v>187</v>
      </c>
      <c r="L158" t="s">
        <v>204</v>
      </c>
      <c r="M158" t="s">
        <v>5418</v>
      </c>
      <c r="N158" t="s">
        <v>5446</v>
      </c>
      <c r="Q158" t="s">
        <v>5129</v>
      </c>
      <c r="R158" t="s">
        <v>5550</v>
      </c>
      <c r="S158" s="1"/>
      <c r="Z158" t="s">
        <v>843</v>
      </c>
      <c r="AA158" t="s">
        <v>544</v>
      </c>
      <c r="AB158" t="s">
        <v>2378</v>
      </c>
      <c r="AC158" t="s">
        <v>848</v>
      </c>
      <c r="AD158" s="3">
        <v>431100020001</v>
      </c>
      <c r="AE158" t="s">
        <v>545</v>
      </c>
      <c r="AF158" t="s">
        <v>618</v>
      </c>
      <c r="AG158" t="s">
        <v>622</v>
      </c>
      <c r="AI158" s="5"/>
      <c r="AJ158" s="5"/>
    </row>
    <row r="159" spans="9:36" x14ac:dyDescent="0.25">
      <c r="I159" t="s">
        <v>440</v>
      </c>
      <c r="J159" t="s">
        <v>185</v>
      </c>
      <c r="K159" t="s">
        <v>187</v>
      </c>
      <c r="L159" t="s">
        <v>205</v>
      </c>
      <c r="M159" t="s">
        <v>5418</v>
      </c>
      <c r="N159" t="s">
        <v>5446</v>
      </c>
      <c r="Q159" t="s">
        <v>5130</v>
      </c>
      <c r="R159" t="s">
        <v>2872</v>
      </c>
      <c r="S159" s="1"/>
      <c r="Z159" t="s">
        <v>845</v>
      </c>
      <c r="AA159" t="s">
        <v>544</v>
      </c>
      <c r="AB159" t="s">
        <v>2378</v>
      </c>
      <c r="AC159" t="s">
        <v>849</v>
      </c>
      <c r="AD159" s="3">
        <v>431100020002</v>
      </c>
      <c r="AE159" t="s">
        <v>545</v>
      </c>
      <c r="AF159" t="s">
        <v>618</v>
      </c>
      <c r="AG159" t="s">
        <v>622</v>
      </c>
      <c r="AI159" s="5"/>
      <c r="AJ159" s="5"/>
    </row>
    <row r="160" spans="9:36" x14ac:dyDescent="0.25">
      <c r="I160" t="s">
        <v>441</v>
      </c>
      <c r="J160" t="s">
        <v>185</v>
      </c>
      <c r="K160" t="s">
        <v>187</v>
      </c>
      <c r="L160" t="s">
        <v>206</v>
      </c>
      <c r="M160" t="s">
        <v>5418</v>
      </c>
      <c r="N160" t="s">
        <v>5446</v>
      </c>
      <c r="Q160" t="s">
        <v>5131</v>
      </c>
      <c r="R160" t="s">
        <v>5551</v>
      </c>
      <c r="S160" s="1"/>
      <c r="Z160" t="s">
        <v>847</v>
      </c>
      <c r="AA160" t="s">
        <v>544</v>
      </c>
      <c r="AB160" t="s">
        <v>2378</v>
      </c>
      <c r="AC160" t="s">
        <v>850</v>
      </c>
      <c r="AD160" s="3">
        <v>431100020011</v>
      </c>
      <c r="AE160" t="s">
        <v>545</v>
      </c>
      <c r="AF160" t="s">
        <v>618</v>
      </c>
      <c r="AG160" t="s">
        <v>622</v>
      </c>
      <c r="AI160" s="5"/>
      <c r="AJ160" s="5"/>
    </row>
    <row r="161" spans="9:36" x14ac:dyDescent="0.25">
      <c r="I161" t="s">
        <v>442</v>
      </c>
      <c r="J161" t="s">
        <v>185</v>
      </c>
      <c r="K161" t="s">
        <v>187</v>
      </c>
      <c r="L161" t="s">
        <v>207</v>
      </c>
      <c r="M161" t="s">
        <v>5418</v>
      </c>
      <c r="N161" t="s">
        <v>5446</v>
      </c>
      <c r="Q161" t="s">
        <v>5132</v>
      </c>
      <c r="R161" t="s">
        <v>5483</v>
      </c>
      <c r="S161" s="1"/>
      <c r="Z161" t="s">
        <v>852</v>
      </c>
      <c r="AA161" t="s">
        <v>853</v>
      </c>
      <c r="AB161" t="s">
        <v>2379</v>
      </c>
      <c r="AC161" t="s">
        <v>851</v>
      </c>
      <c r="AD161" s="3">
        <v>718500100001</v>
      </c>
      <c r="AE161" t="s">
        <v>545</v>
      </c>
      <c r="AF161" t="s">
        <v>560</v>
      </c>
      <c r="AG161" t="s">
        <v>561</v>
      </c>
      <c r="AI161" s="5"/>
      <c r="AJ161" s="5"/>
    </row>
    <row r="162" spans="9:36" x14ac:dyDescent="0.25">
      <c r="I162" t="s">
        <v>443</v>
      </c>
      <c r="J162" t="s">
        <v>185</v>
      </c>
      <c r="K162" t="s">
        <v>188</v>
      </c>
      <c r="M162" t="s">
        <v>5419</v>
      </c>
      <c r="N162" t="s">
        <v>5447</v>
      </c>
      <c r="Q162" t="s">
        <v>5133</v>
      </c>
      <c r="R162" t="s">
        <v>2873</v>
      </c>
      <c r="S162" s="1"/>
      <c r="Z162" t="s">
        <v>855</v>
      </c>
      <c r="AA162" t="s">
        <v>544</v>
      </c>
      <c r="AB162" t="s">
        <v>2380</v>
      </c>
      <c r="AC162" t="s">
        <v>854</v>
      </c>
      <c r="AD162" s="3">
        <v>715000120006</v>
      </c>
      <c r="AE162" t="s">
        <v>545</v>
      </c>
      <c r="AF162" t="s">
        <v>560</v>
      </c>
      <c r="AG162" t="s">
        <v>561</v>
      </c>
      <c r="AI162" s="5"/>
      <c r="AJ162" s="5"/>
    </row>
    <row r="163" spans="9:36" x14ac:dyDescent="0.25">
      <c r="I163" t="s">
        <v>444</v>
      </c>
      <c r="J163" t="s">
        <v>185</v>
      </c>
      <c r="K163" t="s">
        <v>188</v>
      </c>
      <c r="L163" t="s">
        <v>208</v>
      </c>
      <c r="M163" t="s">
        <v>5419</v>
      </c>
      <c r="N163" t="s">
        <v>5447</v>
      </c>
      <c r="Q163" t="s">
        <v>5134</v>
      </c>
      <c r="R163" t="s">
        <v>2853</v>
      </c>
      <c r="S163" s="1"/>
      <c r="Z163" t="s">
        <v>857</v>
      </c>
      <c r="AA163" t="s">
        <v>853</v>
      </c>
      <c r="AB163" t="s">
        <v>2381</v>
      </c>
      <c r="AC163" t="s">
        <v>856</v>
      </c>
      <c r="AD163" s="3">
        <v>443600030006</v>
      </c>
      <c r="AE163" t="s">
        <v>545</v>
      </c>
      <c r="AF163" t="s">
        <v>560</v>
      </c>
      <c r="AG163" t="s">
        <v>561</v>
      </c>
      <c r="AI163" s="5"/>
      <c r="AJ163" s="5"/>
    </row>
    <row r="164" spans="9:36" x14ac:dyDescent="0.25">
      <c r="I164" t="s">
        <v>445</v>
      </c>
      <c r="J164" t="s">
        <v>185</v>
      </c>
      <c r="K164" t="s">
        <v>188</v>
      </c>
      <c r="L164" t="s">
        <v>209</v>
      </c>
      <c r="M164" t="s">
        <v>5419</v>
      </c>
      <c r="N164" t="s">
        <v>5447</v>
      </c>
      <c r="Q164" t="s">
        <v>5135</v>
      </c>
      <c r="R164" t="s">
        <v>2854</v>
      </c>
      <c r="S164" s="1"/>
      <c r="Z164" t="s">
        <v>859</v>
      </c>
      <c r="AA164" t="s">
        <v>544</v>
      </c>
      <c r="AB164" t="s">
        <v>2382</v>
      </c>
      <c r="AC164" t="s">
        <v>858</v>
      </c>
      <c r="AD164" s="3">
        <v>710300120001</v>
      </c>
      <c r="AE164" t="s">
        <v>545</v>
      </c>
      <c r="AF164" t="s">
        <v>560</v>
      </c>
      <c r="AG164" t="s">
        <v>561</v>
      </c>
      <c r="AI164" s="5"/>
      <c r="AJ164" s="5"/>
    </row>
    <row r="165" spans="9:36" x14ac:dyDescent="0.25">
      <c r="I165" t="s">
        <v>446</v>
      </c>
      <c r="J165" t="s">
        <v>185</v>
      </c>
      <c r="K165" t="s">
        <v>188</v>
      </c>
      <c r="L165" t="s">
        <v>210</v>
      </c>
      <c r="M165" t="s">
        <v>5419</v>
      </c>
      <c r="N165" t="s">
        <v>5447</v>
      </c>
      <c r="Q165" t="s">
        <v>5136</v>
      </c>
      <c r="R165" t="s">
        <v>5552</v>
      </c>
      <c r="S165" s="1"/>
      <c r="Z165" t="s">
        <v>861</v>
      </c>
      <c r="AA165" t="s">
        <v>544</v>
      </c>
      <c r="AB165" t="s">
        <v>2383</v>
      </c>
      <c r="AC165" t="s">
        <v>860</v>
      </c>
      <c r="AD165" s="3">
        <v>715000110001</v>
      </c>
      <c r="AE165" t="s">
        <v>545</v>
      </c>
      <c r="AF165" t="s">
        <v>560</v>
      </c>
      <c r="AG165" t="s">
        <v>561</v>
      </c>
      <c r="AI165" s="5"/>
      <c r="AJ165" s="5"/>
    </row>
    <row r="166" spans="9:36" x14ac:dyDescent="0.25">
      <c r="I166" t="s">
        <v>447</v>
      </c>
      <c r="J166" t="s">
        <v>185</v>
      </c>
      <c r="K166" t="s">
        <v>188</v>
      </c>
      <c r="L166" t="s">
        <v>211</v>
      </c>
      <c r="M166" t="s">
        <v>5419</v>
      </c>
      <c r="N166" t="s">
        <v>5447</v>
      </c>
      <c r="Q166" t="s">
        <v>5137</v>
      </c>
      <c r="R166" t="s">
        <v>5502</v>
      </c>
      <c r="S166" s="1"/>
      <c r="Z166" t="s">
        <v>863</v>
      </c>
      <c r="AA166" t="s">
        <v>604</v>
      </c>
      <c r="AB166" t="s">
        <v>2384</v>
      </c>
      <c r="AC166" t="s">
        <v>862</v>
      </c>
      <c r="AD166" s="3">
        <v>710300120003</v>
      </c>
      <c r="AE166" t="s">
        <v>545</v>
      </c>
      <c r="AF166" t="s">
        <v>560</v>
      </c>
      <c r="AG166" t="s">
        <v>561</v>
      </c>
      <c r="AI166" s="5"/>
      <c r="AJ166" s="5"/>
    </row>
    <row r="167" spans="9:36" x14ac:dyDescent="0.25">
      <c r="I167" t="s">
        <v>448</v>
      </c>
      <c r="J167" t="s">
        <v>185</v>
      </c>
      <c r="K167" t="s">
        <v>188</v>
      </c>
      <c r="L167" t="s">
        <v>212</v>
      </c>
      <c r="M167" t="s">
        <v>5419</v>
      </c>
      <c r="N167" t="s">
        <v>5447</v>
      </c>
      <c r="Q167" t="s">
        <v>5138</v>
      </c>
      <c r="R167" t="s">
        <v>2874</v>
      </c>
      <c r="S167" s="1"/>
      <c r="Z167" t="s">
        <v>865</v>
      </c>
      <c r="AA167" t="s">
        <v>544</v>
      </c>
      <c r="AB167" t="s">
        <v>2385</v>
      </c>
      <c r="AC167" t="s">
        <v>864</v>
      </c>
      <c r="AD167" s="3">
        <v>715000220002</v>
      </c>
      <c r="AE167" t="s">
        <v>545</v>
      </c>
      <c r="AF167" t="s">
        <v>560</v>
      </c>
      <c r="AG167" t="s">
        <v>561</v>
      </c>
      <c r="AI167" s="5"/>
      <c r="AJ167" s="5"/>
    </row>
    <row r="168" spans="9:36" x14ac:dyDescent="0.25">
      <c r="I168" t="s">
        <v>449</v>
      </c>
      <c r="J168" t="s">
        <v>185</v>
      </c>
      <c r="K168" t="s">
        <v>188</v>
      </c>
      <c r="L168" t="s">
        <v>213</v>
      </c>
      <c r="M168" t="s">
        <v>5419</v>
      </c>
      <c r="N168" t="s">
        <v>5447</v>
      </c>
      <c r="Q168" t="s">
        <v>5139</v>
      </c>
      <c r="R168" t="s">
        <v>2875</v>
      </c>
      <c r="S168" s="1"/>
      <c r="Z168" t="s">
        <v>867</v>
      </c>
      <c r="AA168" t="s">
        <v>544</v>
      </c>
      <c r="AB168" t="s">
        <v>2386</v>
      </c>
      <c r="AC168" t="s">
        <v>866</v>
      </c>
      <c r="AD168" s="3">
        <v>710600010002</v>
      </c>
      <c r="AE168" t="s">
        <v>545</v>
      </c>
      <c r="AF168" t="s">
        <v>560</v>
      </c>
      <c r="AG168" t="s">
        <v>561</v>
      </c>
      <c r="AI168" s="5"/>
      <c r="AJ168" s="5"/>
    </row>
    <row r="169" spans="9:36" x14ac:dyDescent="0.25">
      <c r="I169" t="s">
        <v>450</v>
      </c>
      <c r="J169" t="s">
        <v>185</v>
      </c>
      <c r="K169" t="s">
        <v>188</v>
      </c>
      <c r="L169" t="s">
        <v>214</v>
      </c>
      <c r="M169" t="s">
        <v>5419</v>
      </c>
      <c r="N169" t="s">
        <v>5447</v>
      </c>
      <c r="Q169" t="s">
        <v>5140</v>
      </c>
      <c r="R169" t="s">
        <v>2876</v>
      </c>
      <c r="S169" s="1"/>
      <c r="Z169" t="s">
        <v>869</v>
      </c>
      <c r="AA169" t="s">
        <v>544</v>
      </c>
      <c r="AB169" t="s">
        <v>2387</v>
      </c>
      <c r="AC169" t="s">
        <v>868</v>
      </c>
      <c r="AD169" s="3">
        <v>475100010522</v>
      </c>
      <c r="AE169" t="s">
        <v>545</v>
      </c>
      <c r="AF169" t="s">
        <v>601</v>
      </c>
      <c r="AG169" t="s">
        <v>622</v>
      </c>
      <c r="AI169" s="5"/>
      <c r="AJ169" s="5"/>
    </row>
    <row r="170" spans="9:36" x14ac:dyDescent="0.25">
      <c r="I170" t="s">
        <v>451</v>
      </c>
      <c r="J170" t="s">
        <v>185</v>
      </c>
      <c r="K170" t="s">
        <v>188</v>
      </c>
      <c r="L170" t="s">
        <v>215</v>
      </c>
      <c r="M170" t="s">
        <v>5419</v>
      </c>
      <c r="N170" t="s">
        <v>5447</v>
      </c>
      <c r="Q170" t="s">
        <v>5141</v>
      </c>
      <c r="R170" t="s">
        <v>2864</v>
      </c>
      <c r="S170" s="1"/>
      <c r="Z170" t="s">
        <v>871</v>
      </c>
      <c r="AA170" t="s">
        <v>573</v>
      </c>
      <c r="AB170" t="s">
        <v>2388</v>
      </c>
      <c r="AC170" t="s">
        <v>870</v>
      </c>
      <c r="AD170" s="3">
        <v>718500110001</v>
      </c>
      <c r="AE170" t="s">
        <v>545</v>
      </c>
      <c r="AF170" t="s">
        <v>560</v>
      </c>
      <c r="AG170" t="s">
        <v>561</v>
      </c>
      <c r="AI170" s="5"/>
      <c r="AJ170" s="5"/>
    </row>
    <row r="171" spans="9:36" x14ac:dyDescent="0.25">
      <c r="I171" t="s">
        <v>452</v>
      </c>
      <c r="J171" t="s">
        <v>185</v>
      </c>
      <c r="K171" t="s">
        <v>188</v>
      </c>
      <c r="L171" t="s">
        <v>216</v>
      </c>
      <c r="M171" t="s">
        <v>5419</v>
      </c>
      <c r="N171" t="s">
        <v>5447</v>
      </c>
      <c r="Q171" t="s">
        <v>5142</v>
      </c>
      <c r="R171" t="s">
        <v>5553</v>
      </c>
      <c r="S171" s="1"/>
      <c r="Z171" t="s">
        <v>873</v>
      </c>
      <c r="AA171" t="s">
        <v>544</v>
      </c>
      <c r="AB171" t="s">
        <v>2389</v>
      </c>
      <c r="AC171" t="s">
        <v>872</v>
      </c>
      <c r="AD171" s="3">
        <v>716000010003</v>
      </c>
      <c r="AE171" t="s">
        <v>545</v>
      </c>
      <c r="AF171" t="s">
        <v>560</v>
      </c>
      <c r="AG171" t="s">
        <v>561</v>
      </c>
      <c r="AI171" s="5"/>
      <c r="AJ171" s="5"/>
    </row>
    <row r="172" spans="9:36" x14ac:dyDescent="0.25">
      <c r="I172" t="s">
        <v>453</v>
      </c>
      <c r="J172" t="s">
        <v>185</v>
      </c>
      <c r="K172" t="s">
        <v>188</v>
      </c>
      <c r="L172" t="s">
        <v>217</v>
      </c>
      <c r="M172" t="s">
        <v>5419</v>
      </c>
      <c r="N172" t="s">
        <v>5447</v>
      </c>
      <c r="Q172" t="s">
        <v>5143</v>
      </c>
      <c r="R172" t="s">
        <v>5554</v>
      </c>
      <c r="S172" s="1"/>
      <c r="Z172" t="s">
        <v>875</v>
      </c>
      <c r="AA172" t="s">
        <v>544</v>
      </c>
      <c r="AB172" t="s">
        <v>2390</v>
      </c>
      <c r="AC172" t="s">
        <v>874</v>
      </c>
      <c r="AD172" s="3">
        <v>716000010004</v>
      </c>
      <c r="AE172" t="s">
        <v>545</v>
      </c>
      <c r="AF172" t="s">
        <v>560</v>
      </c>
      <c r="AG172" t="s">
        <v>561</v>
      </c>
      <c r="AI172" s="5"/>
      <c r="AJ172" s="5"/>
    </row>
    <row r="173" spans="9:36" x14ac:dyDescent="0.25">
      <c r="I173" t="s">
        <v>454</v>
      </c>
      <c r="J173" t="s">
        <v>185</v>
      </c>
      <c r="K173" t="s">
        <v>188</v>
      </c>
      <c r="L173" t="s">
        <v>218</v>
      </c>
      <c r="M173" t="s">
        <v>5419</v>
      </c>
      <c r="N173" t="s">
        <v>5447</v>
      </c>
      <c r="Q173" t="s">
        <v>5144</v>
      </c>
      <c r="R173" t="s">
        <v>5555</v>
      </c>
      <c r="S173" s="1"/>
      <c r="Z173" t="s">
        <v>877</v>
      </c>
      <c r="AA173" t="s">
        <v>544</v>
      </c>
      <c r="AB173" t="s">
        <v>2391</v>
      </c>
      <c r="AC173" t="s">
        <v>876</v>
      </c>
      <c r="AD173" s="3">
        <v>475100010552</v>
      </c>
      <c r="AE173" t="s">
        <v>545</v>
      </c>
      <c r="AF173" t="s">
        <v>601</v>
      </c>
      <c r="AG173" t="s">
        <v>622</v>
      </c>
      <c r="AI173" s="5"/>
      <c r="AJ173" s="5"/>
    </row>
    <row r="174" spans="9:36" x14ac:dyDescent="0.25">
      <c r="I174" t="s">
        <v>455</v>
      </c>
      <c r="J174" t="s">
        <v>185</v>
      </c>
      <c r="K174" t="s">
        <v>188</v>
      </c>
      <c r="L174" t="s">
        <v>219</v>
      </c>
      <c r="M174" t="s">
        <v>5419</v>
      </c>
      <c r="N174" t="s">
        <v>5447</v>
      </c>
      <c r="Q174" t="s">
        <v>5145</v>
      </c>
      <c r="R174" t="s">
        <v>5556</v>
      </c>
      <c r="S174" s="1"/>
      <c r="Z174" t="s">
        <v>879</v>
      </c>
      <c r="AA174" t="s">
        <v>544</v>
      </c>
      <c r="AB174" t="s">
        <v>2392</v>
      </c>
      <c r="AC174" t="s">
        <v>878</v>
      </c>
      <c r="AD174" s="3">
        <v>475100010553</v>
      </c>
      <c r="AE174" t="s">
        <v>545</v>
      </c>
      <c r="AF174" t="s">
        <v>601</v>
      </c>
      <c r="AG174" t="s">
        <v>622</v>
      </c>
      <c r="AI174" s="5"/>
      <c r="AJ174" s="5"/>
    </row>
    <row r="175" spans="9:36" x14ac:dyDescent="0.25">
      <c r="I175" t="s">
        <v>456</v>
      </c>
      <c r="J175" t="s">
        <v>185</v>
      </c>
      <c r="K175" t="s">
        <v>188</v>
      </c>
      <c r="L175" t="s">
        <v>220</v>
      </c>
      <c r="M175" t="s">
        <v>5419</v>
      </c>
      <c r="N175" t="s">
        <v>5447</v>
      </c>
      <c r="Q175" t="s">
        <v>5146</v>
      </c>
      <c r="R175" t="s">
        <v>5557</v>
      </c>
      <c r="S175" s="1"/>
      <c r="Z175" t="s">
        <v>881</v>
      </c>
      <c r="AA175" t="s">
        <v>544</v>
      </c>
      <c r="AB175" t="s">
        <v>2393</v>
      </c>
      <c r="AC175" t="s">
        <v>880</v>
      </c>
      <c r="AD175" s="3">
        <v>475100010554</v>
      </c>
      <c r="AE175" t="s">
        <v>545</v>
      </c>
      <c r="AF175" t="s">
        <v>601</v>
      </c>
      <c r="AG175" t="s">
        <v>622</v>
      </c>
      <c r="AI175" s="5"/>
      <c r="AJ175" s="5"/>
    </row>
    <row r="176" spans="9:36" x14ac:dyDescent="0.25">
      <c r="I176" t="s">
        <v>457</v>
      </c>
      <c r="J176" t="s">
        <v>185</v>
      </c>
      <c r="K176" t="s">
        <v>188</v>
      </c>
      <c r="L176" t="s">
        <v>221</v>
      </c>
      <c r="M176" t="s">
        <v>5419</v>
      </c>
      <c r="N176" t="s">
        <v>5447</v>
      </c>
      <c r="Q176" t="s">
        <v>5147</v>
      </c>
      <c r="R176" t="s">
        <v>5558</v>
      </c>
      <c r="S176" s="1"/>
      <c r="Z176" t="s">
        <v>883</v>
      </c>
      <c r="AA176" t="s">
        <v>544</v>
      </c>
      <c r="AB176" t="s">
        <v>2394</v>
      </c>
      <c r="AC176" t="s">
        <v>882</v>
      </c>
      <c r="AD176" s="3">
        <v>711100010001</v>
      </c>
      <c r="AE176" t="s">
        <v>545</v>
      </c>
      <c r="AF176" t="s">
        <v>560</v>
      </c>
      <c r="AG176" t="s">
        <v>561</v>
      </c>
      <c r="AI176" s="5"/>
      <c r="AJ176" s="5"/>
    </row>
    <row r="177" spans="9:36" x14ac:dyDescent="0.25">
      <c r="I177" t="s">
        <v>458</v>
      </c>
      <c r="J177" t="s">
        <v>185</v>
      </c>
      <c r="K177" t="s">
        <v>188</v>
      </c>
      <c r="L177" t="s">
        <v>222</v>
      </c>
      <c r="M177" t="s">
        <v>5419</v>
      </c>
      <c r="N177" t="s">
        <v>5447</v>
      </c>
      <c r="Q177" t="s">
        <v>5148</v>
      </c>
      <c r="R177" t="s">
        <v>5559</v>
      </c>
      <c r="S177" s="1"/>
      <c r="Z177" t="s">
        <v>885</v>
      </c>
      <c r="AA177" t="s">
        <v>544</v>
      </c>
      <c r="AB177" t="s">
        <v>2395</v>
      </c>
      <c r="AC177" t="s">
        <v>884</v>
      </c>
      <c r="AD177" s="3">
        <v>711100080002</v>
      </c>
      <c r="AE177" t="s">
        <v>545</v>
      </c>
      <c r="AF177" t="s">
        <v>560</v>
      </c>
      <c r="AG177" t="s">
        <v>561</v>
      </c>
      <c r="AI177" s="5"/>
      <c r="AJ177" s="5"/>
    </row>
    <row r="178" spans="9:36" x14ac:dyDescent="0.25">
      <c r="I178" t="s">
        <v>459</v>
      </c>
      <c r="J178" t="s">
        <v>185</v>
      </c>
      <c r="K178" t="s">
        <v>189</v>
      </c>
      <c r="M178" t="s">
        <v>5420</v>
      </c>
      <c r="N178" t="s">
        <v>5448</v>
      </c>
      <c r="Q178" t="s">
        <v>5149</v>
      </c>
      <c r="R178" t="s">
        <v>5560</v>
      </c>
      <c r="S178" s="1"/>
      <c r="Z178" t="s">
        <v>887</v>
      </c>
      <c r="AA178" t="s">
        <v>576</v>
      </c>
      <c r="AB178" t="s">
        <v>2396</v>
      </c>
      <c r="AC178" t="s">
        <v>886</v>
      </c>
      <c r="AD178" s="3">
        <v>710300010003</v>
      </c>
      <c r="AE178" t="s">
        <v>545</v>
      </c>
      <c r="AF178" t="s">
        <v>560</v>
      </c>
      <c r="AG178" t="s">
        <v>561</v>
      </c>
      <c r="AI178" s="5"/>
      <c r="AJ178" s="5"/>
    </row>
    <row r="179" spans="9:36" x14ac:dyDescent="0.25">
      <c r="I179" t="s">
        <v>460</v>
      </c>
      <c r="J179" t="s">
        <v>185</v>
      </c>
      <c r="K179" t="s">
        <v>189</v>
      </c>
      <c r="L179" t="s">
        <v>223</v>
      </c>
      <c r="M179" t="s">
        <v>5420</v>
      </c>
      <c r="N179" t="s">
        <v>5448</v>
      </c>
      <c r="Q179" t="s">
        <v>5150</v>
      </c>
      <c r="R179" t="s">
        <v>5561</v>
      </c>
      <c r="S179" s="1"/>
      <c r="Z179" t="s">
        <v>889</v>
      </c>
      <c r="AA179" t="s">
        <v>544</v>
      </c>
      <c r="AB179" t="s">
        <v>2397</v>
      </c>
      <c r="AC179" t="s">
        <v>888</v>
      </c>
      <c r="AD179" s="3">
        <v>443600120004</v>
      </c>
      <c r="AE179" t="s">
        <v>545</v>
      </c>
      <c r="AF179" t="s">
        <v>560</v>
      </c>
      <c r="AG179" t="s">
        <v>561</v>
      </c>
      <c r="AI179" s="5"/>
      <c r="AJ179" s="5"/>
    </row>
    <row r="180" spans="9:36" x14ac:dyDescent="0.25">
      <c r="I180" t="s">
        <v>461</v>
      </c>
      <c r="J180" t="s">
        <v>185</v>
      </c>
      <c r="K180" t="s">
        <v>189</v>
      </c>
      <c r="L180" t="s">
        <v>224</v>
      </c>
      <c r="M180" t="s">
        <v>5420</v>
      </c>
      <c r="N180" t="s">
        <v>5448</v>
      </c>
      <c r="Q180" t="s">
        <v>5151</v>
      </c>
      <c r="R180" t="s">
        <v>5562</v>
      </c>
      <c r="S180" s="1"/>
      <c r="Z180" t="s">
        <v>891</v>
      </c>
      <c r="AA180" t="s">
        <v>544</v>
      </c>
      <c r="AB180" t="s">
        <v>2398</v>
      </c>
      <c r="AC180" t="s">
        <v>890</v>
      </c>
      <c r="AD180" s="3">
        <v>646100010004</v>
      </c>
      <c r="AE180" t="s">
        <v>545</v>
      </c>
      <c r="AF180" t="s">
        <v>892</v>
      </c>
      <c r="AG180" t="s">
        <v>561</v>
      </c>
      <c r="AI180" s="5"/>
      <c r="AJ180" s="5"/>
    </row>
    <row r="181" spans="9:36" x14ac:dyDescent="0.25">
      <c r="I181" t="s">
        <v>462</v>
      </c>
      <c r="J181" t="s">
        <v>185</v>
      </c>
      <c r="K181" t="s">
        <v>189</v>
      </c>
      <c r="L181" t="s">
        <v>225</v>
      </c>
      <c r="M181" t="s">
        <v>5420</v>
      </c>
      <c r="N181" t="s">
        <v>5448</v>
      </c>
      <c r="Q181" t="s">
        <v>5152</v>
      </c>
      <c r="R181" t="s">
        <v>2881</v>
      </c>
      <c r="S181" s="1"/>
      <c r="Z181" t="s">
        <v>894</v>
      </c>
      <c r="AA181" t="s">
        <v>544</v>
      </c>
      <c r="AB181" t="s">
        <v>2399</v>
      </c>
      <c r="AC181" t="s">
        <v>893</v>
      </c>
      <c r="AD181" s="3">
        <v>711900060008</v>
      </c>
      <c r="AE181" t="s">
        <v>545</v>
      </c>
      <c r="AF181" t="s">
        <v>895</v>
      </c>
      <c r="AG181" t="s">
        <v>561</v>
      </c>
      <c r="AI181" s="5"/>
      <c r="AJ181" s="5"/>
    </row>
    <row r="182" spans="9:36" x14ac:dyDescent="0.25">
      <c r="I182" t="s">
        <v>463</v>
      </c>
      <c r="J182" t="s">
        <v>185</v>
      </c>
      <c r="K182" t="s">
        <v>189</v>
      </c>
      <c r="L182" t="s">
        <v>226</v>
      </c>
      <c r="M182" t="s">
        <v>5420</v>
      </c>
      <c r="N182" t="s">
        <v>5448</v>
      </c>
      <c r="Q182" t="s">
        <v>5153</v>
      </c>
      <c r="R182" t="s">
        <v>5563</v>
      </c>
      <c r="S182" s="1"/>
      <c r="Z182" t="s">
        <v>897</v>
      </c>
      <c r="AA182" t="s">
        <v>853</v>
      </c>
      <c r="AB182" t="s">
        <v>2400</v>
      </c>
      <c r="AC182" t="s">
        <v>896</v>
      </c>
      <c r="AD182" s="3">
        <v>718500050001</v>
      </c>
      <c r="AE182" t="s">
        <v>545</v>
      </c>
      <c r="AF182" t="s">
        <v>560</v>
      </c>
      <c r="AG182" t="s">
        <v>561</v>
      </c>
      <c r="AI182" s="5"/>
      <c r="AJ182" s="5"/>
    </row>
    <row r="183" spans="9:36" x14ac:dyDescent="0.25">
      <c r="I183" t="s">
        <v>464</v>
      </c>
      <c r="J183" t="s">
        <v>185</v>
      </c>
      <c r="K183" t="s">
        <v>189</v>
      </c>
      <c r="L183" t="s">
        <v>227</v>
      </c>
      <c r="M183" t="s">
        <v>5420</v>
      </c>
      <c r="N183" t="s">
        <v>5448</v>
      </c>
      <c r="Q183" t="s">
        <v>5154</v>
      </c>
      <c r="R183" t="s">
        <v>5564</v>
      </c>
      <c r="S183" s="1"/>
      <c r="Z183" t="s">
        <v>877</v>
      </c>
      <c r="AA183" t="s">
        <v>544</v>
      </c>
      <c r="AB183" t="s">
        <v>2401</v>
      </c>
      <c r="AC183" t="s">
        <v>898</v>
      </c>
      <c r="AD183" s="3">
        <v>717200030004</v>
      </c>
      <c r="AE183" t="s">
        <v>545</v>
      </c>
      <c r="AF183" t="s">
        <v>560</v>
      </c>
      <c r="AG183" t="s">
        <v>561</v>
      </c>
      <c r="AI183" s="5"/>
      <c r="AJ183" s="5"/>
    </row>
    <row r="184" spans="9:36" x14ac:dyDescent="0.25">
      <c r="I184" t="s">
        <v>465</v>
      </c>
      <c r="J184" t="s">
        <v>185</v>
      </c>
      <c r="K184" t="s">
        <v>189</v>
      </c>
      <c r="L184" t="s">
        <v>228</v>
      </c>
      <c r="M184" t="s">
        <v>5420</v>
      </c>
      <c r="N184" t="s">
        <v>5448</v>
      </c>
      <c r="Q184" t="s">
        <v>5155</v>
      </c>
      <c r="R184" t="s">
        <v>5565</v>
      </c>
      <c r="S184" s="1"/>
      <c r="Z184" t="s">
        <v>900</v>
      </c>
      <c r="AA184" t="s">
        <v>853</v>
      </c>
      <c r="AB184" t="s">
        <v>2402</v>
      </c>
      <c r="AC184" t="s">
        <v>899</v>
      </c>
      <c r="AD184" s="3">
        <v>718500050004</v>
      </c>
      <c r="AE184" t="s">
        <v>545</v>
      </c>
      <c r="AF184" t="s">
        <v>560</v>
      </c>
      <c r="AG184" t="s">
        <v>561</v>
      </c>
      <c r="AI184" s="5"/>
      <c r="AJ184" s="5"/>
    </row>
    <row r="185" spans="9:36" x14ac:dyDescent="0.25">
      <c r="I185" t="s">
        <v>466</v>
      </c>
      <c r="J185" t="s">
        <v>185</v>
      </c>
      <c r="K185" t="s">
        <v>189</v>
      </c>
      <c r="L185" t="s">
        <v>229</v>
      </c>
      <c r="M185" t="s">
        <v>5420</v>
      </c>
      <c r="N185" t="s">
        <v>5448</v>
      </c>
      <c r="Q185" t="s">
        <v>5156</v>
      </c>
      <c r="R185" t="s">
        <v>5566</v>
      </c>
      <c r="S185" s="1"/>
      <c r="Z185" t="s">
        <v>902</v>
      </c>
      <c r="AA185" t="s">
        <v>544</v>
      </c>
      <c r="AB185" t="s">
        <v>2381</v>
      </c>
      <c r="AC185" t="s">
        <v>901</v>
      </c>
      <c r="AD185" s="3">
        <v>717200030008</v>
      </c>
      <c r="AE185" t="s">
        <v>545</v>
      </c>
      <c r="AF185" t="s">
        <v>560</v>
      </c>
      <c r="AG185" t="s">
        <v>561</v>
      </c>
      <c r="AI185" s="5"/>
      <c r="AJ185" s="5"/>
    </row>
    <row r="186" spans="9:36" x14ac:dyDescent="0.25">
      <c r="I186" t="s">
        <v>467</v>
      </c>
      <c r="J186" t="s">
        <v>185</v>
      </c>
      <c r="K186" t="s">
        <v>189</v>
      </c>
      <c r="L186" t="s">
        <v>230</v>
      </c>
      <c r="M186" t="s">
        <v>5420</v>
      </c>
      <c r="N186" t="s">
        <v>5448</v>
      </c>
      <c r="Q186" t="s">
        <v>5157</v>
      </c>
      <c r="R186" t="s">
        <v>5567</v>
      </c>
      <c r="S186" s="1"/>
      <c r="Z186" t="s">
        <v>904</v>
      </c>
      <c r="AA186" t="s">
        <v>853</v>
      </c>
      <c r="AB186" t="s">
        <v>2403</v>
      </c>
      <c r="AC186" t="s">
        <v>903</v>
      </c>
      <c r="AD186" s="3">
        <v>718500050008</v>
      </c>
      <c r="AE186" t="s">
        <v>545</v>
      </c>
      <c r="AF186" t="s">
        <v>560</v>
      </c>
      <c r="AG186" t="s">
        <v>561</v>
      </c>
      <c r="AI186" s="5"/>
      <c r="AJ186" s="5"/>
    </row>
    <row r="187" spans="9:36" x14ac:dyDescent="0.25">
      <c r="I187" t="s">
        <v>468</v>
      </c>
      <c r="J187" t="s">
        <v>185</v>
      </c>
      <c r="K187" t="s">
        <v>189</v>
      </c>
      <c r="L187" t="s">
        <v>231</v>
      </c>
      <c r="M187" t="s">
        <v>5420</v>
      </c>
      <c r="N187" t="s">
        <v>5448</v>
      </c>
      <c r="Q187" t="s">
        <v>5158</v>
      </c>
      <c r="R187" t="s">
        <v>5568</v>
      </c>
      <c r="S187" s="1"/>
      <c r="Z187" t="s">
        <v>906</v>
      </c>
      <c r="AA187" t="s">
        <v>544</v>
      </c>
      <c r="AB187" t="s">
        <v>2404</v>
      </c>
      <c r="AC187" t="s">
        <v>905</v>
      </c>
      <c r="AD187" s="3">
        <v>715000140003</v>
      </c>
      <c r="AE187" t="s">
        <v>545</v>
      </c>
      <c r="AF187" t="s">
        <v>560</v>
      </c>
      <c r="AG187" t="s">
        <v>561</v>
      </c>
      <c r="AI187" s="5"/>
      <c r="AJ187" s="5"/>
    </row>
    <row r="188" spans="9:36" x14ac:dyDescent="0.25">
      <c r="I188" t="s">
        <v>469</v>
      </c>
      <c r="J188" t="s">
        <v>185</v>
      </c>
      <c r="K188" t="s">
        <v>189</v>
      </c>
      <c r="L188" t="s">
        <v>232</v>
      </c>
      <c r="M188" t="s">
        <v>5420</v>
      </c>
      <c r="N188" t="s">
        <v>5448</v>
      </c>
      <c r="Q188" t="s">
        <v>5159</v>
      </c>
      <c r="R188" t="s">
        <v>2882</v>
      </c>
      <c r="S188" s="1"/>
      <c r="Z188" t="s">
        <v>908</v>
      </c>
      <c r="AA188" t="s">
        <v>544</v>
      </c>
      <c r="AB188" t="s">
        <v>2403</v>
      </c>
      <c r="AC188" t="s">
        <v>907</v>
      </c>
      <c r="AD188" s="3">
        <v>715000150002</v>
      </c>
      <c r="AE188" t="s">
        <v>545</v>
      </c>
      <c r="AF188" t="s">
        <v>560</v>
      </c>
      <c r="AG188" t="s">
        <v>561</v>
      </c>
      <c r="AI188" s="5"/>
      <c r="AJ188" s="5"/>
    </row>
    <row r="189" spans="9:36" x14ac:dyDescent="0.25">
      <c r="I189" t="s">
        <v>468</v>
      </c>
      <c r="J189" t="s">
        <v>185</v>
      </c>
      <c r="K189" t="s">
        <v>189</v>
      </c>
      <c r="L189" t="s">
        <v>233</v>
      </c>
      <c r="M189" t="s">
        <v>5420</v>
      </c>
      <c r="N189" t="s">
        <v>5448</v>
      </c>
      <c r="Q189" t="s">
        <v>5160</v>
      </c>
      <c r="R189" t="s">
        <v>2883</v>
      </c>
      <c r="S189" s="1"/>
      <c r="Z189" t="s">
        <v>910</v>
      </c>
      <c r="AA189" t="s">
        <v>573</v>
      </c>
      <c r="AB189" t="s">
        <v>2405</v>
      </c>
      <c r="AC189" t="s">
        <v>909</v>
      </c>
      <c r="AD189" s="3">
        <v>710300050007</v>
      </c>
      <c r="AE189" t="s">
        <v>545</v>
      </c>
      <c r="AF189" t="s">
        <v>560</v>
      </c>
      <c r="AG189" t="s">
        <v>561</v>
      </c>
      <c r="AI189" s="5"/>
      <c r="AJ189" s="5"/>
    </row>
    <row r="190" spans="9:36" x14ac:dyDescent="0.25">
      <c r="I190" t="s">
        <v>470</v>
      </c>
      <c r="J190" t="s">
        <v>185</v>
      </c>
      <c r="K190" t="s">
        <v>189</v>
      </c>
      <c r="L190" t="s">
        <v>234</v>
      </c>
      <c r="M190" t="s">
        <v>5420</v>
      </c>
      <c r="N190" t="s">
        <v>5448</v>
      </c>
      <c r="Q190" t="s">
        <v>5161</v>
      </c>
      <c r="R190" t="s">
        <v>2884</v>
      </c>
      <c r="S190" s="1"/>
      <c r="Z190" t="s">
        <v>912</v>
      </c>
      <c r="AA190" t="s">
        <v>544</v>
      </c>
      <c r="AB190" t="s">
        <v>2406</v>
      </c>
      <c r="AC190" t="s">
        <v>911</v>
      </c>
      <c r="AD190" s="3">
        <v>710600050001</v>
      </c>
      <c r="AE190" t="s">
        <v>545</v>
      </c>
      <c r="AF190" t="s">
        <v>560</v>
      </c>
      <c r="AG190" t="s">
        <v>561</v>
      </c>
      <c r="AI190" s="5"/>
      <c r="AJ190" s="5"/>
    </row>
    <row r="191" spans="9:36" x14ac:dyDescent="0.25">
      <c r="I191" t="s">
        <v>471</v>
      </c>
      <c r="J191" t="s">
        <v>185</v>
      </c>
      <c r="K191" t="s">
        <v>189</v>
      </c>
      <c r="L191" t="s">
        <v>235</v>
      </c>
      <c r="M191" t="s">
        <v>5420</v>
      </c>
      <c r="N191" t="s">
        <v>5448</v>
      </c>
      <c r="Q191" t="s">
        <v>5162</v>
      </c>
      <c r="R191" t="s">
        <v>2885</v>
      </c>
      <c r="S191" s="1"/>
      <c r="Z191" t="s">
        <v>914</v>
      </c>
      <c r="AA191" t="s">
        <v>544</v>
      </c>
      <c r="AB191" t="s">
        <v>2407</v>
      </c>
      <c r="AC191" t="s">
        <v>913</v>
      </c>
      <c r="AD191" s="3">
        <v>710600110023</v>
      </c>
      <c r="AE191" t="s">
        <v>545</v>
      </c>
      <c r="AF191" t="s">
        <v>560</v>
      </c>
      <c r="AG191" t="s">
        <v>561</v>
      </c>
      <c r="AI191" s="5"/>
      <c r="AJ191" s="5"/>
    </row>
    <row r="192" spans="9:36" x14ac:dyDescent="0.25">
      <c r="I192" t="s">
        <v>472</v>
      </c>
      <c r="J192" t="s">
        <v>185</v>
      </c>
      <c r="K192" t="s">
        <v>189</v>
      </c>
      <c r="L192" t="s">
        <v>236</v>
      </c>
      <c r="M192" t="s">
        <v>5420</v>
      </c>
      <c r="N192" t="s">
        <v>5448</v>
      </c>
      <c r="Q192" t="s">
        <v>5163</v>
      </c>
      <c r="R192" t="s">
        <v>2886</v>
      </c>
      <c r="S192" s="1"/>
      <c r="Z192" t="s">
        <v>881</v>
      </c>
      <c r="AA192" t="s">
        <v>544</v>
      </c>
      <c r="AB192" t="s">
        <v>2408</v>
      </c>
      <c r="AC192" t="s">
        <v>915</v>
      </c>
      <c r="AD192" s="3">
        <v>710600040003</v>
      </c>
      <c r="AE192" t="s">
        <v>545</v>
      </c>
      <c r="AF192" t="s">
        <v>618</v>
      </c>
      <c r="AG192" t="s">
        <v>561</v>
      </c>
      <c r="AI192" s="5"/>
      <c r="AJ192" s="5"/>
    </row>
    <row r="193" spans="9:36" x14ac:dyDescent="0.25">
      <c r="I193" t="s">
        <v>473</v>
      </c>
      <c r="J193" t="s">
        <v>185</v>
      </c>
      <c r="K193" t="s">
        <v>190</v>
      </c>
      <c r="M193" t="s">
        <v>5421</v>
      </c>
      <c r="N193" t="s">
        <v>5449</v>
      </c>
      <c r="Q193" t="s">
        <v>5164</v>
      </c>
      <c r="R193" t="s">
        <v>2887</v>
      </c>
      <c r="S193" s="1"/>
      <c r="Z193" t="s">
        <v>917</v>
      </c>
      <c r="AA193" t="s">
        <v>544</v>
      </c>
      <c r="AB193" t="s">
        <v>2409</v>
      </c>
      <c r="AC193" t="s">
        <v>916</v>
      </c>
      <c r="AD193" s="3">
        <v>717200030007</v>
      </c>
      <c r="AE193" t="s">
        <v>545</v>
      </c>
      <c r="AF193" t="s">
        <v>560</v>
      </c>
      <c r="AG193" t="s">
        <v>561</v>
      </c>
      <c r="AI193" s="5"/>
      <c r="AJ193" s="5"/>
    </row>
    <row r="194" spans="9:36" x14ac:dyDescent="0.25">
      <c r="I194" t="s">
        <v>474</v>
      </c>
      <c r="J194" t="s">
        <v>185</v>
      </c>
      <c r="K194" t="s">
        <v>190</v>
      </c>
      <c r="L194" t="s">
        <v>237</v>
      </c>
      <c r="M194" t="s">
        <v>5421</v>
      </c>
      <c r="N194" t="s">
        <v>5449</v>
      </c>
      <c r="Q194" t="s">
        <v>5165</v>
      </c>
      <c r="R194" t="s">
        <v>5569</v>
      </c>
      <c r="S194" s="1"/>
      <c r="Z194" t="s">
        <v>919</v>
      </c>
      <c r="AA194" t="s">
        <v>853</v>
      </c>
      <c r="AB194" t="s">
        <v>2410</v>
      </c>
      <c r="AC194" t="s">
        <v>918</v>
      </c>
      <c r="AD194" s="3">
        <v>443600030003</v>
      </c>
      <c r="AE194" t="s">
        <v>545</v>
      </c>
      <c r="AF194" t="s">
        <v>560</v>
      </c>
      <c r="AG194" t="s">
        <v>561</v>
      </c>
      <c r="AI194" s="5"/>
      <c r="AJ194" s="5"/>
    </row>
    <row r="195" spans="9:36" x14ac:dyDescent="0.25">
      <c r="I195" t="s">
        <v>475</v>
      </c>
      <c r="J195" t="s">
        <v>185</v>
      </c>
      <c r="K195" t="s">
        <v>190</v>
      </c>
      <c r="L195" t="s">
        <v>238</v>
      </c>
      <c r="M195" t="s">
        <v>5421</v>
      </c>
      <c r="N195" t="s">
        <v>5449</v>
      </c>
      <c r="Q195" t="s">
        <v>5166</v>
      </c>
      <c r="R195" t="s">
        <v>5167</v>
      </c>
      <c r="S195" s="1"/>
      <c r="Z195" t="s">
        <v>921</v>
      </c>
      <c r="AA195" t="s">
        <v>853</v>
      </c>
      <c r="AB195" t="s">
        <v>2411</v>
      </c>
      <c r="AC195" t="s">
        <v>920</v>
      </c>
      <c r="AD195" s="3">
        <v>710600030004</v>
      </c>
      <c r="AE195" t="s">
        <v>545</v>
      </c>
      <c r="AF195" t="s">
        <v>560</v>
      </c>
      <c r="AG195" t="s">
        <v>561</v>
      </c>
      <c r="AI195" s="5"/>
      <c r="AJ195" s="5"/>
    </row>
    <row r="196" spans="9:36" x14ac:dyDescent="0.25">
      <c r="I196" t="s">
        <v>476</v>
      </c>
      <c r="J196" t="s">
        <v>185</v>
      </c>
      <c r="K196" t="s">
        <v>190</v>
      </c>
      <c r="L196" t="s">
        <v>239</v>
      </c>
      <c r="M196" t="s">
        <v>5421</v>
      </c>
      <c r="N196" t="s">
        <v>5449</v>
      </c>
      <c r="Q196" t="s">
        <v>5168</v>
      </c>
      <c r="R196" t="s">
        <v>5169</v>
      </c>
      <c r="S196" s="1"/>
      <c r="Z196" t="s">
        <v>923</v>
      </c>
      <c r="AA196" t="s">
        <v>544</v>
      </c>
      <c r="AB196" t="s">
        <v>2412</v>
      </c>
      <c r="AC196" t="s">
        <v>922</v>
      </c>
      <c r="AD196" s="3">
        <v>716000040001</v>
      </c>
      <c r="AE196" t="s">
        <v>545</v>
      </c>
      <c r="AF196" t="s">
        <v>560</v>
      </c>
      <c r="AG196" t="s">
        <v>561</v>
      </c>
      <c r="AI196" s="5"/>
      <c r="AJ196" s="5"/>
    </row>
    <row r="197" spans="9:36" x14ac:dyDescent="0.25">
      <c r="I197" t="s">
        <v>477</v>
      </c>
      <c r="J197" t="s">
        <v>185</v>
      </c>
      <c r="K197" t="s">
        <v>190</v>
      </c>
      <c r="L197" t="s">
        <v>240</v>
      </c>
      <c r="M197" t="s">
        <v>5421</v>
      </c>
      <c r="N197" t="s">
        <v>5449</v>
      </c>
      <c r="Q197" t="s">
        <v>5170</v>
      </c>
      <c r="R197" t="s">
        <v>2888</v>
      </c>
      <c r="S197" s="1"/>
      <c r="Z197" t="s">
        <v>925</v>
      </c>
      <c r="AA197" t="s">
        <v>544</v>
      </c>
      <c r="AB197" t="s">
        <v>2413</v>
      </c>
      <c r="AC197" t="s">
        <v>924</v>
      </c>
      <c r="AD197" s="3">
        <v>717200040001</v>
      </c>
      <c r="AE197" t="s">
        <v>545</v>
      </c>
      <c r="AF197" t="s">
        <v>618</v>
      </c>
      <c r="AG197" t="s">
        <v>561</v>
      </c>
      <c r="AI197" s="5"/>
      <c r="AJ197" s="5"/>
    </row>
    <row r="198" spans="9:36" x14ac:dyDescent="0.25">
      <c r="I198" t="s">
        <v>478</v>
      </c>
      <c r="J198" t="s">
        <v>185</v>
      </c>
      <c r="K198" t="s">
        <v>190</v>
      </c>
      <c r="L198" t="s">
        <v>241</v>
      </c>
      <c r="M198" t="s">
        <v>5421</v>
      </c>
      <c r="N198" t="s">
        <v>5449</v>
      </c>
      <c r="Q198" t="s">
        <v>5171</v>
      </c>
      <c r="R198" t="s">
        <v>2889</v>
      </c>
      <c r="S198" s="1"/>
      <c r="Z198" t="s">
        <v>927</v>
      </c>
      <c r="AA198" t="s">
        <v>544</v>
      </c>
      <c r="AB198" t="s">
        <v>2414</v>
      </c>
      <c r="AC198" t="s">
        <v>926</v>
      </c>
      <c r="AD198" s="3">
        <v>503500020003</v>
      </c>
      <c r="AE198" t="s">
        <v>545</v>
      </c>
      <c r="AF198" t="s">
        <v>577</v>
      </c>
      <c r="AG198" t="s">
        <v>561</v>
      </c>
      <c r="AI198" s="5"/>
      <c r="AJ198" s="5"/>
    </row>
    <row r="199" spans="9:36" x14ac:dyDescent="0.25">
      <c r="I199" t="s">
        <v>479</v>
      </c>
      <c r="J199" t="s">
        <v>185</v>
      </c>
      <c r="K199" t="s">
        <v>190</v>
      </c>
      <c r="L199" t="s">
        <v>242</v>
      </c>
      <c r="M199" t="s">
        <v>5421</v>
      </c>
      <c r="N199" t="s">
        <v>5449</v>
      </c>
      <c r="Q199" t="s">
        <v>5172</v>
      </c>
      <c r="R199" t="s">
        <v>2890</v>
      </c>
      <c r="S199" s="1"/>
      <c r="Z199" t="s">
        <v>929</v>
      </c>
      <c r="AA199" t="s">
        <v>544</v>
      </c>
      <c r="AB199" t="s">
        <v>2415</v>
      </c>
      <c r="AC199" t="s">
        <v>928</v>
      </c>
      <c r="AD199" s="3">
        <v>431100020003</v>
      </c>
      <c r="AE199" t="s">
        <v>545</v>
      </c>
      <c r="AF199" t="s">
        <v>618</v>
      </c>
      <c r="AG199" t="s">
        <v>622</v>
      </c>
      <c r="AI199" s="5"/>
      <c r="AJ199" s="5"/>
    </row>
    <row r="200" spans="9:36" x14ac:dyDescent="0.25">
      <c r="I200" t="s">
        <v>480</v>
      </c>
      <c r="J200" t="s">
        <v>185</v>
      </c>
      <c r="K200" t="s">
        <v>190</v>
      </c>
      <c r="L200" t="s">
        <v>243</v>
      </c>
      <c r="M200" t="s">
        <v>5421</v>
      </c>
      <c r="N200" t="s">
        <v>5449</v>
      </c>
      <c r="Q200" t="s">
        <v>5173</v>
      </c>
      <c r="R200" t="s">
        <v>2891</v>
      </c>
      <c r="S200" s="1"/>
      <c r="Z200" t="s">
        <v>931</v>
      </c>
      <c r="AA200" t="s">
        <v>544</v>
      </c>
      <c r="AB200" t="s">
        <v>2416</v>
      </c>
      <c r="AC200" t="s">
        <v>930</v>
      </c>
      <c r="AD200" s="3">
        <v>431100020005</v>
      </c>
      <c r="AE200" t="s">
        <v>545</v>
      </c>
      <c r="AF200" t="s">
        <v>618</v>
      </c>
      <c r="AG200" t="s">
        <v>561</v>
      </c>
      <c r="AI200" s="5"/>
      <c r="AJ200" s="5"/>
    </row>
    <row r="201" spans="9:36" x14ac:dyDescent="0.25">
      <c r="I201" t="s">
        <v>481</v>
      </c>
      <c r="J201" t="s">
        <v>185</v>
      </c>
      <c r="K201" t="s">
        <v>190</v>
      </c>
      <c r="L201" t="s">
        <v>244</v>
      </c>
      <c r="M201" t="s">
        <v>5421</v>
      </c>
      <c r="N201" t="s">
        <v>5449</v>
      </c>
      <c r="Q201" t="s">
        <v>5174</v>
      </c>
      <c r="R201" t="s">
        <v>2892</v>
      </c>
      <c r="S201" s="1"/>
      <c r="Z201" t="s">
        <v>933</v>
      </c>
      <c r="AA201" t="s">
        <v>544</v>
      </c>
      <c r="AB201" t="s">
        <v>2416</v>
      </c>
      <c r="AC201" t="s">
        <v>932</v>
      </c>
      <c r="AD201" s="3">
        <v>431100020007</v>
      </c>
      <c r="AE201" t="s">
        <v>545</v>
      </c>
      <c r="AF201" t="s">
        <v>560</v>
      </c>
      <c r="AG201" t="s">
        <v>561</v>
      </c>
      <c r="AI201" s="5"/>
      <c r="AJ201" s="5"/>
    </row>
    <row r="202" spans="9:36" x14ac:dyDescent="0.25">
      <c r="I202" t="s">
        <v>482</v>
      </c>
      <c r="J202" t="s">
        <v>185</v>
      </c>
      <c r="K202" t="s">
        <v>190</v>
      </c>
      <c r="L202" t="s">
        <v>245</v>
      </c>
      <c r="M202" t="s">
        <v>5421</v>
      </c>
      <c r="N202" t="s">
        <v>5449</v>
      </c>
      <c r="Q202" t="s">
        <v>5175</v>
      </c>
      <c r="R202" t="s">
        <v>5570</v>
      </c>
      <c r="S202" s="1"/>
      <c r="Z202" t="s">
        <v>935</v>
      </c>
      <c r="AA202" t="s">
        <v>573</v>
      </c>
      <c r="AB202" t="s">
        <v>2417</v>
      </c>
      <c r="AC202" t="s">
        <v>934</v>
      </c>
      <c r="AD202" s="3">
        <v>710600030003</v>
      </c>
      <c r="AE202" t="s">
        <v>545</v>
      </c>
      <c r="AF202" t="s">
        <v>560</v>
      </c>
      <c r="AG202" t="s">
        <v>561</v>
      </c>
      <c r="AI202" s="5"/>
      <c r="AJ202" s="5"/>
    </row>
    <row r="203" spans="9:36" x14ac:dyDescent="0.25">
      <c r="I203" t="s">
        <v>483</v>
      </c>
      <c r="J203" t="s">
        <v>185</v>
      </c>
      <c r="K203" t="s">
        <v>190</v>
      </c>
      <c r="L203" t="s">
        <v>246</v>
      </c>
      <c r="M203" t="s">
        <v>5421</v>
      </c>
      <c r="N203" t="s">
        <v>5449</v>
      </c>
      <c r="Q203" t="s">
        <v>5176</v>
      </c>
      <c r="R203" t="s">
        <v>5571</v>
      </c>
      <c r="S203" s="1"/>
      <c r="Z203" t="s">
        <v>937</v>
      </c>
      <c r="AA203" t="s">
        <v>853</v>
      </c>
      <c r="AB203" t="s">
        <v>2418</v>
      </c>
      <c r="AC203" t="s">
        <v>936</v>
      </c>
      <c r="AD203" s="3">
        <v>717200060001</v>
      </c>
      <c r="AE203" t="s">
        <v>545</v>
      </c>
      <c r="AF203" t="s">
        <v>560</v>
      </c>
      <c r="AG203" t="s">
        <v>561</v>
      </c>
      <c r="AI203" s="5"/>
      <c r="AJ203" s="5"/>
    </row>
    <row r="204" spans="9:36" x14ac:dyDescent="0.25">
      <c r="I204" t="s">
        <v>484</v>
      </c>
      <c r="J204" t="s">
        <v>185</v>
      </c>
      <c r="K204" t="s">
        <v>190</v>
      </c>
      <c r="L204" t="s">
        <v>247</v>
      </c>
      <c r="M204" t="s">
        <v>5421</v>
      </c>
      <c r="N204" t="s">
        <v>5449</v>
      </c>
      <c r="Q204" t="s">
        <v>5177</v>
      </c>
      <c r="R204" t="s">
        <v>2831</v>
      </c>
      <c r="S204" s="1"/>
      <c r="Z204" t="s">
        <v>939</v>
      </c>
      <c r="AA204" t="s">
        <v>576</v>
      </c>
      <c r="AB204" t="s">
        <v>2419</v>
      </c>
      <c r="AC204" t="s">
        <v>938</v>
      </c>
      <c r="AD204" s="3">
        <v>717200020017</v>
      </c>
      <c r="AE204" t="s">
        <v>545</v>
      </c>
      <c r="AF204" t="s">
        <v>560</v>
      </c>
      <c r="AG204" t="s">
        <v>561</v>
      </c>
      <c r="AI204" s="5"/>
      <c r="AJ204" s="5"/>
    </row>
    <row r="205" spans="9:36" x14ac:dyDescent="0.25">
      <c r="I205" t="s">
        <v>485</v>
      </c>
      <c r="J205" t="s">
        <v>185</v>
      </c>
      <c r="K205" t="s">
        <v>190</v>
      </c>
      <c r="L205" t="s">
        <v>248</v>
      </c>
      <c r="M205" t="s">
        <v>5421</v>
      </c>
      <c r="N205" t="s">
        <v>5449</v>
      </c>
      <c r="Q205" t="s">
        <v>5178</v>
      </c>
      <c r="R205" t="s">
        <v>2830</v>
      </c>
      <c r="S205" s="1"/>
      <c r="Z205" t="s">
        <v>941</v>
      </c>
      <c r="AA205" t="s">
        <v>544</v>
      </c>
      <c r="AB205" t="s">
        <v>2420</v>
      </c>
      <c r="AC205" t="s">
        <v>940</v>
      </c>
      <c r="AD205" s="3">
        <v>767400060001</v>
      </c>
      <c r="AE205" t="s">
        <v>545</v>
      </c>
      <c r="AF205" t="s">
        <v>942</v>
      </c>
      <c r="AG205" t="s">
        <v>561</v>
      </c>
      <c r="AI205" s="5"/>
      <c r="AJ205" s="5"/>
    </row>
    <row r="206" spans="9:36" x14ac:dyDescent="0.25">
      <c r="I206" t="s">
        <v>486</v>
      </c>
      <c r="J206" t="s">
        <v>185</v>
      </c>
      <c r="K206" t="s">
        <v>191</v>
      </c>
      <c r="M206" t="s">
        <v>5422</v>
      </c>
      <c r="N206" t="s">
        <v>5450</v>
      </c>
      <c r="Q206" t="s">
        <v>5179</v>
      </c>
      <c r="R206" t="s">
        <v>5572</v>
      </c>
      <c r="S206" s="1"/>
      <c r="Z206" t="s">
        <v>944</v>
      </c>
      <c r="AA206" t="s">
        <v>544</v>
      </c>
      <c r="AB206" t="s">
        <v>2421</v>
      </c>
      <c r="AC206" t="s">
        <v>943</v>
      </c>
      <c r="AD206" s="3">
        <v>716000060009</v>
      </c>
      <c r="AE206" t="s">
        <v>545</v>
      </c>
      <c r="AF206" t="s">
        <v>560</v>
      </c>
      <c r="AG206" t="s">
        <v>561</v>
      </c>
      <c r="AI206" s="5"/>
      <c r="AJ206" s="5"/>
    </row>
    <row r="207" spans="9:36" x14ac:dyDescent="0.25">
      <c r="I207" t="s">
        <v>487</v>
      </c>
      <c r="J207" t="s">
        <v>185</v>
      </c>
      <c r="K207" t="s">
        <v>191</v>
      </c>
      <c r="L207" t="s">
        <v>249</v>
      </c>
      <c r="M207" t="s">
        <v>5422</v>
      </c>
      <c r="N207" t="s">
        <v>5450</v>
      </c>
      <c r="Q207" t="s">
        <v>5180</v>
      </c>
      <c r="R207" t="s">
        <v>2893</v>
      </c>
      <c r="S207" s="1"/>
      <c r="Z207" t="s">
        <v>946</v>
      </c>
      <c r="AA207" t="s">
        <v>544</v>
      </c>
      <c r="AB207" t="s">
        <v>2405</v>
      </c>
      <c r="AC207" t="s">
        <v>945</v>
      </c>
      <c r="AD207" s="3">
        <v>716000060001</v>
      </c>
      <c r="AE207" t="s">
        <v>545</v>
      </c>
      <c r="AF207" t="s">
        <v>560</v>
      </c>
      <c r="AG207" t="s">
        <v>561</v>
      </c>
      <c r="AI207" s="5"/>
      <c r="AJ207" s="5"/>
    </row>
    <row r="208" spans="9:36" x14ac:dyDescent="0.25">
      <c r="I208" t="s">
        <v>488</v>
      </c>
      <c r="J208" t="s">
        <v>185</v>
      </c>
      <c r="K208" t="s">
        <v>191</v>
      </c>
      <c r="L208" t="s">
        <v>250</v>
      </c>
      <c r="M208" t="s">
        <v>5422</v>
      </c>
      <c r="N208" t="s">
        <v>5450</v>
      </c>
      <c r="Q208" t="s">
        <v>5181</v>
      </c>
      <c r="R208" t="s">
        <v>5573</v>
      </c>
      <c r="S208" s="1"/>
      <c r="Z208" t="s">
        <v>948</v>
      </c>
      <c r="AA208" t="s">
        <v>544</v>
      </c>
      <c r="AB208" t="s">
        <v>2422</v>
      </c>
      <c r="AC208" t="s">
        <v>947</v>
      </c>
      <c r="AD208" s="3">
        <v>716000060013</v>
      </c>
      <c r="AE208" t="s">
        <v>545</v>
      </c>
      <c r="AF208" t="s">
        <v>560</v>
      </c>
      <c r="AG208" t="s">
        <v>561</v>
      </c>
      <c r="AI208" s="5"/>
      <c r="AJ208" s="5"/>
    </row>
    <row r="209" spans="9:36" x14ac:dyDescent="0.25">
      <c r="I209" t="s">
        <v>489</v>
      </c>
      <c r="J209" t="s">
        <v>185</v>
      </c>
      <c r="K209" t="s">
        <v>191</v>
      </c>
      <c r="L209" t="s">
        <v>251</v>
      </c>
      <c r="M209" t="s">
        <v>5422</v>
      </c>
      <c r="N209" t="s">
        <v>5450</v>
      </c>
      <c r="Q209" t="s">
        <v>5182</v>
      </c>
      <c r="R209" t="s">
        <v>5574</v>
      </c>
      <c r="S209" s="1"/>
      <c r="Z209" t="s">
        <v>950</v>
      </c>
      <c r="AA209" t="s">
        <v>544</v>
      </c>
      <c r="AB209" t="s">
        <v>2395</v>
      </c>
      <c r="AC209" t="s">
        <v>949</v>
      </c>
      <c r="AD209" s="3">
        <v>716000060003</v>
      </c>
      <c r="AE209" t="s">
        <v>545</v>
      </c>
      <c r="AF209" t="s">
        <v>560</v>
      </c>
      <c r="AG209" t="s">
        <v>561</v>
      </c>
      <c r="AI209" s="5"/>
      <c r="AJ209" s="5"/>
    </row>
    <row r="210" spans="9:36" x14ac:dyDescent="0.25">
      <c r="I210" t="s">
        <v>490</v>
      </c>
      <c r="J210" t="s">
        <v>185</v>
      </c>
      <c r="K210" t="s">
        <v>191</v>
      </c>
      <c r="L210" t="s">
        <v>252</v>
      </c>
      <c r="M210" t="s">
        <v>5422</v>
      </c>
      <c r="N210" t="s">
        <v>5450</v>
      </c>
      <c r="Q210" t="s">
        <v>5183</v>
      </c>
      <c r="R210" t="s">
        <v>2894</v>
      </c>
      <c r="S210" s="1"/>
      <c r="Z210" t="s">
        <v>952</v>
      </c>
      <c r="AA210" t="s">
        <v>544</v>
      </c>
      <c r="AB210" t="s">
        <v>2423</v>
      </c>
      <c r="AC210" t="s">
        <v>951</v>
      </c>
      <c r="AD210" s="3">
        <v>716000060004</v>
      </c>
      <c r="AE210" t="s">
        <v>545</v>
      </c>
      <c r="AF210" t="s">
        <v>560</v>
      </c>
      <c r="AG210" t="s">
        <v>561</v>
      </c>
      <c r="AI210" s="5"/>
      <c r="AJ210" s="5"/>
    </row>
    <row r="211" spans="9:36" x14ac:dyDescent="0.25">
      <c r="I211" t="s">
        <v>491</v>
      </c>
      <c r="J211" t="s">
        <v>185</v>
      </c>
      <c r="K211" t="s">
        <v>191</v>
      </c>
      <c r="L211" t="s">
        <v>253</v>
      </c>
      <c r="M211" t="s">
        <v>5422</v>
      </c>
      <c r="N211" t="s">
        <v>5450</v>
      </c>
      <c r="Q211" t="s">
        <v>5184</v>
      </c>
      <c r="R211" t="s">
        <v>5575</v>
      </c>
      <c r="S211" s="1"/>
      <c r="Z211" t="s">
        <v>954</v>
      </c>
      <c r="AA211" t="s">
        <v>544</v>
      </c>
      <c r="AB211" t="s">
        <v>2424</v>
      </c>
      <c r="AC211" t="s">
        <v>953</v>
      </c>
      <c r="AD211" s="3">
        <v>716000060008</v>
      </c>
      <c r="AE211" t="s">
        <v>545</v>
      </c>
      <c r="AF211" t="s">
        <v>560</v>
      </c>
      <c r="AG211" t="s">
        <v>561</v>
      </c>
      <c r="AI211" s="5"/>
      <c r="AJ211" s="5"/>
    </row>
    <row r="212" spans="9:36" x14ac:dyDescent="0.25">
      <c r="I212" t="s">
        <v>492</v>
      </c>
      <c r="J212" t="s">
        <v>185</v>
      </c>
      <c r="K212" t="s">
        <v>191</v>
      </c>
      <c r="L212" t="s">
        <v>254</v>
      </c>
      <c r="M212" t="s">
        <v>5422</v>
      </c>
      <c r="N212" t="s">
        <v>5450</v>
      </c>
      <c r="Q212" t="s">
        <v>5185</v>
      </c>
      <c r="R212" t="s">
        <v>5576</v>
      </c>
      <c r="S212" s="1"/>
      <c r="Z212" t="s">
        <v>956</v>
      </c>
      <c r="AA212" t="s">
        <v>544</v>
      </c>
      <c r="AB212" t="s">
        <v>2327</v>
      </c>
      <c r="AC212" t="s">
        <v>955</v>
      </c>
      <c r="AD212" s="3">
        <v>710600110019</v>
      </c>
      <c r="AE212" t="s">
        <v>545</v>
      </c>
      <c r="AF212" t="s">
        <v>560</v>
      </c>
      <c r="AG212" t="s">
        <v>561</v>
      </c>
      <c r="AI212" s="5"/>
      <c r="AJ212" s="5"/>
    </row>
    <row r="213" spans="9:36" x14ac:dyDescent="0.25">
      <c r="I213" t="s">
        <v>493</v>
      </c>
      <c r="J213" t="s">
        <v>185</v>
      </c>
      <c r="K213" t="s">
        <v>191</v>
      </c>
      <c r="L213" t="s">
        <v>255</v>
      </c>
      <c r="M213" t="s">
        <v>5422</v>
      </c>
      <c r="N213" t="s">
        <v>5450</v>
      </c>
      <c r="Q213" t="s">
        <v>5186</v>
      </c>
      <c r="R213" t="s">
        <v>2895</v>
      </c>
      <c r="S213" s="1"/>
      <c r="Z213" t="s">
        <v>956</v>
      </c>
      <c r="AA213" t="s">
        <v>544</v>
      </c>
      <c r="AB213" t="s">
        <v>2425</v>
      </c>
      <c r="AC213" t="s">
        <v>957</v>
      </c>
      <c r="AD213" s="3">
        <v>475100010559</v>
      </c>
      <c r="AE213" t="s">
        <v>545</v>
      </c>
      <c r="AF213" t="s">
        <v>601</v>
      </c>
      <c r="AG213" t="s">
        <v>622</v>
      </c>
      <c r="AI213" s="5"/>
      <c r="AJ213" s="5"/>
    </row>
    <row r="214" spans="9:36" x14ac:dyDescent="0.25">
      <c r="I214" t="s">
        <v>494</v>
      </c>
      <c r="J214" t="s">
        <v>185</v>
      </c>
      <c r="K214" t="s">
        <v>191</v>
      </c>
      <c r="L214" t="s">
        <v>256</v>
      </c>
      <c r="M214" t="s">
        <v>5422</v>
      </c>
      <c r="N214" t="s">
        <v>5450</v>
      </c>
      <c r="Q214" t="s">
        <v>5187</v>
      </c>
      <c r="R214" t="s">
        <v>5577</v>
      </c>
      <c r="S214" s="1"/>
      <c r="Z214" t="s">
        <v>959</v>
      </c>
      <c r="AA214" t="s">
        <v>544</v>
      </c>
      <c r="AB214" t="s">
        <v>2377</v>
      </c>
      <c r="AC214" t="s">
        <v>958</v>
      </c>
      <c r="AD214" s="3">
        <v>150400030302</v>
      </c>
      <c r="AE214" t="s">
        <v>545</v>
      </c>
      <c r="AF214" t="s">
        <v>546</v>
      </c>
      <c r="AG214" t="s">
        <v>622</v>
      </c>
      <c r="AI214" s="5"/>
      <c r="AJ214" s="5"/>
    </row>
    <row r="215" spans="9:36" x14ac:dyDescent="0.25">
      <c r="I215" t="s">
        <v>495</v>
      </c>
      <c r="J215" t="s">
        <v>185</v>
      </c>
      <c r="K215" t="s">
        <v>191</v>
      </c>
      <c r="L215" t="s">
        <v>257</v>
      </c>
      <c r="M215" t="s">
        <v>5422</v>
      </c>
      <c r="N215" t="s">
        <v>5450</v>
      </c>
      <c r="Q215" t="s">
        <v>5188</v>
      </c>
      <c r="R215" t="s">
        <v>5578</v>
      </c>
      <c r="S215" s="1"/>
      <c r="Z215" t="s">
        <v>961</v>
      </c>
      <c r="AA215" t="s">
        <v>544</v>
      </c>
      <c r="AB215" t="s">
        <v>2426</v>
      </c>
      <c r="AC215" t="s">
        <v>960</v>
      </c>
      <c r="AD215" s="3">
        <v>710600110021</v>
      </c>
      <c r="AE215" t="s">
        <v>545</v>
      </c>
      <c r="AF215" t="s">
        <v>560</v>
      </c>
      <c r="AG215" t="s">
        <v>561</v>
      </c>
      <c r="AI215" s="5"/>
      <c r="AJ215" s="5"/>
    </row>
    <row r="216" spans="9:36" x14ac:dyDescent="0.25">
      <c r="I216" t="s">
        <v>496</v>
      </c>
      <c r="J216" t="s">
        <v>185</v>
      </c>
      <c r="K216" t="s">
        <v>191</v>
      </c>
      <c r="L216" t="s">
        <v>258</v>
      </c>
      <c r="M216" t="s">
        <v>5422</v>
      </c>
      <c r="N216" t="s">
        <v>5450</v>
      </c>
      <c r="Q216" t="s">
        <v>5189</v>
      </c>
      <c r="R216" t="s">
        <v>5579</v>
      </c>
      <c r="S216" s="1"/>
      <c r="Z216" t="s">
        <v>961</v>
      </c>
      <c r="AA216" t="s">
        <v>544</v>
      </c>
      <c r="AB216" t="s">
        <v>2427</v>
      </c>
      <c r="AC216" t="s">
        <v>962</v>
      </c>
      <c r="AD216" s="3">
        <v>710600100021</v>
      </c>
      <c r="AE216" t="s">
        <v>545</v>
      </c>
      <c r="AF216" t="s">
        <v>618</v>
      </c>
      <c r="AG216" t="s">
        <v>561</v>
      </c>
      <c r="AI216" s="5"/>
      <c r="AJ216" s="5"/>
    </row>
    <row r="217" spans="9:36" x14ac:dyDescent="0.25">
      <c r="I217" t="s">
        <v>497</v>
      </c>
      <c r="J217" t="s">
        <v>185</v>
      </c>
      <c r="K217" t="s">
        <v>191</v>
      </c>
      <c r="L217" t="s">
        <v>259</v>
      </c>
      <c r="M217" t="s">
        <v>5422</v>
      </c>
      <c r="N217" t="s">
        <v>5450</v>
      </c>
      <c r="Q217" t="s">
        <v>5190</v>
      </c>
      <c r="R217" t="s">
        <v>5580</v>
      </c>
      <c r="S217" s="1"/>
      <c r="Z217" t="s">
        <v>961</v>
      </c>
      <c r="AA217" t="s">
        <v>544</v>
      </c>
      <c r="AB217" t="s">
        <v>2428</v>
      </c>
      <c r="AC217" t="s">
        <v>963</v>
      </c>
      <c r="AD217" s="3">
        <v>475100010561</v>
      </c>
      <c r="AE217" t="s">
        <v>545</v>
      </c>
      <c r="AF217" t="s">
        <v>601</v>
      </c>
      <c r="AG217" t="s">
        <v>622</v>
      </c>
      <c r="AI217" s="5"/>
      <c r="AJ217" s="5"/>
    </row>
    <row r="218" spans="9:36" x14ac:dyDescent="0.25">
      <c r="I218" t="s">
        <v>498</v>
      </c>
      <c r="J218" t="s">
        <v>185</v>
      </c>
      <c r="K218" t="s">
        <v>191</v>
      </c>
      <c r="L218" t="s">
        <v>260</v>
      </c>
      <c r="M218" t="s">
        <v>5422</v>
      </c>
      <c r="N218" t="s">
        <v>5450</v>
      </c>
      <c r="Q218" t="s">
        <v>5191</v>
      </c>
      <c r="R218" t="s">
        <v>2896</v>
      </c>
      <c r="S218" s="1"/>
      <c r="Z218" t="s">
        <v>965</v>
      </c>
      <c r="AA218" t="s">
        <v>544</v>
      </c>
      <c r="AB218" t="s">
        <v>2429</v>
      </c>
      <c r="AC218" t="s">
        <v>964</v>
      </c>
      <c r="AD218" s="3">
        <v>475100010562</v>
      </c>
      <c r="AE218" t="s">
        <v>545</v>
      </c>
      <c r="AF218" t="s">
        <v>601</v>
      </c>
      <c r="AG218" t="s">
        <v>622</v>
      </c>
      <c r="AI218" s="5"/>
      <c r="AJ218" s="5"/>
    </row>
    <row r="219" spans="9:36" x14ac:dyDescent="0.25">
      <c r="I219" t="s">
        <v>499</v>
      </c>
      <c r="J219" t="s">
        <v>185</v>
      </c>
      <c r="K219" t="s">
        <v>191</v>
      </c>
      <c r="L219" t="s">
        <v>261</v>
      </c>
      <c r="M219" t="s">
        <v>5422</v>
      </c>
      <c r="N219" t="s">
        <v>5450</v>
      </c>
      <c r="Q219" t="s">
        <v>5192</v>
      </c>
      <c r="R219" t="s">
        <v>5581</v>
      </c>
      <c r="S219" s="1"/>
      <c r="Z219" t="s">
        <v>967</v>
      </c>
      <c r="AA219" t="s">
        <v>544</v>
      </c>
      <c r="AB219" t="s">
        <v>2430</v>
      </c>
      <c r="AC219" t="s">
        <v>966</v>
      </c>
      <c r="AD219" s="3">
        <v>710600100007</v>
      </c>
      <c r="AE219" t="s">
        <v>545</v>
      </c>
      <c r="AF219" t="s">
        <v>618</v>
      </c>
      <c r="AG219" t="s">
        <v>561</v>
      </c>
      <c r="AI219" s="5"/>
      <c r="AJ219" s="5"/>
    </row>
    <row r="220" spans="9:36" x14ac:dyDescent="0.25">
      <c r="I220" t="s">
        <v>500</v>
      </c>
      <c r="J220" t="s">
        <v>185</v>
      </c>
      <c r="K220" t="s">
        <v>192</v>
      </c>
      <c r="M220" t="s">
        <v>5423</v>
      </c>
      <c r="N220" t="s">
        <v>5451</v>
      </c>
      <c r="Q220" t="s">
        <v>5193</v>
      </c>
      <c r="R220" t="s">
        <v>5582</v>
      </c>
      <c r="S220" s="1"/>
      <c r="Z220" t="s">
        <v>967</v>
      </c>
      <c r="AA220" t="s">
        <v>544</v>
      </c>
      <c r="AB220" t="s">
        <v>2313</v>
      </c>
      <c r="AC220" t="s">
        <v>968</v>
      </c>
      <c r="AD220" s="3">
        <v>475100010605</v>
      </c>
      <c r="AE220" t="s">
        <v>545</v>
      </c>
      <c r="AF220" t="s">
        <v>601</v>
      </c>
      <c r="AG220" t="s">
        <v>622</v>
      </c>
      <c r="AI220" s="5"/>
      <c r="AJ220" s="5"/>
    </row>
    <row r="221" spans="9:36" x14ac:dyDescent="0.25">
      <c r="I221" t="s">
        <v>501</v>
      </c>
      <c r="J221" t="s">
        <v>185</v>
      </c>
      <c r="K221" t="s">
        <v>192</v>
      </c>
      <c r="L221" t="s">
        <v>262</v>
      </c>
      <c r="M221" t="s">
        <v>5423</v>
      </c>
      <c r="N221" t="s">
        <v>5451</v>
      </c>
      <c r="Q221" t="s">
        <v>5194</v>
      </c>
      <c r="R221" t="s">
        <v>5583</v>
      </c>
      <c r="S221" s="1"/>
      <c r="Z221" t="s">
        <v>970</v>
      </c>
      <c r="AA221" t="s">
        <v>544</v>
      </c>
      <c r="AB221" t="s">
        <v>2431</v>
      </c>
      <c r="AC221" t="s">
        <v>969</v>
      </c>
      <c r="AD221" s="3">
        <v>475100010606</v>
      </c>
      <c r="AE221" t="s">
        <v>545</v>
      </c>
      <c r="AF221" t="s">
        <v>601</v>
      </c>
      <c r="AG221" t="s">
        <v>622</v>
      </c>
      <c r="AI221" s="5"/>
      <c r="AJ221" s="5"/>
    </row>
    <row r="222" spans="9:36" x14ac:dyDescent="0.25">
      <c r="I222" t="s">
        <v>502</v>
      </c>
      <c r="J222" t="s">
        <v>185</v>
      </c>
      <c r="K222" t="s">
        <v>192</v>
      </c>
      <c r="L222" t="s">
        <v>263</v>
      </c>
      <c r="M222" t="s">
        <v>5423</v>
      </c>
      <c r="N222" t="s">
        <v>5451</v>
      </c>
      <c r="Q222" t="s">
        <v>5195</v>
      </c>
      <c r="R222" t="s">
        <v>5584</v>
      </c>
      <c r="S222" s="1"/>
      <c r="Z222" t="s">
        <v>965</v>
      </c>
      <c r="AA222" t="s">
        <v>544</v>
      </c>
      <c r="AB222" t="s">
        <v>2432</v>
      </c>
      <c r="AC222" t="s">
        <v>971</v>
      </c>
      <c r="AD222" s="3">
        <v>710600110020</v>
      </c>
      <c r="AE222" t="s">
        <v>545</v>
      </c>
      <c r="AF222" t="s">
        <v>560</v>
      </c>
      <c r="AG222" t="s">
        <v>561</v>
      </c>
      <c r="AI222" s="5"/>
      <c r="AJ222" s="5"/>
    </row>
    <row r="223" spans="9:36" x14ac:dyDescent="0.25">
      <c r="I223" t="s">
        <v>503</v>
      </c>
      <c r="J223" t="s">
        <v>185</v>
      </c>
      <c r="K223" t="s">
        <v>192</v>
      </c>
      <c r="L223" t="s">
        <v>264</v>
      </c>
      <c r="M223" t="s">
        <v>5423</v>
      </c>
      <c r="N223" t="s">
        <v>5451</v>
      </c>
      <c r="Q223" t="s">
        <v>5196</v>
      </c>
      <c r="R223" t="s">
        <v>2897</v>
      </c>
      <c r="S223" s="1"/>
      <c r="Z223" t="s">
        <v>973</v>
      </c>
      <c r="AA223" t="s">
        <v>544</v>
      </c>
      <c r="AB223" t="s">
        <v>2433</v>
      </c>
      <c r="AC223" t="s">
        <v>972</v>
      </c>
      <c r="AD223" s="3">
        <v>716000090004</v>
      </c>
      <c r="AE223" t="s">
        <v>545</v>
      </c>
      <c r="AF223" t="s">
        <v>560</v>
      </c>
      <c r="AG223" t="s">
        <v>561</v>
      </c>
      <c r="AI223" s="5"/>
      <c r="AJ223" s="5"/>
    </row>
    <row r="224" spans="9:36" x14ac:dyDescent="0.25">
      <c r="I224" t="s">
        <v>504</v>
      </c>
      <c r="J224" t="s">
        <v>185</v>
      </c>
      <c r="K224" t="s">
        <v>192</v>
      </c>
      <c r="L224" t="s">
        <v>265</v>
      </c>
      <c r="M224" t="s">
        <v>5423</v>
      </c>
      <c r="N224" t="s">
        <v>5451</v>
      </c>
      <c r="Q224" t="s">
        <v>5197</v>
      </c>
      <c r="R224" t="s">
        <v>2898</v>
      </c>
      <c r="S224" s="1"/>
      <c r="Z224" t="s">
        <v>975</v>
      </c>
      <c r="AA224" t="s">
        <v>544</v>
      </c>
      <c r="AB224" t="s">
        <v>2434</v>
      </c>
      <c r="AC224" t="s">
        <v>974</v>
      </c>
      <c r="AD224" s="3">
        <v>716000090002</v>
      </c>
      <c r="AE224" t="s">
        <v>545</v>
      </c>
      <c r="AF224" t="s">
        <v>560</v>
      </c>
      <c r="AG224" t="s">
        <v>561</v>
      </c>
      <c r="AI224" s="5"/>
      <c r="AJ224" s="5"/>
    </row>
    <row r="225" spans="9:36" x14ac:dyDescent="0.25">
      <c r="I225" t="s">
        <v>505</v>
      </c>
      <c r="J225" t="s">
        <v>185</v>
      </c>
      <c r="K225" t="s">
        <v>192</v>
      </c>
      <c r="L225" t="s">
        <v>266</v>
      </c>
      <c r="M225" t="s">
        <v>5423</v>
      </c>
      <c r="N225" t="s">
        <v>5451</v>
      </c>
      <c r="Q225" t="s">
        <v>5198</v>
      </c>
      <c r="R225" t="s">
        <v>2899</v>
      </c>
      <c r="S225" s="1"/>
      <c r="Z225" t="s">
        <v>977</v>
      </c>
      <c r="AA225" t="s">
        <v>544</v>
      </c>
      <c r="AB225" t="s">
        <v>2435</v>
      </c>
      <c r="AC225" t="s">
        <v>976</v>
      </c>
      <c r="AD225" s="3">
        <v>716000090003</v>
      </c>
      <c r="AE225" t="s">
        <v>545</v>
      </c>
      <c r="AF225" t="s">
        <v>560</v>
      </c>
      <c r="AG225" t="s">
        <v>561</v>
      </c>
      <c r="AI225" s="5"/>
      <c r="AJ225" s="5"/>
    </row>
    <row r="226" spans="9:36" x14ac:dyDescent="0.25">
      <c r="I226" t="s">
        <v>506</v>
      </c>
      <c r="J226" t="s">
        <v>185</v>
      </c>
      <c r="K226" t="s">
        <v>192</v>
      </c>
      <c r="L226" t="s">
        <v>267</v>
      </c>
      <c r="M226" t="s">
        <v>5423</v>
      </c>
      <c r="N226" t="s">
        <v>5451</v>
      </c>
      <c r="Q226" t="s">
        <v>5199</v>
      </c>
      <c r="R226" t="s">
        <v>2900</v>
      </c>
      <c r="S226" s="1"/>
      <c r="Z226" t="s">
        <v>979</v>
      </c>
      <c r="AA226" t="s">
        <v>980</v>
      </c>
      <c r="AB226" t="s">
        <v>2436</v>
      </c>
      <c r="AC226" t="s">
        <v>978</v>
      </c>
      <c r="AD226" s="3">
        <v>716000160002</v>
      </c>
      <c r="AE226" t="s">
        <v>545</v>
      </c>
      <c r="AF226" t="s">
        <v>560</v>
      </c>
      <c r="AG226" t="s">
        <v>561</v>
      </c>
      <c r="AI226" s="5"/>
      <c r="AJ226" s="5"/>
    </row>
    <row r="227" spans="9:36" x14ac:dyDescent="0.25">
      <c r="I227" t="s">
        <v>507</v>
      </c>
      <c r="J227" t="s">
        <v>185</v>
      </c>
      <c r="K227" t="s">
        <v>192</v>
      </c>
      <c r="L227" t="s">
        <v>268</v>
      </c>
      <c r="M227" t="s">
        <v>5423</v>
      </c>
      <c r="N227" t="s">
        <v>5451</v>
      </c>
      <c r="Q227" t="s">
        <v>5200</v>
      </c>
      <c r="R227" t="s">
        <v>2901</v>
      </c>
      <c r="S227" s="1"/>
      <c r="Z227" t="s">
        <v>982</v>
      </c>
      <c r="AA227" t="s">
        <v>980</v>
      </c>
      <c r="AB227" t="s">
        <v>2302</v>
      </c>
      <c r="AC227" t="s">
        <v>981</v>
      </c>
      <c r="AD227" s="3">
        <v>716000160003</v>
      </c>
      <c r="AE227" t="s">
        <v>545</v>
      </c>
      <c r="AF227" t="s">
        <v>560</v>
      </c>
      <c r="AG227" t="s">
        <v>561</v>
      </c>
      <c r="AI227" s="5"/>
      <c r="AJ227" s="5"/>
    </row>
    <row r="228" spans="9:36" x14ac:dyDescent="0.25">
      <c r="I228" t="s">
        <v>508</v>
      </c>
      <c r="J228" t="s">
        <v>185</v>
      </c>
      <c r="K228" t="s">
        <v>192</v>
      </c>
      <c r="L228" t="s">
        <v>269</v>
      </c>
      <c r="M228" t="s">
        <v>5423</v>
      </c>
      <c r="N228" t="s">
        <v>5451</v>
      </c>
      <c r="Q228" t="s">
        <v>5201</v>
      </c>
      <c r="R228" t="s">
        <v>2902</v>
      </c>
      <c r="S228" s="1"/>
      <c r="Z228" t="s">
        <v>984</v>
      </c>
      <c r="AA228" t="s">
        <v>544</v>
      </c>
      <c r="AB228" t="s">
        <v>2437</v>
      </c>
      <c r="AC228" t="s">
        <v>983</v>
      </c>
      <c r="AD228" s="3">
        <v>715000110002</v>
      </c>
      <c r="AE228" t="s">
        <v>545</v>
      </c>
      <c r="AF228" t="s">
        <v>560</v>
      </c>
      <c r="AG228" t="s">
        <v>561</v>
      </c>
      <c r="AI228" s="5"/>
      <c r="AJ228" s="5"/>
    </row>
    <row r="229" spans="9:36" x14ac:dyDescent="0.25">
      <c r="I229" t="s">
        <v>509</v>
      </c>
      <c r="J229" t="s">
        <v>185</v>
      </c>
      <c r="K229" t="s">
        <v>192</v>
      </c>
      <c r="L229" t="s">
        <v>270</v>
      </c>
      <c r="M229" t="s">
        <v>5423</v>
      </c>
      <c r="N229" t="s">
        <v>5451</v>
      </c>
      <c r="Q229" t="s">
        <v>5202</v>
      </c>
      <c r="R229" t="s">
        <v>2903</v>
      </c>
      <c r="S229" s="1"/>
      <c r="Z229" t="s">
        <v>986</v>
      </c>
      <c r="AA229" t="s">
        <v>544</v>
      </c>
      <c r="AB229" t="s">
        <v>2438</v>
      </c>
      <c r="AC229" t="s">
        <v>985</v>
      </c>
      <c r="AD229" s="3">
        <v>715000240001</v>
      </c>
      <c r="AE229" t="s">
        <v>545</v>
      </c>
      <c r="AF229" t="s">
        <v>560</v>
      </c>
      <c r="AG229" t="s">
        <v>561</v>
      </c>
      <c r="AI229" s="5"/>
      <c r="AJ229" s="5"/>
    </row>
    <row r="230" spans="9:36" x14ac:dyDescent="0.25">
      <c r="I230" t="s">
        <v>510</v>
      </c>
      <c r="J230" t="s">
        <v>185</v>
      </c>
      <c r="K230" t="s">
        <v>192</v>
      </c>
      <c r="L230" t="s">
        <v>271</v>
      </c>
      <c r="M230" t="s">
        <v>5423</v>
      </c>
      <c r="N230" t="s">
        <v>5451</v>
      </c>
      <c r="Q230" t="s">
        <v>5203</v>
      </c>
      <c r="R230" t="s">
        <v>2904</v>
      </c>
      <c r="S230" s="1"/>
      <c r="Z230" t="s">
        <v>988</v>
      </c>
      <c r="AA230" t="s">
        <v>544</v>
      </c>
      <c r="AB230" t="s">
        <v>2439</v>
      </c>
      <c r="AC230" t="s">
        <v>987</v>
      </c>
      <c r="AD230" s="3">
        <v>716000050002</v>
      </c>
      <c r="AE230" t="s">
        <v>545</v>
      </c>
      <c r="AF230" t="s">
        <v>560</v>
      </c>
      <c r="AG230" t="s">
        <v>561</v>
      </c>
      <c r="AI230" s="5"/>
      <c r="AJ230" s="5"/>
    </row>
    <row r="231" spans="9:36" x14ac:dyDescent="0.25">
      <c r="I231" t="s">
        <v>511</v>
      </c>
      <c r="J231" t="s">
        <v>185</v>
      </c>
      <c r="K231" t="s">
        <v>192</v>
      </c>
      <c r="L231" t="s">
        <v>272</v>
      </c>
      <c r="M231" t="s">
        <v>5423</v>
      </c>
      <c r="N231" t="s">
        <v>5451</v>
      </c>
      <c r="Q231" t="s">
        <v>5204</v>
      </c>
      <c r="R231" t="s">
        <v>2905</v>
      </c>
      <c r="S231" s="1"/>
      <c r="Z231" t="s">
        <v>990</v>
      </c>
      <c r="AA231" t="s">
        <v>544</v>
      </c>
      <c r="AB231" t="s">
        <v>2440</v>
      </c>
      <c r="AC231" t="s">
        <v>989</v>
      </c>
      <c r="AD231" s="3">
        <v>715000120001</v>
      </c>
      <c r="AE231" t="s">
        <v>545</v>
      </c>
      <c r="AF231" t="s">
        <v>560</v>
      </c>
      <c r="AG231" t="s">
        <v>561</v>
      </c>
      <c r="AI231" s="5"/>
      <c r="AJ231" s="5"/>
    </row>
    <row r="232" spans="9:36" x14ac:dyDescent="0.25">
      <c r="I232" t="s">
        <v>512</v>
      </c>
      <c r="J232" t="s">
        <v>185</v>
      </c>
      <c r="K232" t="s">
        <v>192</v>
      </c>
      <c r="L232" t="s">
        <v>273</v>
      </c>
      <c r="M232" t="s">
        <v>5423</v>
      </c>
      <c r="N232" t="s">
        <v>5451</v>
      </c>
      <c r="Q232" t="s">
        <v>5205</v>
      </c>
      <c r="R232" t="s">
        <v>2906</v>
      </c>
      <c r="S232" s="1"/>
      <c r="Z232" t="s">
        <v>992</v>
      </c>
      <c r="AA232" t="s">
        <v>544</v>
      </c>
      <c r="AB232" t="s">
        <v>2441</v>
      </c>
      <c r="AC232" t="s">
        <v>991</v>
      </c>
      <c r="AD232" s="3">
        <v>715000190003</v>
      </c>
      <c r="AE232" t="s">
        <v>545</v>
      </c>
      <c r="AF232" t="s">
        <v>560</v>
      </c>
      <c r="AG232" t="s">
        <v>561</v>
      </c>
      <c r="AI232" s="5"/>
      <c r="AJ232" s="5"/>
    </row>
    <row r="233" spans="9:36" x14ac:dyDescent="0.25">
      <c r="I233" t="s">
        <v>513</v>
      </c>
      <c r="J233" t="s">
        <v>185</v>
      </c>
      <c r="K233" t="s">
        <v>192</v>
      </c>
      <c r="L233" t="s">
        <v>274</v>
      </c>
      <c r="M233" t="s">
        <v>5423</v>
      </c>
      <c r="N233" t="s">
        <v>5451</v>
      </c>
      <c r="Q233" t="s">
        <v>5206</v>
      </c>
      <c r="R233" t="s">
        <v>2907</v>
      </c>
      <c r="S233" s="1"/>
      <c r="Z233" t="s">
        <v>994</v>
      </c>
      <c r="AA233" t="s">
        <v>544</v>
      </c>
      <c r="AB233" t="s">
        <v>2442</v>
      </c>
      <c r="AC233" t="s">
        <v>993</v>
      </c>
      <c r="AD233" s="3">
        <v>715000200001</v>
      </c>
      <c r="AE233" t="s">
        <v>545</v>
      </c>
      <c r="AF233" t="s">
        <v>560</v>
      </c>
      <c r="AG233" t="s">
        <v>561</v>
      </c>
      <c r="AI233" s="5"/>
      <c r="AJ233" s="5"/>
    </row>
    <row r="234" spans="9:36" x14ac:dyDescent="0.25">
      <c r="I234" t="s">
        <v>514</v>
      </c>
      <c r="J234" t="s">
        <v>185</v>
      </c>
      <c r="K234" t="s">
        <v>192</v>
      </c>
      <c r="L234" t="s">
        <v>275</v>
      </c>
      <c r="M234" t="s">
        <v>5423</v>
      </c>
      <c r="N234" t="s">
        <v>5451</v>
      </c>
      <c r="Q234" t="s">
        <v>5207</v>
      </c>
      <c r="R234" t="s">
        <v>5585</v>
      </c>
      <c r="S234" s="1"/>
      <c r="Z234" t="s">
        <v>996</v>
      </c>
      <c r="AA234" t="s">
        <v>544</v>
      </c>
      <c r="AB234" t="s">
        <v>2443</v>
      </c>
      <c r="AC234" t="s">
        <v>995</v>
      </c>
      <c r="AD234" s="3">
        <v>716000080004</v>
      </c>
      <c r="AE234" t="s">
        <v>545</v>
      </c>
      <c r="AF234" t="s">
        <v>560</v>
      </c>
      <c r="AG234" t="s">
        <v>561</v>
      </c>
      <c r="AI234" s="5"/>
      <c r="AJ234" s="5"/>
    </row>
    <row r="235" spans="9:36" x14ac:dyDescent="0.25">
      <c r="I235" t="s">
        <v>515</v>
      </c>
      <c r="J235" t="s">
        <v>185</v>
      </c>
      <c r="K235" t="s">
        <v>192</v>
      </c>
      <c r="L235" t="s">
        <v>276</v>
      </c>
      <c r="M235" t="s">
        <v>5423</v>
      </c>
      <c r="N235" t="s">
        <v>5451</v>
      </c>
      <c r="Q235" t="s">
        <v>5208</v>
      </c>
      <c r="R235" t="s">
        <v>2908</v>
      </c>
      <c r="S235" s="1"/>
      <c r="Z235" t="s">
        <v>998</v>
      </c>
      <c r="AA235" t="s">
        <v>544</v>
      </c>
      <c r="AB235" t="s">
        <v>2444</v>
      </c>
      <c r="AC235" t="s">
        <v>997</v>
      </c>
      <c r="AD235" s="3">
        <v>716000080006</v>
      </c>
      <c r="AE235" t="s">
        <v>545</v>
      </c>
      <c r="AF235" t="s">
        <v>560</v>
      </c>
      <c r="AG235" t="s">
        <v>561</v>
      </c>
      <c r="AI235" s="5"/>
      <c r="AJ235" s="5"/>
    </row>
    <row r="236" spans="9:36" x14ac:dyDescent="0.25">
      <c r="I236" t="s">
        <v>516</v>
      </c>
      <c r="J236" t="s">
        <v>185</v>
      </c>
      <c r="K236" t="s">
        <v>193</v>
      </c>
      <c r="M236" t="s">
        <v>5424</v>
      </c>
      <c r="N236" t="s">
        <v>5452</v>
      </c>
      <c r="Q236" t="s">
        <v>5209</v>
      </c>
      <c r="R236" t="s">
        <v>2909</v>
      </c>
      <c r="S236" s="1"/>
      <c r="Z236" t="s">
        <v>1000</v>
      </c>
      <c r="AA236" t="s">
        <v>544</v>
      </c>
      <c r="AB236" t="s">
        <v>2445</v>
      </c>
      <c r="AC236" t="s">
        <v>999</v>
      </c>
      <c r="AD236" s="3">
        <v>715000230001</v>
      </c>
      <c r="AE236" t="s">
        <v>545</v>
      </c>
      <c r="AF236" t="s">
        <v>560</v>
      </c>
      <c r="AG236" t="s">
        <v>561</v>
      </c>
      <c r="AI236" s="5"/>
      <c r="AJ236" s="5"/>
    </row>
    <row r="237" spans="9:36" x14ac:dyDescent="0.25">
      <c r="I237" t="s">
        <v>517</v>
      </c>
      <c r="J237" t="s">
        <v>185</v>
      </c>
      <c r="K237" t="s">
        <v>193</v>
      </c>
      <c r="L237" t="s">
        <v>277</v>
      </c>
      <c r="M237" t="s">
        <v>5424</v>
      </c>
      <c r="N237" t="s">
        <v>5452</v>
      </c>
      <c r="Q237" t="s">
        <v>5210</v>
      </c>
      <c r="R237" t="s">
        <v>2910</v>
      </c>
      <c r="S237" s="1"/>
      <c r="Z237" t="s">
        <v>1002</v>
      </c>
      <c r="AA237" t="s">
        <v>576</v>
      </c>
      <c r="AB237" t="s">
        <v>2446</v>
      </c>
      <c r="AC237" t="s">
        <v>1001</v>
      </c>
      <c r="AD237" s="3">
        <v>710600060002</v>
      </c>
      <c r="AE237" t="s">
        <v>545</v>
      </c>
      <c r="AF237" t="s">
        <v>560</v>
      </c>
      <c r="AG237" t="s">
        <v>561</v>
      </c>
      <c r="AI237" s="5"/>
      <c r="AJ237" s="5"/>
    </row>
    <row r="238" spans="9:36" x14ac:dyDescent="0.25">
      <c r="I238" t="s">
        <v>518</v>
      </c>
      <c r="J238" t="s">
        <v>185</v>
      </c>
      <c r="K238" t="s">
        <v>193</v>
      </c>
      <c r="L238" t="s">
        <v>278</v>
      </c>
      <c r="M238" t="s">
        <v>5424</v>
      </c>
      <c r="N238" t="s">
        <v>5452</v>
      </c>
      <c r="Q238" t="s">
        <v>5211</v>
      </c>
      <c r="R238" t="s">
        <v>2911</v>
      </c>
      <c r="S238" s="1"/>
      <c r="Z238" t="s">
        <v>1004</v>
      </c>
      <c r="AA238" t="s">
        <v>544</v>
      </c>
      <c r="AB238" t="s">
        <v>2447</v>
      </c>
      <c r="AC238" t="s">
        <v>1003</v>
      </c>
      <c r="AD238" s="3"/>
      <c r="AE238" t="s">
        <v>545</v>
      </c>
      <c r="AF238" t="s">
        <v>546</v>
      </c>
      <c r="AG238" t="s">
        <v>547</v>
      </c>
      <c r="AI238" s="5"/>
      <c r="AJ238" s="5"/>
    </row>
    <row r="239" spans="9:36" x14ac:dyDescent="0.25">
      <c r="I239" t="s">
        <v>519</v>
      </c>
      <c r="J239" t="s">
        <v>185</v>
      </c>
      <c r="K239" t="s">
        <v>193</v>
      </c>
      <c r="L239" t="s">
        <v>279</v>
      </c>
      <c r="M239" t="s">
        <v>5424</v>
      </c>
      <c r="N239" t="s">
        <v>5452</v>
      </c>
      <c r="Q239" t="s">
        <v>5212</v>
      </c>
      <c r="R239" t="s">
        <v>2912</v>
      </c>
      <c r="S239" s="1"/>
      <c r="Z239" t="s">
        <v>1006</v>
      </c>
      <c r="AA239" t="s">
        <v>544</v>
      </c>
      <c r="AB239" t="s">
        <v>2448</v>
      </c>
      <c r="AC239" t="s">
        <v>1005</v>
      </c>
      <c r="AD239" s="3">
        <v>767400060027</v>
      </c>
      <c r="AE239" t="s">
        <v>545</v>
      </c>
      <c r="AF239" t="s">
        <v>942</v>
      </c>
      <c r="AG239" t="s">
        <v>561</v>
      </c>
      <c r="AI239" s="5"/>
      <c r="AJ239" s="5"/>
    </row>
    <row r="240" spans="9:36" x14ac:dyDescent="0.25">
      <c r="I240" t="s">
        <v>520</v>
      </c>
      <c r="J240" t="s">
        <v>185</v>
      </c>
      <c r="K240" t="s">
        <v>193</v>
      </c>
      <c r="L240" t="s">
        <v>280</v>
      </c>
      <c r="M240" t="s">
        <v>5424</v>
      </c>
      <c r="N240" t="s">
        <v>5452</v>
      </c>
      <c r="Q240" t="s">
        <v>5213</v>
      </c>
      <c r="R240" t="s">
        <v>2913</v>
      </c>
      <c r="S240" s="1"/>
      <c r="Z240" t="s">
        <v>1008</v>
      </c>
      <c r="AA240" t="s">
        <v>544</v>
      </c>
      <c r="AB240" t="s">
        <v>2449</v>
      </c>
      <c r="AC240" t="s">
        <v>1007</v>
      </c>
      <c r="AD240" s="3">
        <v>767400060034</v>
      </c>
      <c r="AE240" t="s">
        <v>545</v>
      </c>
      <c r="AF240" t="s">
        <v>942</v>
      </c>
      <c r="AG240" t="s">
        <v>561</v>
      </c>
      <c r="AI240" s="5"/>
      <c r="AJ240" s="5"/>
    </row>
    <row r="241" spans="9:36" x14ac:dyDescent="0.25">
      <c r="I241" t="s">
        <v>521</v>
      </c>
      <c r="J241" t="s">
        <v>185</v>
      </c>
      <c r="K241" t="s">
        <v>193</v>
      </c>
      <c r="L241" t="s">
        <v>281</v>
      </c>
      <c r="M241" t="s">
        <v>5424</v>
      </c>
      <c r="N241" t="s">
        <v>5452</v>
      </c>
      <c r="Q241" t="s">
        <v>5214</v>
      </c>
      <c r="R241" t="s">
        <v>2914</v>
      </c>
      <c r="S241" s="1"/>
      <c r="Z241" t="s">
        <v>1010</v>
      </c>
      <c r="AA241" t="s">
        <v>544</v>
      </c>
      <c r="AB241" t="s">
        <v>2450</v>
      </c>
      <c r="AC241" t="s">
        <v>1009</v>
      </c>
      <c r="AD241" s="3">
        <v>767400060028</v>
      </c>
      <c r="AE241" t="s">
        <v>545</v>
      </c>
      <c r="AF241" t="s">
        <v>942</v>
      </c>
      <c r="AG241" t="s">
        <v>561</v>
      </c>
      <c r="AI241" s="5"/>
      <c r="AJ241" s="5"/>
    </row>
    <row r="242" spans="9:36" x14ac:dyDescent="0.25">
      <c r="I242" t="s">
        <v>522</v>
      </c>
      <c r="J242" t="s">
        <v>185</v>
      </c>
      <c r="K242" t="s">
        <v>193</v>
      </c>
      <c r="L242" t="s">
        <v>282</v>
      </c>
      <c r="M242" t="s">
        <v>5424</v>
      </c>
      <c r="N242" t="s">
        <v>5452</v>
      </c>
      <c r="Q242" t="s">
        <v>5215</v>
      </c>
      <c r="R242" t="s">
        <v>2915</v>
      </c>
      <c r="S242" s="1"/>
      <c r="Z242" t="s">
        <v>1012</v>
      </c>
      <c r="AA242" t="s">
        <v>544</v>
      </c>
      <c r="AB242" t="s">
        <v>2451</v>
      </c>
      <c r="AC242" t="s">
        <v>1011</v>
      </c>
      <c r="AD242" s="3">
        <v>767400060032</v>
      </c>
      <c r="AE242" t="s">
        <v>545</v>
      </c>
      <c r="AF242" t="s">
        <v>942</v>
      </c>
      <c r="AG242" t="s">
        <v>561</v>
      </c>
      <c r="AI242" s="5"/>
      <c r="AJ242" s="5"/>
    </row>
    <row r="243" spans="9:36" x14ac:dyDescent="0.25">
      <c r="I243" t="s">
        <v>523</v>
      </c>
      <c r="J243" t="s">
        <v>185</v>
      </c>
      <c r="K243" t="s">
        <v>193</v>
      </c>
      <c r="L243" t="s">
        <v>283</v>
      </c>
      <c r="M243" t="s">
        <v>5424</v>
      </c>
      <c r="N243" t="s">
        <v>5452</v>
      </c>
      <c r="Q243" t="s">
        <v>5216</v>
      </c>
      <c r="R243" t="s">
        <v>2916</v>
      </c>
      <c r="S243" s="1"/>
      <c r="Z243" t="s">
        <v>1014</v>
      </c>
      <c r="AA243" t="s">
        <v>544</v>
      </c>
      <c r="AB243" t="s">
        <v>2452</v>
      </c>
      <c r="AC243" t="s">
        <v>1013</v>
      </c>
      <c r="AD243" s="3">
        <v>767400060036</v>
      </c>
      <c r="AE243" t="s">
        <v>545</v>
      </c>
      <c r="AF243" t="s">
        <v>942</v>
      </c>
      <c r="AG243" t="s">
        <v>561</v>
      </c>
      <c r="AI243" s="5"/>
      <c r="AJ243" s="5"/>
    </row>
    <row r="244" spans="9:36" x14ac:dyDescent="0.25">
      <c r="I244" t="s">
        <v>524</v>
      </c>
      <c r="J244" t="s">
        <v>185</v>
      </c>
      <c r="K244" t="s">
        <v>193</v>
      </c>
      <c r="L244" t="s">
        <v>284</v>
      </c>
      <c r="M244" t="s">
        <v>5424</v>
      </c>
      <c r="N244" t="s">
        <v>5452</v>
      </c>
      <c r="Q244" t="s">
        <v>5217</v>
      </c>
      <c r="R244" t="s">
        <v>2917</v>
      </c>
      <c r="S244" s="1"/>
      <c r="Z244" t="s">
        <v>1016</v>
      </c>
      <c r="AA244" t="s">
        <v>544</v>
      </c>
      <c r="AB244" t="s">
        <v>2453</v>
      </c>
      <c r="AC244" t="s">
        <v>1015</v>
      </c>
      <c r="AD244" s="3">
        <v>767400090001</v>
      </c>
      <c r="AE244" t="s">
        <v>545</v>
      </c>
      <c r="AF244" t="s">
        <v>942</v>
      </c>
      <c r="AG244" t="s">
        <v>561</v>
      </c>
      <c r="AI244" s="5"/>
      <c r="AJ244" s="5"/>
    </row>
    <row r="245" spans="9:36" x14ac:dyDescent="0.25">
      <c r="Q245" t="s">
        <v>5218</v>
      </c>
      <c r="R245" t="s">
        <v>2918</v>
      </c>
      <c r="S245" s="1"/>
      <c r="Z245" t="s">
        <v>1018</v>
      </c>
      <c r="AA245" t="s">
        <v>544</v>
      </c>
      <c r="AB245" t="s">
        <v>2454</v>
      </c>
      <c r="AC245" t="s">
        <v>1017</v>
      </c>
      <c r="AD245" s="3">
        <v>767400110008</v>
      </c>
      <c r="AE245" t="s">
        <v>545</v>
      </c>
      <c r="AF245" t="s">
        <v>942</v>
      </c>
      <c r="AG245" t="s">
        <v>561</v>
      </c>
      <c r="AI245" s="5"/>
      <c r="AJ245" s="5"/>
    </row>
    <row r="246" spans="9:36" x14ac:dyDescent="0.25">
      <c r="Q246" t="s">
        <v>5219</v>
      </c>
      <c r="R246" t="s">
        <v>2919</v>
      </c>
      <c r="S246" s="1"/>
      <c r="Z246" t="s">
        <v>1020</v>
      </c>
      <c r="AA246" t="s">
        <v>544</v>
      </c>
      <c r="AB246" t="s">
        <v>2455</v>
      </c>
      <c r="AC246" t="s">
        <v>1019</v>
      </c>
      <c r="AD246" s="3">
        <v>767400060025</v>
      </c>
      <c r="AE246" t="s">
        <v>545</v>
      </c>
      <c r="AF246" t="s">
        <v>942</v>
      </c>
      <c r="AG246" t="s">
        <v>561</v>
      </c>
      <c r="AI246" s="5"/>
      <c r="AJ246" s="5"/>
    </row>
    <row r="247" spans="9:36" x14ac:dyDescent="0.25">
      <c r="Q247" t="s">
        <v>5220</v>
      </c>
      <c r="R247" t="s">
        <v>2920</v>
      </c>
      <c r="S247" s="1"/>
      <c r="Z247" t="s">
        <v>1022</v>
      </c>
      <c r="AA247" t="s">
        <v>544</v>
      </c>
      <c r="AB247" t="s">
        <v>2456</v>
      </c>
      <c r="AC247" t="s">
        <v>1021</v>
      </c>
      <c r="AD247" s="3">
        <v>767400060037</v>
      </c>
      <c r="AE247" t="s">
        <v>545</v>
      </c>
      <c r="AF247" t="s">
        <v>942</v>
      </c>
      <c r="AG247" t="s">
        <v>561</v>
      </c>
      <c r="AI247" s="5"/>
      <c r="AJ247" s="5"/>
    </row>
    <row r="248" spans="9:36" x14ac:dyDescent="0.25">
      <c r="Q248" t="s">
        <v>5221</v>
      </c>
      <c r="R248" t="s">
        <v>2921</v>
      </c>
      <c r="S248" s="1"/>
      <c r="Z248" t="s">
        <v>1024</v>
      </c>
      <c r="AA248" t="s">
        <v>576</v>
      </c>
      <c r="AB248" t="s">
        <v>2457</v>
      </c>
      <c r="AC248" t="s">
        <v>1023</v>
      </c>
      <c r="AD248" s="3">
        <v>475100010571</v>
      </c>
      <c r="AE248" t="s">
        <v>545</v>
      </c>
      <c r="AF248" t="s">
        <v>601</v>
      </c>
      <c r="AG248" t="s">
        <v>622</v>
      </c>
      <c r="AI248" s="5"/>
      <c r="AJ248" s="5"/>
    </row>
    <row r="249" spans="9:36" x14ac:dyDescent="0.25">
      <c r="Q249" t="s">
        <v>5222</v>
      </c>
      <c r="R249" t="s">
        <v>5223</v>
      </c>
      <c r="S249" s="1"/>
      <c r="Z249" t="s">
        <v>1026</v>
      </c>
      <c r="AA249" t="s">
        <v>576</v>
      </c>
      <c r="AB249" t="s">
        <v>2458</v>
      </c>
      <c r="AC249" t="s">
        <v>1025</v>
      </c>
      <c r="AD249" s="3">
        <v>475100010572</v>
      </c>
      <c r="AE249" t="s">
        <v>545</v>
      </c>
      <c r="AF249" t="s">
        <v>601</v>
      </c>
      <c r="AG249" t="s">
        <v>622</v>
      </c>
      <c r="AI249" s="5"/>
      <c r="AJ249" s="5"/>
    </row>
    <row r="250" spans="9:36" x14ac:dyDescent="0.25">
      <c r="Q250" t="s">
        <v>5224</v>
      </c>
      <c r="R250" t="s">
        <v>5586</v>
      </c>
      <c r="S250" s="1"/>
      <c r="Z250" t="s">
        <v>1028</v>
      </c>
      <c r="AA250" t="s">
        <v>576</v>
      </c>
      <c r="AB250" t="s">
        <v>2459</v>
      </c>
      <c r="AC250" t="s">
        <v>1027</v>
      </c>
      <c r="AD250" s="3">
        <v>475100010573</v>
      </c>
      <c r="AE250" t="s">
        <v>545</v>
      </c>
      <c r="AF250" t="s">
        <v>601</v>
      </c>
      <c r="AG250" t="s">
        <v>622</v>
      </c>
      <c r="AI250" s="5"/>
      <c r="AJ250" s="5"/>
    </row>
    <row r="251" spans="9:36" x14ac:dyDescent="0.25">
      <c r="Q251" t="s">
        <v>5225</v>
      </c>
      <c r="R251" t="s">
        <v>5587</v>
      </c>
      <c r="S251" s="1"/>
      <c r="Z251" t="s">
        <v>1030</v>
      </c>
      <c r="AA251" t="s">
        <v>544</v>
      </c>
      <c r="AB251" t="s">
        <v>2460</v>
      </c>
      <c r="AC251" t="s">
        <v>1029</v>
      </c>
      <c r="AD251" s="3">
        <v>767400060040</v>
      </c>
      <c r="AE251" t="s">
        <v>545</v>
      </c>
      <c r="AF251" t="s">
        <v>942</v>
      </c>
      <c r="AG251" t="s">
        <v>561</v>
      </c>
      <c r="AI251" s="5"/>
      <c r="AJ251" s="5"/>
    </row>
    <row r="252" spans="9:36" x14ac:dyDescent="0.25">
      <c r="Q252" t="s">
        <v>5226</v>
      </c>
      <c r="R252" t="s">
        <v>5588</v>
      </c>
      <c r="S252" s="1"/>
      <c r="Z252" t="s">
        <v>1032</v>
      </c>
      <c r="AA252" t="s">
        <v>544</v>
      </c>
      <c r="AB252" t="s">
        <v>2461</v>
      </c>
      <c r="AC252" t="s">
        <v>1031</v>
      </c>
      <c r="AD252" s="3">
        <v>767400110006</v>
      </c>
      <c r="AE252" t="s">
        <v>545</v>
      </c>
      <c r="AF252" t="s">
        <v>942</v>
      </c>
      <c r="AG252" t="s">
        <v>561</v>
      </c>
      <c r="AI252" s="5"/>
      <c r="AJ252" s="5"/>
    </row>
    <row r="253" spans="9:36" x14ac:dyDescent="0.25">
      <c r="Q253" t="s">
        <v>5227</v>
      </c>
      <c r="R253" t="s">
        <v>2922</v>
      </c>
      <c r="S253" s="1"/>
      <c r="Z253" t="s">
        <v>941</v>
      </c>
      <c r="AA253" t="s">
        <v>544</v>
      </c>
      <c r="AB253" t="s">
        <v>2462</v>
      </c>
      <c r="AC253" t="s">
        <v>1033</v>
      </c>
      <c r="AD253" s="3">
        <v>475100010574</v>
      </c>
      <c r="AE253" t="s">
        <v>545</v>
      </c>
      <c r="AF253" t="s">
        <v>601</v>
      </c>
      <c r="AG253" t="s">
        <v>622</v>
      </c>
      <c r="AI253" s="5"/>
      <c r="AJ253" s="5"/>
    </row>
    <row r="254" spans="9:36" x14ac:dyDescent="0.25">
      <c r="Q254" t="s">
        <v>5228</v>
      </c>
      <c r="R254" t="s">
        <v>5589</v>
      </c>
      <c r="S254" s="1"/>
      <c r="Z254" t="s">
        <v>1024</v>
      </c>
      <c r="AA254" t="s">
        <v>576</v>
      </c>
      <c r="AB254" t="s">
        <v>2457</v>
      </c>
      <c r="AC254" t="s">
        <v>1034</v>
      </c>
      <c r="AD254" s="3">
        <v>717200020023</v>
      </c>
      <c r="AE254" t="s">
        <v>545</v>
      </c>
      <c r="AF254" t="s">
        <v>1035</v>
      </c>
      <c r="AG254" t="s">
        <v>561</v>
      </c>
      <c r="AI254" s="5"/>
      <c r="AJ254" s="5"/>
    </row>
    <row r="255" spans="9:36" x14ac:dyDescent="0.25">
      <c r="Q255" t="s">
        <v>5229</v>
      </c>
      <c r="R255" t="s">
        <v>2923</v>
      </c>
      <c r="S255" s="1"/>
      <c r="Z255" t="s">
        <v>1026</v>
      </c>
      <c r="AA255" t="s">
        <v>576</v>
      </c>
      <c r="AB255" t="s">
        <v>2463</v>
      </c>
      <c r="AC255" t="s">
        <v>1036</v>
      </c>
      <c r="AD255" s="3">
        <v>717200020022</v>
      </c>
      <c r="AE255" t="s">
        <v>545</v>
      </c>
      <c r="AF255" t="s">
        <v>1035</v>
      </c>
      <c r="AG255" t="s">
        <v>561</v>
      </c>
      <c r="AI255" s="5"/>
      <c r="AJ255" s="5"/>
    </row>
    <row r="256" spans="9:36" x14ac:dyDescent="0.25">
      <c r="Q256" t="s">
        <v>5230</v>
      </c>
      <c r="R256" t="s">
        <v>5590</v>
      </c>
      <c r="S256" s="1"/>
      <c r="Z256" t="s">
        <v>1038</v>
      </c>
      <c r="AA256" t="s">
        <v>544</v>
      </c>
      <c r="AB256" t="s">
        <v>2464</v>
      </c>
      <c r="AC256" t="s">
        <v>1037</v>
      </c>
      <c r="AD256" s="3">
        <v>767400080031</v>
      </c>
      <c r="AE256" t="s">
        <v>545</v>
      </c>
      <c r="AF256" t="s">
        <v>1039</v>
      </c>
      <c r="AG256" t="s">
        <v>561</v>
      </c>
      <c r="AI256" s="5"/>
      <c r="AJ256" s="5"/>
    </row>
    <row r="257" spans="17:36" x14ac:dyDescent="0.25">
      <c r="Q257" t="s">
        <v>5231</v>
      </c>
      <c r="R257" t="s">
        <v>5591</v>
      </c>
      <c r="S257" s="1"/>
      <c r="Z257" t="s">
        <v>1041</v>
      </c>
      <c r="AA257" t="s">
        <v>544</v>
      </c>
      <c r="AB257" t="s">
        <v>2465</v>
      </c>
      <c r="AC257" t="s">
        <v>1040</v>
      </c>
      <c r="AD257" s="3">
        <v>767400080030</v>
      </c>
      <c r="AE257" t="s">
        <v>545</v>
      </c>
      <c r="AF257" t="s">
        <v>1039</v>
      </c>
      <c r="AG257" t="s">
        <v>561</v>
      </c>
      <c r="AI257" s="5"/>
      <c r="AJ257" s="5"/>
    </row>
    <row r="258" spans="17:36" x14ac:dyDescent="0.25">
      <c r="Q258" t="s">
        <v>5232</v>
      </c>
      <c r="R258" t="s">
        <v>2924</v>
      </c>
      <c r="S258" s="1"/>
      <c r="Z258" t="s">
        <v>1043</v>
      </c>
      <c r="AA258" t="s">
        <v>544</v>
      </c>
      <c r="AB258" t="s">
        <v>2466</v>
      </c>
      <c r="AC258" t="s">
        <v>1042</v>
      </c>
      <c r="AD258" s="3">
        <v>767400080029</v>
      </c>
      <c r="AE258" t="s">
        <v>545</v>
      </c>
      <c r="AF258" t="s">
        <v>1039</v>
      </c>
      <c r="AG258" t="s">
        <v>561</v>
      </c>
      <c r="AI258" s="5"/>
      <c r="AJ258" s="5"/>
    </row>
    <row r="259" spans="17:36" x14ac:dyDescent="0.25">
      <c r="Q259" t="s">
        <v>5233</v>
      </c>
      <c r="R259" t="s">
        <v>5592</v>
      </c>
      <c r="S259" s="1"/>
      <c r="Z259" t="s">
        <v>1045</v>
      </c>
      <c r="AA259" t="s">
        <v>544</v>
      </c>
      <c r="AB259" t="s">
        <v>2467</v>
      </c>
      <c r="AC259" t="s">
        <v>1044</v>
      </c>
      <c r="AD259" s="3">
        <v>767400080032</v>
      </c>
      <c r="AE259" t="s">
        <v>545</v>
      </c>
      <c r="AF259" t="s">
        <v>1039</v>
      </c>
      <c r="AG259" t="s">
        <v>561</v>
      </c>
      <c r="AI259" s="5"/>
      <c r="AJ259" s="5"/>
    </row>
    <row r="260" spans="17:36" x14ac:dyDescent="0.25">
      <c r="Q260" t="s">
        <v>5234</v>
      </c>
      <c r="R260" t="s">
        <v>5593</v>
      </c>
      <c r="S260" s="1"/>
      <c r="Z260" t="s">
        <v>1047</v>
      </c>
      <c r="AA260" t="s">
        <v>544</v>
      </c>
      <c r="AB260" t="s">
        <v>2468</v>
      </c>
      <c r="AC260" t="s">
        <v>1046</v>
      </c>
      <c r="AD260" s="3">
        <v>767400060006</v>
      </c>
      <c r="AE260" t="s">
        <v>545</v>
      </c>
      <c r="AF260" t="s">
        <v>942</v>
      </c>
      <c r="AG260" t="s">
        <v>561</v>
      </c>
      <c r="AI260" s="5"/>
      <c r="AJ260" s="5"/>
    </row>
    <row r="261" spans="17:36" x14ac:dyDescent="0.25">
      <c r="Q261" t="s">
        <v>5235</v>
      </c>
      <c r="R261" t="s">
        <v>5594</v>
      </c>
      <c r="S261" s="1"/>
      <c r="Z261" t="s">
        <v>1049</v>
      </c>
      <c r="AA261" t="s">
        <v>544</v>
      </c>
      <c r="AB261" t="s">
        <v>2469</v>
      </c>
      <c r="AC261" t="s">
        <v>1048</v>
      </c>
      <c r="AD261" s="3">
        <v>767400060002</v>
      </c>
      <c r="AE261" t="s">
        <v>545</v>
      </c>
      <c r="AF261" t="s">
        <v>942</v>
      </c>
      <c r="AG261" t="s">
        <v>561</v>
      </c>
      <c r="AI261" s="5"/>
      <c r="AJ261" s="5"/>
    </row>
    <row r="262" spans="17:36" x14ac:dyDescent="0.25">
      <c r="Q262" t="s">
        <v>5236</v>
      </c>
      <c r="R262" t="s">
        <v>5595</v>
      </c>
      <c r="S262" s="1"/>
      <c r="Z262" t="s">
        <v>1051</v>
      </c>
      <c r="AA262" t="s">
        <v>544</v>
      </c>
      <c r="AB262" t="s">
        <v>2470</v>
      </c>
      <c r="AC262" t="s">
        <v>1050</v>
      </c>
      <c r="AD262" s="3">
        <v>767400060013</v>
      </c>
      <c r="AE262" t="s">
        <v>545</v>
      </c>
      <c r="AF262" t="s">
        <v>942</v>
      </c>
      <c r="AG262" t="s">
        <v>561</v>
      </c>
      <c r="AI262" s="5"/>
      <c r="AJ262" s="5"/>
    </row>
    <row r="263" spans="17:36" x14ac:dyDescent="0.25">
      <c r="Q263" t="s">
        <v>5237</v>
      </c>
      <c r="R263" t="s">
        <v>5596</v>
      </c>
      <c r="S263" s="1"/>
      <c r="Z263" t="s">
        <v>1053</v>
      </c>
      <c r="AA263" t="s">
        <v>544</v>
      </c>
      <c r="AB263" t="s">
        <v>2471</v>
      </c>
      <c r="AC263" t="s">
        <v>1052</v>
      </c>
      <c r="AD263" s="3">
        <v>767400060019</v>
      </c>
      <c r="AE263" t="s">
        <v>545</v>
      </c>
      <c r="AF263" t="s">
        <v>942</v>
      </c>
      <c r="AG263" t="s">
        <v>561</v>
      </c>
      <c r="AI263" s="5"/>
      <c r="AJ263" s="5"/>
    </row>
    <row r="264" spans="17:36" x14ac:dyDescent="0.25">
      <c r="Q264" t="s">
        <v>5238</v>
      </c>
      <c r="R264" t="s">
        <v>5597</v>
      </c>
      <c r="S264" s="1"/>
      <c r="Z264" t="s">
        <v>1055</v>
      </c>
      <c r="AA264" t="s">
        <v>544</v>
      </c>
      <c r="AB264" t="s">
        <v>2472</v>
      </c>
      <c r="AC264" t="s">
        <v>1054</v>
      </c>
      <c r="AD264" s="3">
        <v>767400060035</v>
      </c>
      <c r="AE264" t="s">
        <v>545</v>
      </c>
      <c r="AF264" t="s">
        <v>942</v>
      </c>
      <c r="AG264" t="s">
        <v>561</v>
      </c>
      <c r="AI264" s="5"/>
      <c r="AJ264" s="5"/>
    </row>
    <row r="265" spans="17:36" x14ac:dyDescent="0.25">
      <c r="Q265" t="s">
        <v>5239</v>
      </c>
      <c r="R265" t="s">
        <v>5598</v>
      </c>
      <c r="S265" s="1"/>
      <c r="Z265" t="s">
        <v>1057</v>
      </c>
      <c r="AA265" t="s">
        <v>544</v>
      </c>
      <c r="AB265" t="s">
        <v>2473</v>
      </c>
      <c r="AC265" t="s">
        <v>1056</v>
      </c>
      <c r="AD265" s="3">
        <v>767400060038</v>
      </c>
      <c r="AE265" t="s">
        <v>545</v>
      </c>
      <c r="AF265" t="s">
        <v>942</v>
      </c>
      <c r="AG265" t="s">
        <v>561</v>
      </c>
      <c r="AI265" s="5"/>
      <c r="AJ265" s="5"/>
    </row>
    <row r="266" spans="17:36" x14ac:dyDescent="0.25">
      <c r="Q266" t="s">
        <v>5240</v>
      </c>
      <c r="R266" t="s">
        <v>2925</v>
      </c>
      <c r="S266" s="1"/>
      <c r="Z266" t="s">
        <v>1059</v>
      </c>
      <c r="AA266" t="s">
        <v>544</v>
      </c>
      <c r="AB266" t="s">
        <v>2474</v>
      </c>
      <c r="AC266" t="s">
        <v>1058</v>
      </c>
      <c r="AD266" s="3">
        <v>767400060039</v>
      </c>
      <c r="AE266" t="s">
        <v>545</v>
      </c>
      <c r="AF266" t="s">
        <v>942</v>
      </c>
      <c r="AG266" t="s">
        <v>561</v>
      </c>
      <c r="AI266" s="5"/>
      <c r="AJ266" s="5"/>
    </row>
    <row r="267" spans="17:36" x14ac:dyDescent="0.25">
      <c r="Q267" t="s">
        <v>5241</v>
      </c>
      <c r="R267" t="s">
        <v>5599</v>
      </c>
      <c r="S267" s="1"/>
      <c r="Z267" t="s">
        <v>1061</v>
      </c>
      <c r="AA267" t="s">
        <v>544</v>
      </c>
      <c r="AB267" t="s">
        <v>2475</v>
      </c>
      <c r="AC267" t="s">
        <v>1060</v>
      </c>
      <c r="AD267" s="3">
        <v>767500230002</v>
      </c>
      <c r="AE267" t="s">
        <v>545</v>
      </c>
      <c r="AF267" t="s">
        <v>942</v>
      </c>
      <c r="AG267" t="s">
        <v>561</v>
      </c>
      <c r="AI267" s="5"/>
      <c r="AJ267" s="5"/>
    </row>
    <row r="268" spans="17:36" x14ac:dyDescent="0.25">
      <c r="Q268" t="s">
        <v>5242</v>
      </c>
      <c r="R268" t="s">
        <v>5600</v>
      </c>
      <c r="S268" s="1"/>
      <c r="Z268" t="s">
        <v>1063</v>
      </c>
      <c r="AA268" t="s">
        <v>544</v>
      </c>
      <c r="AB268" t="s">
        <v>2476</v>
      </c>
      <c r="AC268" t="s">
        <v>1062</v>
      </c>
      <c r="AD268" s="3">
        <v>767400110009</v>
      </c>
      <c r="AE268" t="s">
        <v>545</v>
      </c>
      <c r="AF268" t="s">
        <v>942</v>
      </c>
      <c r="AG268" t="s">
        <v>561</v>
      </c>
      <c r="AI268" s="5"/>
      <c r="AJ268" s="5"/>
    </row>
    <row r="269" spans="17:36" x14ac:dyDescent="0.25">
      <c r="Q269" t="s">
        <v>5243</v>
      </c>
      <c r="R269" t="s">
        <v>2927</v>
      </c>
      <c r="S269" s="1"/>
      <c r="Z269" t="s">
        <v>1065</v>
      </c>
      <c r="AA269" t="s">
        <v>544</v>
      </c>
      <c r="AB269" t="s">
        <v>2477</v>
      </c>
      <c r="AC269" t="s">
        <v>1064</v>
      </c>
      <c r="AD269" s="3">
        <v>767400060018</v>
      </c>
      <c r="AE269" t="s">
        <v>545</v>
      </c>
      <c r="AF269" t="s">
        <v>942</v>
      </c>
      <c r="AG269" t="s">
        <v>561</v>
      </c>
      <c r="AI269" s="5"/>
      <c r="AJ269" s="5"/>
    </row>
    <row r="270" spans="17:36" x14ac:dyDescent="0.25">
      <c r="Q270" t="s">
        <v>5244</v>
      </c>
      <c r="R270" t="s">
        <v>2928</v>
      </c>
      <c r="S270" s="1"/>
      <c r="Z270" t="s">
        <v>1067</v>
      </c>
      <c r="AA270" t="s">
        <v>544</v>
      </c>
      <c r="AB270" t="s">
        <v>2478</v>
      </c>
      <c r="AC270" t="s">
        <v>1066</v>
      </c>
      <c r="AD270" s="3">
        <v>767400060012</v>
      </c>
      <c r="AE270" t="s">
        <v>545</v>
      </c>
      <c r="AF270" t="s">
        <v>942</v>
      </c>
      <c r="AG270" t="s">
        <v>561</v>
      </c>
      <c r="AI270" s="5"/>
      <c r="AJ270" s="5"/>
    </row>
    <row r="271" spans="17:36" x14ac:dyDescent="0.25">
      <c r="Q271" t="s">
        <v>5245</v>
      </c>
      <c r="R271" t="s">
        <v>2929</v>
      </c>
      <c r="S271" s="1"/>
      <c r="Z271" t="s">
        <v>1069</v>
      </c>
      <c r="AA271" t="s">
        <v>544</v>
      </c>
      <c r="AB271" t="s">
        <v>2479</v>
      </c>
      <c r="AC271" t="s">
        <v>1068</v>
      </c>
      <c r="AD271" s="3">
        <v>767400060008</v>
      </c>
      <c r="AE271" t="s">
        <v>545</v>
      </c>
      <c r="AF271" t="s">
        <v>942</v>
      </c>
      <c r="AG271" t="s">
        <v>561</v>
      </c>
      <c r="AI271" s="5"/>
      <c r="AJ271" s="5"/>
    </row>
    <row r="272" spans="17:36" x14ac:dyDescent="0.25">
      <c r="Q272" t="s">
        <v>5246</v>
      </c>
      <c r="R272" t="s">
        <v>2930</v>
      </c>
      <c r="S272" s="1"/>
      <c r="Z272" t="s">
        <v>1071</v>
      </c>
      <c r="AA272" t="s">
        <v>544</v>
      </c>
      <c r="AB272" t="s">
        <v>2480</v>
      </c>
      <c r="AC272" t="s">
        <v>1070</v>
      </c>
      <c r="AD272" s="3">
        <v>150400040109</v>
      </c>
      <c r="AE272" t="s">
        <v>545</v>
      </c>
      <c r="AF272" t="s">
        <v>546</v>
      </c>
      <c r="AG272" t="s">
        <v>547</v>
      </c>
      <c r="AI272" s="5"/>
      <c r="AJ272" s="5"/>
    </row>
    <row r="273" spans="17:36" x14ac:dyDescent="0.25">
      <c r="Q273" t="s">
        <v>5247</v>
      </c>
      <c r="R273" t="s">
        <v>5248</v>
      </c>
      <c r="S273" s="1"/>
      <c r="Z273" t="s">
        <v>1073</v>
      </c>
      <c r="AA273" t="s">
        <v>544</v>
      </c>
      <c r="AB273" t="s">
        <v>2480</v>
      </c>
      <c r="AC273" t="s">
        <v>1072</v>
      </c>
      <c r="AD273" s="3">
        <v>150400030058</v>
      </c>
      <c r="AE273" t="s">
        <v>545</v>
      </c>
      <c r="AF273" t="s">
        <v>546</v>
      </c>
      <c r="AG273" t="s">
        <v>547</v>
      </c>
      <c r="AI273" s="5"/>
      <c r="AJ273" s="5"/>
    </row>
    <row r="274" spans="17:36" x14ac:dyDescent="0.25">
      <c r="Q274" t="s">
        <v>5249</v>
      </c>
      <c r="R274" t="s">
        <v>2931</v>
      </c>
      <c r="S274" s="1"/>
      <c r="Z274" t="s">
        <v>1075</v>
      </c>
      <c r="AA274" t="s">
        <v>544</v>
      </c>
      <c r="AB274" t="s">
        <v>2481</v>
      </c>
      <c r="AC274" t="s">
        <v>1074</v>
      </c>
      <c r="AD274" s="3">
        <v>150400040078</v>
      </c>
      <c r="AE274" t="s">
        <v>545</v>
      </c>
      <c r="AF274" t="s">
        <v>546</v>
      </c>
      <c r="AG274" t="s">
        <v>547</v>
      </c>
      <c r="AI274" s="5"/>
      <c r="AJ274" s="5"/>
    </row>
    <row r="275" spans="17:36" x14ac:dyDescent="0.25">
      <c r="Q275" t="s">
        <v>5250</v>
      </c>
      <c r="R275" t="s">
        <v>2932</v>
      </c>
      <c r="S275" s="1"/>
      <c r="Z275" t="s">
        <v>1077</v>
      </c>
      <c r="AA275" t="s">
        <v>544</v>
      </c>
      <c r="AB275" t="s">
        <v>2482</v>
      </c>
      <c r="AC275" t="s">
        <v>1076</v>
      </c>
      <c r="AD275" s="3"/>
      <c r="AE275" t="s">
        <v>545</v>
      </c>
      <c r="AF275" t="s">
        <v>546</v>
      </c>
      <c r="AG275" t="s">
        <v>547</v>
      </c>
      <c r="AI275" s="5"/>
      <c r="AJ275" s="5"/>
    </row>
    <row r="276" spans="17:36" x14ac:dyDescent="0.25">
      <c r="Q276" t="s">
        <v>5251</v>
      </c>
      <c r="R276" t="s">
        <v>2933</v>
      </c>
      <c r="S276" s="1"/>
      <c r="Z276" t="s">
        <v>1079</v>
      </c>
      <c r="AA276" t="s">
        <v>544</v>
      </c>
      <c r="AB276" t="s">
        <v>2483</v>
      </c>
      <c r="AC276" t="s">
        <v>1078</v>
      </c>
      <c r="AD276" s="3"/>
      <c r="AE276" t="s">
        <v>545</v>
      </c>
      <c r="AF276" t="s">
        <v>546</v>
      </c>
      <c r="AG276" t="s">
        <v>547</v>
      </c>
      <c r="AI276" s="5"/>
      <c r="AJ276" s="5"/>
    </row>
    <row r="277" spans="17:36" x14ac:dyDescent="0.25">
      <c r="Q277" t="s">
        <v>5252</v>
      </c>
      <c r="R277" t="s">
        <v>5601</v>
      </c>
      <c r="S277" s="1"/>
      <c r="Z277" t="s">
        <v>1081</v>
      </c>
      <c r="AA277" t="s">
        <v>544</v>
      </c>
      <c r="AB277" t="s">
        <v>2484</v>
      </c>
      <c r="AC277" t="s">
        <v>1080</v>
      </c>
      <c r="AD277" s="3">
        <v>150400039997</v>
      </c>
      <c r="AE277" t="s">
        <v>545</v>
      </c>
      <c r="AF277" t="s">
        <v>546</v>
      </c>
      <c r="AG277" t="s">
        <v>547</v>
      </c>
      <c r="AI277" s="5"/>
      <c r="AJ277" s="5"/>
    </row>
    <row r="278" spans="17:36" x14ac:dyDescent="0.25">
      <c r="Q278" t="s">
        <v>5253</v>
      </c>
      <c r="R278" t="s">
        <v>5602</v>
      </c>
      <c r="S278" s="1"/>
      <c r="Z278" t="s">
        <v>1083</v>
      </c>
      <c r="AA278" t="s">
        <v>544</v>
      </c>
      <c r="AB278" t="s">
        <v>2484</v>
      </c>
      <c r="AC278" t="s">
        <v>1082</v>
      </c>
      <c r="AD278" s="3">
        <v>150400039999</v>
      </c>
      <c r="AE278" t="s">
        <v>545</v>
      </c>
      <c r="AF278" t="s">
        <v>546</v>
      </c>
      <c r="AG278" t="s">
        <v>547</v>
      </c>
      <c r="AI278" s="5"/>
      <c r="AJ278" s="5"/>
    </row>
    <row r="279" spans="17:36" x14ac:dyDescent="0.25">
      <c r="Q279" t="s">
        <v>5254</v>
      </c>
      <c r="R279" t="s">
        <v>5603</v>
      </c>
      <c r="S279" s="1"/>
      <c r="Z279" t="s">
        <v>1085</v>
      </c>
      <c r="AA279" t="s">
        <v>544</v>
      </c>
      <c r="AB279" t="s">
        <v>2483</v>
      </c>
      <c r="AC279" t="s">
        <v>1084</v>
      </c>
      <c r="AD279" s="3">
        <v>150400039998</v>
      </c>
      <c r="AE279" t="s">
        <v>545</v>
      </c>
      <c r="AF279" t="s">
        <v>546</v>
      </c>
      <c r="AG279" t="s">
        <v>547</v>
      </c>
      <c r="AI279" s="5"/>
      <c r="AJ279" s="5"/>
    </row>
    <row r="280" spans="17:36" x14ac:dyDescent="0.25">
      <c r="Q280" t="s">
        <v>5255</v>
      </c>
      <c r="R280" t="s">
        <v>5604</v>
      </c>
      <c r="S280" s="1"/>
      <c r="Z280" t="s">
        <v>1087</v>
      </c>
      <c r="AA280" t="s">
        <v>544</v>
      </c>
      <c r="AB280" t="s">
        <v>2484</v>
      </c>
      <c r="AC280" t="s">
        <v>1086</v>
      </c>
      <c r="AD280" s="3">
        <v>150400039996</v>
      </c>
      <c r="AE280" t="s">
        <v>545</v>
      </c>
      <c r="AF280" t="s">
        <v>546</v>
      </c>
      <c r="AG280" t="s">
        <v>547</v>
      </c>
      <c r="AI280" s="5"/>
      <c r="AJ280" s="5"/>
    </row>
    <row r="281" spans="17:36" x14ac:dyDescent="0.25">
      <c r="Q281" t="s">
        <v>5256</v>
      </c>
      <c r="R281" t="s">
        <v>5605</v>
      </c>
      <c r="S281" s="1"/>
      <c r="Z281" t="s">
        <v>1089</v>
      </c>
      <c r="AA281" t="s">
        <v>544</v>
      </c>
      <c r="AB281" t="s">
        <v>2483</v>
      </c>
      <c r="AC281" t="s">
        <v>1088</v>
      </c>
      <c r="AD281" s="3">
        <v>150400040169</v>
      </c>
      <c r="AE281" t="s">
        <v>545</v>
      </c>
      <c r="AF281" t="s">
        <v>546</v>
      </c>
      <c r="AG281" t="s">
        <v>547</v>
      </c>
      <c r="AI281" s="5"/>
      <c r="AJ281" s="5"/>
    </row>
    <row r="282" spans="17:36" x14ac:dyDescent="0.25">
      <c r="Q282" t="s">
        <v>5257</v>
      </c>
      <c r="R282" t="s">
        <v>5606</v>
      </c>
      <c r="S282" s="1"/>
      <c r="Z282" t="s">
        <v>1091</v>
      </c>
      <c r="AA282" t="s">
        <v>576</v>
      </c>
      <c r="AB282" t="s">
        <v>2485</v>
      </c>
      <c r="AC282" t="s">
        <v>1090</v>
      </c>
      <c r="AD282" s="3">
        <v>150400040312</v>
      </c>
      <c r="AE282" t="s">
        <v>545</v>
      </c>
      <c r="AF282" t="s">
        <v>546</v>
      </c>
      <c r="AG282" t="s">
        <v>547</v>
      </c>
      <c r="AI282" s="5"/>
      <c r="AJ282" s="5"/>
    </row>
    <row r="283" spans="17:36" x14ac:dyDescent="0.25">
      <c r="Q283" t="s">
        <v>5258</v>
      </c>
      <c r="R283" t="s">
        <v>5607</v>
      </c>
      <c r="S283" s="1"/>
      <c r="Z283" t="s">
        <v>1093</v>
      </c>
      <c r="AA283" t="s">
        <v>590</v>
      </c>
      <c r="AB283" t="s">
        <v>2486</v>
      </c>
      <c r="AC283" t="s">
        <v>1092</v>
      </c>
      <c r="AD283" s="3">
        <v>150400030062</v>
      </c>
      <c r="AE283" t="s">
        <v>545</v>
      </c>
      <c r="AF283" t="s">
        <v>546</v>
      </c>
      <c r="AG283" t="s">
        <v>547</v>
      </c>
      <c r="AI283" s="5"/>
      <c r="AJ283" s="5"/>
    </row>
    <row r="284" spans="17:36" x14ac:dyDescent="0.25">
      <c r="Q284" t="s">
        <v>5259</v>
      </c>
      <c r="R284" t="s">
        <v>5608</v>
      </c>
      <c r="S284" s="1"/>
      <c r="Z284" t="s">
        <v>1095</v>
      </c>
      <c r="AA284" t="s">
        <v>544</v>
      </c>
      <c r="AB284" t="s">
        <v>2486</v>
      </c>
      <c r="AC284" t="s">
        <v>1094</v>
      </c>
      <c r="AD284" s="3"/>
      <c r="AE284" t="s">
        <v>545</v>
      </c>
      <c r="AF284" t="s">
        <v>546</v>
      </c>
      <c r="AG284" t="s">
        <v>547</v>
      </c>
      <c r="AI284" s="5"/>
      <c r="AJ284" s="5"/>
    </row>
    <row r="285" spans="17:36" x14ac:dyDescent="0.25">
      <c r="Q285" t="s">
        <v>5260</v>
      </c>
      <c r="R285" t="s">
        <v>2934</v>
      </c>
      <c r="S285" s="1"/>
      <c r="Z285" t="s">
        <v>1097</v>
      </c>
      <c r="AA285" t="s">
        <v>544</v>
      </c>
      <c r="AB285" t="s">
        <v>2486</v>
      </c>
      <c r="AC285" t="s">
        <v>1096</v>
      </c>
      <c r="AD285" s="3"/>
      <c r="AE285" t="s">
        <v>545</v>
      </c>
      <c r="AF285" t="s">
        <v>546</v>
      </c>
      <c r="AG285" t="s">
        <v>547</v>
      </c>
      <c r="AI285" s="5"/>
      <c r="AJ285" s="5"/>
    </row>
    <row r="286" spans="17:36" x14ac:dyDescent="0.25">
      <c r="Q286" t="s">
        <v>5261</v>
      </c>
      <c r="R286" t="s">
        <v>5609</v>
      </c>
      <c r="S286" s="1"/>
      <c r="Z286" t="s">
        <v>1099</v>
      </c>
      <c r="AA286" t="s">
        <v>544</v>
      </c>
      <c r="AB286" t="s">
        <v>2303</v>
      </c>
      <c r="AC286" t="s">
        <v>1098</v>
      </c>
      <c r="AD286" s="3"/>
      <c r="AE286" t="s">
        <v>545</v>
      </c>
      <c r="AF286" t="s">
        <v>546</v>
      </c>
      <c r="AG286" t="s">
        <v>547</v>
      </c>
      <c r="AI286" s="5"/>
      <c r="AJ286" s="5"/>
    </row>
    <row r="287" spans="17:36" x14ac:dyDescent="0.25">
      <c r="Q287" t="s">
        <v>5262</v>
      </c>
      <c r="R287" t="s">
        <v>5610</v>
      </c>
      <c r="S287" s="1"/>
      <c r="Z287" t="s">
        <v>1101</v>
      </c>
      <c r="AA287" t="s">
        <v>544</v>
      </c>
      <c r="AB287" t="s">
        <v>2487</v>
      </c>
      <c r="AC287" t="s">
        <v>1100</v>
      </c>
      <c r="AD287" s="3">
        <v>150400040203</v>
      </c>
      <c r="AE287" t="s">
        <v>545</v>
      </c>
      <c r="AF287" t="s">
        <v>546</v>
      </c>
      <c r="AG287" t="s">
        <v>547</v>
      </c>
      <c r="AI287" s="5"/>
      <c r="AJ287" s="5"/>
    </row>
    <row r="288" spans="17:36" x14ac:dyDescent="0.25">
      <c r="Q288" t="s">
        <v>5263</v>
      </c>
      <c r="R288" t="s">
        <v>5611</v>
      </c>
      <c r="S288" s="1"/>
      <c r="Z288" t="s">
        <v>1103</v>
      </c>
      <c r="AA288" t="s">
        <v>544</v>
      </c>
      <c r="AB288" t="s">
        <v>2488</v>
      </c>
      <c r="AC288" t="s">
        <v>1102</v>
      </c>
      <c r="AD288" s="3">
        <v>150400040130</v>
      </c>
      <c r="AE288" t="s">
        <v>545</v>
      </c>
      <c r="AF288" t="s">
        <v>546</v>
      </c>
      <c r="AG288" t="s">
        <v>547</v>
      </c>
      <c r="AI288" s="5"/>
      <c r="AJ288" s="5"/>
    </row>
    <row r="289" spans="17:36" x14ac:dyDescent="0.25">
      <c r="Q289" t="s">
        <v>5264</v>
      </c>
      <c r="R289" t="s">
        <v>5612</v>
      </c>
      <c r="S289" s="1"/>
      <c r="Z289" t="s">
        <v>1105</v>
      </c>
      <c r="AA289" t="s">
        <v>544</v>
      </c>
      <c r="AB289" t="s">
        <v>2489</v>
      </c>
      <c r="AC289" t="s">
        <v>1104</v>
      </c>
      <c r="AD289" s="3">
        <v>150400040271</v>
      </c>
      <c r="AE289" t="s">
        <v>545</v>
      </c>
      <c r="AF289" t="s">
        <v>546</v>
      </c>
      <c r="AG289" t="s">
        <v>547</v>
      </c>
      <c r="AI289" s="5"/>
      <c r="AJ289" s="5"/>
    </row>
    <row r="290" spans="17:36" x14ac:dyDescent="0.25">
      <c r="Q290" t="s">
        <v>5265</v>
      </c>
      <c r="R290" t="s">
        <v>5613</v>
      </c>
      <c r="S290" s="1"/>
      <c r="Z290" t="s">
        <v>1107</v>
      </c>
      <c r="AA290" t="s">
        <v>544</v>
      </c>
      <c r="AB290" t="s">
        <v>2490</v>
      </c>
      <c r="AC290" t="s">
        <v>1106</v>
      </c>
      <c r="AD290" s="3">
        <v>150400040272</v>
      </c>
      <c r="AE290" t="s">
        <v>545</v>
      </c>
      <c r="AF290" t="s">
        <v>546</v>
      </c>
      <c r="AG290" t="s">
        <v>547</v>
      </c>
      <c r="AI290" s="5"/>
      <c r="AJ290" s="5"/>
    </row>
    <row r="291" spans="17:36" x14ac:dyDescent="0.25">
      <c r="Q291" t="s">
        <v>5266</v>
      </c>
      <c r="R291" t="s">
        <v>5614</v>
      </c>
      <c r="S291" s="1"/>
      <c r="Z291" t="s">
        <v>1109</v>
      </c>
      <c r="AA291" t="s">
        <v>544</v>
      </c>
      <c r="AB291" t="s">
        <v>2491</v>
      </c>
      <c r="AC291" t="s">
        <v>1108</v>
      </c>
      <c r="AD291" s="3">
        <v>150400040060</v>
      </c>
      <c r="AE291" t="s">
        <v>545</v>
      </c>
      <c r="AF291" t="s">
        <v>546</v>
      </c>
      <c r="AG291" t="s">
        <v>547</v>
      </c>
      <c r="AI291" s="5"/>
      <c r="AJ291" s="5"/>
    </row>
    <row r="292" spans="17:36" x14ac:dyDescent="0.25">
      <c r="Q292" t="s">
        <v>5267</v>
      </c>
      <c r="R292" t="s">
        <v>2935</v>
      </c>
      <c r="S292" s="1"/>
      <c r="Z292" t="s">
        <v>1111</v>
      </c>
      <c r="AA292" t="s">
        <v>544</v>
      </c>
      <c r="AB292" t="s">
        <v>2491</v>
      </c>
      <c r="AC292" t="s">
        <v>1110</v>
      </c>
      <c r="AD292" s="3">
        <v>150400040061</v>
      </c>
      <c r="AE292" t="s">
        <v>545</v>
      </c>
      <c r="AF292" t="s">
        <v>546</v>
      </c>
      <c r="AG292" t="s">
        <v>547</v>
      </c>
      <c r="AI292" s="5"/>
      <c r="AJ292" s="5"/>
    </row>
    <row r="293" spans="17:36" x14ac:dyDescent="0.25">
      <c r="Q293" t="s">
        <v>5268</v>
      </c>
      <c r="R293" t="s">
        <v>5615</v>
      </c>
      <c r="S293" s="1"/>
      <c r="Z293" t="s">
        <v>1113</v>
      </c>
      <c r="AA293" t="s">
        <v>544</v>
      </c>
      <c r="AB293" t="s">
        <v>2487</v>
      </c>
      <c r="AC293" t="s">
        <v>1112</v>
      </c>
      <c r="AD293" s="3">
        <v>150400040108</v>
      </c>
      <c r="AE293" t="s">
        <v>545</v>
      </c>
      <c r="AF293" t="s">
        <v>546</v>
      </c>
      <c r="AG293" t="s">
        <v>547</v>
      </c>
      <c r="AI293" s="5"/>
      <c r="AJ293" s="5"/>
    </row>
    <row r="294" spans="17:36" x14ac:dyDescent="0.25">
      <c r="Q294" t="s">
        <v>5269</v>
      </c>
      <c r="R294" t="s">
        <v>2936</v>
      </c>
      <c r="S294" s="1"/>
      <c r="Z294" t="s">
        <v>1115</v>
      </c>
      <c r="AA294" t="s">
        <v>544</v>
      </c>
      <c r="AB294" t="s">
        <v>2487</v>
      </c>
      <c r="AC294" t="s">
        <v>1114</v>
      </c>
      <c r="AD294" s="3">
        <v>150400040110</v>
      </c>
      <c r="AE294" t="s">
        <v>545</v>
      </c>
      <c r="AF294" t="s">
        <v>546</v>
      </c>
      <c r="AG294" t="s">
        <v>547</v>
      </c>
      <c r="AI294" s="5"/>
      <c r="AJ294" s="5"/>
    </row>
    <row r="295" spans="17:36" x14ac:dyDescent="0.25">
      <c r="Q295" t="s">
        <v>5270</v>
      </c>
      <c r="R295" t="s">
        <v>2937</v>
      </c>
      <c r="S295" s="1"/>
      <c r="Z295" t="s">
        <v>1117</v>
      </c>
      <c r="AA295" t="s">
        <v>544</v>
      </c>
      <c r="AB295" t="s">
        <v>2487</v>
      </c>
      <c r="AC295" t="s">
        <v>1116</v>
      </c>
      <c r="AD295" s="3">
        <v>150400040299</v>
      </c>
      <c r="AE295" t="s">
        <v>545</v>
      </c>
      <c r="AF295" t="s">
        <v>546</v>
      </c>
      <c r="AG295" t="s">
        <v>547</v>
      </c>
      <c r="AI295" s="5"/>
      <c r="AJ295" s="5"/>
    </row>
    <row r="296" spans="17:36" x14ac:dyDescent="0.25">
      <c r="Q296" t="s">
        <v>5271</v>
      </c>
      <c r="R296" t="s">
        <v>5272</v>
      </c>
      <c r="S296" s="1"/>
      <c r="Z296" t="s">
        <v>1119</v>
      </c>
      <c r="AA296" t="s">
        <v>544</v>
      </c>
      <c r="AB296" t="s">
        <v>2492</v>
      </c>
      <c r="AC296" t="s">
        <v>1118</v>
      </c>
      <c r="AD296" s="3">
        <v>150400030065</v>
      </c>
      <c r="AE296" t="s">
        <v>545</v>
      </c>
      <c r="AF296" t="s">
        <v>546</v>
      </c>
      <c r="AG296" t="s">
        <v>547</v>
      </c>
      <c r="AI296" s="5"/>
      <c r="AJ296" s="5"/>
    </row>
    <row r="297" spans="17:36" x14ac:dyDescent="0.25">
      <c r="Q297" t="s">
        <v>5273</v>
      </c>
      <c r="R297" t="s">
        <v>2938</v>
      </c>
      <c r="S297" s="1"/>
      <c r="Z297" t="s">
        <v>1121</v>
      </c>
      <c r="AA297" t="s">
        <v>544</v>
      </c>
      <c r="AB297" t="s">
        <v>2493</v>
      </c>
      <c r="AC297" t="s">
        <v>1120</v>
      </c>
      <c r="AD297" s="3">
        <v>150400040040</v>
      </c>
      <c r="AE297" t="s">
        <v>545</v>
      </c>
      <c r="AF297" t="s">
        <v>546</v>
      </c>
      <c r="AG297" t="s">
        <v>547</v>
      </c>
      <c r="AI297" s="5"/>
      <c r="AJ297" s="5"/>
    </row>
    <row r="298" spans="17:36" x14ac:dyDescent="0.25">
      <c r="Q298" t="s">
        <v>5274</v>
      </c>
      <c r="R298" t="s">
        <v>2939</v>
      </c>
      <c r="S298" s="1"/>
      <c r="Z298" t="s">
        <v>1123</v>
      </c>
      <c r="AA298" t="s">
        <v>544</v>
      </c>
      <c r="AB298" t="s">
        <v>2494</v>
      </c>
      <c r="AC298" t="s">
        <v>1122</v>
      </c>
      <c r="AD298" s="3">
        <v>150400040234</v>
      </c>
      <c r="AE298" t="s">
        <v>545</v>
      </c>
      <c r="AF298" t="s">
        <v>546</v>
      </c>
      <c r="AG298" t="s">
        <v>547</v>
      </c>
      <c r="AI298" s="5"/>
      <c r="AJ298" s="5"/>
    </row>
    <row r="299" spans="17:36" x14ac:dyDescent="0.25">
      <c r="Q299" t="s">
        <v>5275</v>
      </c>
      <c r="R299" t="s">
        <v>2940</v>
      </c>
      <c r="S299" s="1"/>
      <c r="Z299" t="s">
        <v>1125</v>
      </c>
      <c r="AA299" t="s">
        <v>544</v>
      </c>
      <c r="AB299" t="s">
        <v>2494</v>
      </c>
      <c r="AC299" t="s">
        <v>1124</v>
      </c>
      <c r="AD299" s="3">
        <v>150400040233</v>
      </c>
      <c r="AE299" t="s">
        <v>545</v>
      </c>
      <c r="AF299" t="s">
        <v>546</v>
      </c>
      <c r="AG299" t="s">
        <v>547</v>
      </c>
      <c r="AI299" s="5"/>
      <c r="AJ299" s="5"/>
    </row>
    <row r="300" spans="17:36" x14ac:dyDescent="0.25">
      <c r="Q300" t="s">
        <v>5276</v>
      </c>
      <c r="R300" t="s">
        <v>2941</v>
      </c>
      <c r="S300" s="1"/>
      <c r="Z300" t="s">
        <v>1127</v>
      </c>
      <c r="AA300" t="s">
        <v>544</v>
      </c>
      <c r="AB300" t="s">
        <v>2494</v>
      </c>
      <c r="AC300" t="s">
        <v>1126</v>
      </c>
      <c r="AD300" s="3">
        <v>150400040235</v>
      </c>
      <c r="AE300" t="s">
        <v>545</v>
      </c>
      <c r="AF300" t="s">
        <v>546</v>
      </c>
      <c r="AG300" t="s">
        <v>547</v>
      </c>
      <c r="AI300" s="5"/>
      <c r="AJ300" s="5"/>
    </row>
    <row r="301" spans="17:36" x14ac:dyDescent="0.25">
      <c r="Q301" t="s">
        <v>5277</v>
      </c>
      <c r="R301" t="s">
        <v>2942</v>
      </c>
      <c r="S301" s="1"/>
      <c r="Z301" t="s">
        <v>1129</v>
      </c>
      <c r="AA301" t="s">
        <v>544</v>
      </c>
      <c r="AB301" t="s">
        <v>2442</v>
      </c>
      <c r="AC301" t="s">
        <v>1128</v>
      </c>
      <c r="AD301" s="3">
        <v>150400040041</v>
      </c>
      <c r="AE301" t="s">
        <v>545</v>
      </c>
      <c r="AF301" t="s">
        <v>546</v>
      </c>
      <c r="AG301" t="s">
        <v>547</v>
      </c>
      <c r="AI301" s="5"/>
      <c r="AJ301" s="5"/>
    </row>
    <row r="302" spans="17:36" x14ac:dyDescent="0.25">
      <c r="Q302" t="s">
        <v>5278</v>
      </c>
      <c r="R302" t="s">
        <v>2943</v>
      </c>
      <c r="S302" s="1"/>
      <c r="Z302" t="s">
        <v>1131</v>
      </c>
      <c r="AA302" t="s">
        <v>544</v>
      </c>
      <c r="AB302" t="s">
        <v>2495</v>
      </c>
      <c r="AC302" t="s">
        <v>1130</v>
      </c>
      <c r="AD302" s="3">
        <v>150400040225</v>
      </c>
      <c r="AE302" t="s">
        <v>545</v>
      </c>
      <c r="AF302" t="s">
        <v>546</v>
      </c>
      <c r="AG302" t="s">
        <v>547</v>
      </c>
      <c r="AI302" s="5"/>
      <c r="AJ302" s="5"/>
    </row>
    <row r="303" spans="17:36" x14ac:dyDescent="0.25">
      <c r="Q303" t="s">
        <v>5279</v>
      </c>
      <c r="R303" t="s">
        <v>2944</v>
      </c>
      <c r="S303" s="1"/>
      <c r="Z303" t="s">
        <v>1133</v>
      </c>
      <c r="AA303" t="s">
        <v>654</v>
      </c>
      <c r="AB303" t="s">
        <v>2496</v>
      </c>
      <c r="AC303" t="s">
        <v>1132</v>
      </c>
      <c r="AD303" s="3">
        <v>150400040273</v>
      </c>
      <c r="AE303" t="s">
        <v>545</v>
      </c>
      <c r="AF303" t="s">
        <v>546</v>
      </c>
      <c r="AG303" t="s">
        <v>547</v>
      </c>
      <c r="AI303" s="5"/>
      <c r="AJ303" s="5"/>
    </row>
    <row r="304" spans="17:36" x14ac:dyDescent="0.25">
      <c r="Q304" t="s">
        <v>5280</v>
      </c>
      <c r="R304" t="s">
        <v>2945</v>
      </c>
      <c r="S304" s="1"/>
      <c r="Z304" t="s">
        <v>1135</v>
      </c>
      <c r="AA304" t="s">
        <v>654</v>
      </c>
      <c r="AB304" t="s">
        <v>2497</v>
      </c>
      <c r="AC304" t="s">
        <v>1134</v>
      </c>
      <c r="AD304" s="3">
        <v>150400040245</v>
      </c>
      <c r="AE304" t="s">
        <v>545</v>
      </c>
      <c r="AF304" t="s">
        <v>546</v>
      </c>
      <c r="AG304" t="s">
        <v>547</v>
      </c>
      <c r="AI304" s="5"/>
      <c r="AJ304" s="5"/>
    </row>
    <row r="305" spans="17:36" x14ac:dyDescent="0.25">
      <c r="Q305" t="s">
        <v>5281</v>
      </c>
      <c r="R305" t="s">
        <v>2946</v>
      </c>
      <c r="S305" s="1"/>
      <c r="Z305" t="s">
        <v>1137</v>
      </c>
      <c r="AA305" t="s">
        <v>654</v>
      </c>
      <c r="AB305" t="s">
        <v>2497</v>
      </c>
      <c r="AC305" t="s">
        <v>1136</v>
      </c>
      <c r="AD305" s="3">
        <v>150400040249</v>
      </c>
      <c r="AE305" t="s">
        <v>545</v>
      </c>
      <c r="AF305" t="s">
        <v>546</v>
      </c>
      <c r="AG305" t="s">
        <v>547</v>
      </c>
      <c r="AI305" s="5"/>
      <c r="AJ305" s="5"/>
    </row>
    <row r="306" spans="17:36" x14ac:dyDescent="0.25">
      <c r="Q306" t="s">
        <v>5282</v>
      </c>
      <c r="R306" t="s">
        <v>2947</v>
      </c>
      <c r="S306" s="1"/>
      <c r="Z306" t="s">
        <v>1139</v>
      </c>
      <c r="AA306" t="s">
        <v>654</v>
      </c>
      <c r="AB306" t="s">
        <v>2498</v>
      </c>
      <c r="AC306" t="s">
        <v>1138</v>
      </c>
      <c r="AD306" s="3">
        <v>150400040204</v>
      </c>
      <c r="AE306" t="s">
        <v>545</v>
      </c>
      <c r="AF306" t="s">
        <v>546</v>
      </c>
      <c r="AG306" t="s">
        <v>547</v>
      </c>
      <c r="AI306" s="5"/>
      <c r="AJ306" s="5"/>
    </row>
    <row r="307" spans="17:36" x14ac:dyDescent="0.25">
      <c r="Q307" t="s">
        <v>5283</v>
      </c>
      <c r="R307" t="s">
        <v>5616</v>
      </c>
      <c r="S307" s="1"/>
      <c r="Z307" t="s">
        <v>1141</v>
      </c>
      <c r="AA307" t="s">
        <v>544</v>
      </c>
      <c r="AB307" t="s">
        <v>2303</v>
      </c>
      <c r="AC307" t="s">
        <v>1140</v>
      </c>
      <c r="AD307" s="3">
        <v>150400040248</v>
      </c>
      <c r="AE307" t="s">
        <v>545</v>
      </c>
      <c r="AF307" t="s">
        <v>546</v>
      </c>
      <c r="AG307" t="s">
        <v>622</v>
      </c>
      <c r="AI307" s="5"/>
      <c r="AJ307" s="5"/>
    </row>
    <row r="308" spans="17:36" x14ac:dyDescent="0.25">
      <c r="Q308" t="s">
        <v>5284</v>
      </c>
      <c r="R308" t="s">
        <v>5617</v>
      </c>
      <c r="S308" s="1"/>
      <c r="Z308" t="s">
        <v>1143</v>
      </c>
      <c r="AA308" t="s">
        <v>544</v>
      </c>
      <c r="AB308" t="s">
        <v>2499</v>
      </c>
      <c r="AC308" t="s">
        <v>1142</v>
      </c>
      <c r="AD308" s="3">
        <v>443600120003</v>
      </c>
      <c r="AE308" t="s">
        <v>545</v>
      </c>
      <c r="AF308" t="s">
        <v>560</v>
      </c>
      <c r="AG308" t="s">
        <v>561</v>
      </c>
      <c r="AI308" s="5"/>
      <c r="AJ308" s="5"/>
    </row>
    <row r="309" spans="17:36" x14ac:dyDescent="0.25">
      <c r="Q309" t="s">
        <v>5285</v>
      </c>
      <c r="R309" t="s">
        <v>2948</v>
      </c>
      <c r="S309" s="1"/>
      <c r="Z309" t="s">
        <v>1145</v>
      </c>
      <c r="AA309" t="s">
        <v>544</v>
      </c>
      <c r="AB309" t="s">
        <v>2500</v>
      </c>
      <c r="AC309" t="s">
        <v>1144</v>
      </c>
      <c r="AD309" s="3">
        <v>150400040262</v>
      </c>
      <c r="AE309" t="s">
        <v>545</v>
      </c>
      <c r="AF309" t="s">
        <v>546</v>
      </c>
      <c r="AG309" t="s">
        <v>547</v>
      </c>
      <c r="AI309" s="5"/>
      <c r="AJ309" s="5"/>
    </row>
    <row r="310" spans="17:36" x14ac:dyDescent="0.25">
      <c r="Q310" t="s">
        <v>5286</v>
      </c>
      <c r="R310" t="s">
        <v>2949</v>
      </c>
      <c r="S310" s="1"/>
      <c r="Z310" t="s">
        <v>1147</v>
      </c>
      <c r="AA310" t="s">
        <v>544</v>
      </c>
      <c r="AB310" t="s">
        <v>2497</v>
      </c>
      <c r="AC310" t="s">
        <v>1146</v>
      </c>
      <c r="AD310" s="3">
        <v>150400040211</v>
      </c>
      <c r="AE310" t="s">
        <v>545</v>
      </c>
      <c r="AF310" t="s">
        <v>546</v>
      </c>
      <c r="AG310" t="s">
        <v>547</v>
      </c>
      <c r="AI310" s="5"/>
      <c r="AJ310" s="5"/>
    </row>
    <row r="311" spans="17:36" x14ac:dyDescent="0.25">
      <c r="Q311" t="s">
        <v>5287</v>
      </c>
      <c r="R311" t="s">
        <v>2950</v>
      </c>
      <c r="S311" s="1"/>
      <c r="Z311" t="s">
        <v>1149</v>
      </c>
      <c r="AA311" t="s">
        <v>544</v>
      </c>
      <c r="AB311" t="s">
        <v>2501</v>
      </c>
      <c r="AC311" t="s">
        <v>1148</v>
      </c>
      <c r="AD311" s="3">
        <v>150400040210</v>
      </c>
      <c r="AE311" t="s">
        <v>545</v>
      </c>
      <c r="AF311" t="s">
        <v>546</v>
      </c>
      <c r="AG311" t="s">
        <v>547</v>
      </c>
      <c r="AI311" s="5"/>
      <c r="AJ311" s="5"/>
    </row>
    <row r="312" spans="17:36" x14ac:dyDescent="0.25">
      <c r="Q312" t="s">
        <v>5288</v>
      </c>
      <c r="R312" t="s">
        <v>2951</v>
      </c>
      <c r="S312" s="1"/>
      <c r="Z312" t="s">
        <v>1151</v>
      </c>
      <c r="AA312" t="s">
        <v>544</v>
      </c>
      <c r="AB312" t="s">
        <v>2497</v>
      </c>
      <c r="AC312" t="s">
        <v>1150</v>
      </c>
      <c r="AD312" s="3">
        <v>150400040164</v>
      </c>
      <c r="AE312" t="s">
        <v>545</v>
      </c>
      <c r="AF312" t="s">
        <v>546</v>
      </c>
      <c r="AG312" t="s">
        <v>547</v>
      </c>
      <c r="AI312" s="5"/>
      <c r="AJ312" s="5"/>
    </row>
    <row r="313" spans="17:36" x14ac:dyDescent="0.25">
      <c r="Q313" t="s">
        <v>5289</v>
      </c>
      <c r="R313" t="s">
        <v>5618</v>
      </c>
      <c r="S313" s="1"/>
      <c r="Z313" t="s">
        <v>1153</v>
      </c>
      <c r="AA313" t="s">
        <v>544</v>
      </c>
      <c r="AB313" t="s">
        <v>2502</v>
      </c>
      <c r="AC313" t="s">
        <v>1152</v>
      </c>
      <c r="AD313" s="3">
        <v>150400030068</v>
      </c>
      <c r="AE313" t="s">
        <v>545</v>
      </c>
      <c r="AF313" t="s">
        <v>546</v>
      </c>
      <c r="AG313" t="s">
        <v>547</v>
      </c>
      <c r="AI313" s="5"/>
      <c r="AJ313" s="5"/>
    </row>
    <row r="314" spans="17:36" x14ac:dyDescent="0.25">
      <c r="Q314" t="s">
        <v>5290</v>
      </c>
      <c r="R314" t="s">
        <v>2952</v>
      </c>
      <c r="S314" s="1"/>
      <c r="Z314" t="s">
        <v>1155</v>
      </c>
      <c r="AA314" t="s">
        <v>544</v>
      </c>
      <c r="AB314" t="s">
        <v>2313</v>
      </c>
      <c r="AC314" t="s">
        <v>1154</v>
      </c>
      <c r="AD314" s="3">
        <v>150400040188</v>
      </c>
      <c r="AE314" t="s">
        <v>545</v>
      </c>
      <c r="AF314" t="s">
        <v>546</v>
      </c>
      <c r="AG314" t="s">
        <v>547</v>
      </c>
      <c r="AI314" s="5"/>
      <c r="AJ314" s="5"/>
    </row>
    <row r="315" spans="17:36" x14ac:dyDescent="0.25">
      <c r="Q315" t="s">
        <v>5291</v>
      </c>
      <c r="R315" t="s">
        <v>5292</v>
      </c>
      <c r="S315" s="1"/>
      <c r="Z315" t="s">
        <v>1157</v>
      </c>
      <c r="AA315" t="s">
        <v>544</v>
      </c>
      <c r="AB315" t="s">
        <v>2503</v>
      </c>
      <c r="AC315" t="s">
        <v>1156</v>
      </c>
      <c r="AD315" s="3">
        <v>150400040066</v>
      </c>
      <c r="AE315" t="s">
        <v>545</v>
      </c>
      <c r="AF315" t="s">
        <v>546</v>
      </c>
      <c r="AG315" t="s">
        <v>547</v>
      </c>
      <c r="AI315" s="5"/>
      <c r="AJ315" s="5"/>
    </row>
    <row r="316" spans="17:36" x14ac:dyDescent="0.25">
      <c r="Q316" t="s">
        <v>5293</v>
      </c>
      <c r="R316" t="s">
        <v>5619</v>
      </c>
      <c r="S316" s="1"/>
      <c r="Z316" t="s">
        <v>1159</v>
      </c>
      <c r="AA316" t="s">
        <v>544</v>
      </c>
      <c r="AB316" t="s">
        <v>2306</v>
      </c>
      <c r="AC316" t="s">
        <v>1158</v>
      </c>
      <c r="AD316" s="3">
        <v>150400040236</v>
      </c>
      <c r="AE316" t="s">
        <v>545</v>
      </c>
      <c r="AF316" t="s">
        <v>546</v>
      </c>
      <c r="AG316" t="s">
        <v>547</v>
      </c>
      <c r="AI316" s="5"/>
      <c r="AJ316" s="5"/>
    </row>
    <row r="317" spans="17:36" x14ac:dyDescent="0.25">
      <c r="Q317" t="s">
        <v>5294</v>
      </c>
      <c r="R317" t="s">
        <v>5620</v>
      </c>
      <c r="S317" s="1"/>
      <c r="Z317" t="s">
        <v>1161</v>
      </c>
      <c r="AA317" t="s">
        <v>544</v>
      </c>
      <c r="AB317" t="s">
        <v>2504</v>
      </c>
      <c r="AC317" t="s">
        <v>1160</v>
      </c>
      <c r="AD317" s="3">
        <v>150400040250</v>
      </c>
      <c r="AE317" t="s">
        <v>545</v>
      </c>
      <c r="AF317" t="s">
        <v>546</v>
      </c>
      <c r="AG317" t="s">
        <v>547</v>
      </c>
      <c r="AI317" s="5"/>
      <c r="AJ317" s="5"/>
    </row>
    <row r="318" spans="17:36" x14ac:dyDescent="0.25">
      <c r="Q318" t="s">
        <v>5295</v>
      </c>
      <c r="R318" t="s">
        <v>5296</v>
      </c>
      <c r="S318" s="1"/>
      <c r="Z318" t="s">
        <v>1163</v>
      </c>
      <c r="AA318" t="s">
        <v>544</v>
      </c>
      <c r="AB318" t="s">
        <v>2484</v>
      </c>
      <c r="AC318" t="s">
        <v>1162</v>
      </c>
      <c r="AD318" s="3">
        <v>150400040056</v>
      </c>
      <c r="AE318" t="s">
        <v>545</v>
      </c>
      <c r="AF318" t="s">
        <v>546</v>
      </c>
      <c r="AG318" t="s">
        <v>547</v>
      </c>
      <c r="AI318" s="5"/>
      <c r="AJ318" s="5"/>
    </row>
    <row r="319" spans="17:36" x14ac:dyDescent="0.25">
      <c r="Q319" t="s">
        <v>5297</v>
      </c>
      <c r="R319" t="s">
        <v>2953</v>
      </c>
      <c r="S319" s="1"/>
      <c r="Z319" t="s">
        <v>1165</v>
      </c>
      <c r="AA319" t="s">
        <v>1166</v>
      </c>
      <c r="AB319" t="s">
        <v>2505</v>
      </c>
      <c r="AC319" t="s">
        <v>1164</v>
      </c>
      <c r="AD319" s="3">
        <v>150400040155</v>
      </c>
      <c r="AE319" t="s">
        <v>545</v>
      </c>
      <c r="AF319" t="s">
        <v>546</v>
      </c>
      <c r="AG319" t="s">
        <v>547</v>
      </c>
      <c r="AI319" s="5"/>
      <c r="AJ319" s="5"/>
    </row>
    <row r="320" spans="17:36" x14ac:dyDescent="0.25">
      <c r="Q320" t="s">
        <v>5298</v>
      </c>
      <c r="R320" t="s">
        <v>2954</v>
      </c>
      <c r="S320" s="1"/>
      <c r="Z320" t="s">
        <v>1168</v>
      </c>
      <c r="AA320" t="s">
        <v>544</v>
      </c>
      <c r="AB320" t="s">
        <v>2506</v>
      </c>
      <c r="AC320" t="s">
        <v>1167</v>
      </c>
      <c r="AD320" s="3"/>
      <c r="AE320" t="s">
        <v>545</v>
      </c>
      <c r="AF320" t="s">
        <v>546</v>
      </c>
      <c r="AG320" t="s">
        <v>547</v>
      </c>
      <c r="AI320" s="5"/>
      <c r="AJ320" s="5"/>
    </row>
    <row r="321" spans="17:36" x14ac:dyDescent="0.25">
      <c r="Q321" t="s">
        <v>5299</v>
      </c>
      <c r="R321" t="s">
        <v>2955</v>
      </c>
      <c r="S321" s="1"/>
      <c r="Z321" t="s">
        <v>1170</v>
      </c>
      <c r="AA321" t="s">
        <v>544</v>
      </c>
      <c r="AB321" t="s">
        <v>2365</v>
      </c>
      <c r="AC321" t="s">
        <v>1169</v>
      </c>
      <c r="AD321" s="3"/>
      <c r="AE321" t="s">
        <v>545</v>
      </c>
      <c r="AF321" t="s">
        <v>546</v>
      </c>
      <c r="AG321" t="s">
        <v>547</v>
      </c>
      <c r="AI321" s="5"/>
      <c r="AJ321" s="5"/>
    </row>
    <row r="322" spans="17:36" x14ac:dyDescent="0.25">
      <c r="Q322" t="s">
        <v>5300</v>
      </c>
      <c r="R322" t="s">
        <v>2956</v>
      </c>
      <c r="S322" s="1"/>
      <c r="Z322" t="s">
        <v>1172</v>
      </c>
      <c r="AA322" t="s">
        <v>1173</v>
      </c>
      <c r="AB322" t="s">
        <v>2507</v>
      </c>
      <c r="AC322" t="s">
        <v>1171</v>
      </c>
      <c r="AD322" s="3">
        <v>150400040147</v>
      </c>
      <c r="AE322" t="s">
        <v>545</v>
      </c>
      <c r="AF322" t="s">
        <v>546</v>
      </c>
      <c r="AG322" t="s">
        <v>547</v>
      </c>
      <c r="AI322" s="5"/>
      <c r="AJ322" s="5"/>
    </row>
    <row r="323" spans="17:36" x14ac:dyDescent="0.25">
      <c r="Q323" t="s">
        <v>5301</v>
      </c>
      <c r="R323" t="s">
        <v>2957</v>
      </c>
      <c r="S323" s="1"/>
      <c r="Z323" t="s">
        <v>1175</v>
      </c>
      <c r="AA323" t="s">
        <v>607</v>
      </c>
      <c r="AB323" t="s">
        <v>2508</v>
      </c>
      <c r="AC323" t="s">
        <v>1174</v>
      </c>
      <c r="AD323" s="3">
        <v>150400040174</v>
      </c>
      <c r="AE323" t="s">
        <v>545</v>
      </c>
      <c r="AF323" t="s">
        <v>546</v>
      </c>
      <c r="AG323" t="s">
        <v>547</v>
      </c>
      <c r="AI323" s="5"/>
      <c r="AJ323" s="5"/>
    </row>
    <row r="324" spans="17:36" x14ac:dyDescent="0.25">
      <c r="Q324" t="s">
        <v>5302</v>
      </c>
      <c r="R324" t="s">
        <v>2909</v>
      </c>
      <c r="S324" s="1"/>
      <c r="Z324" t="s">
        <v>1177</v>
      </c>
      <c r="AA324" t="s">
        <v>607</v>
      </c>
      <c r="AB324" t="s">
        <v>2508</v>
      </c>
      <c r="AC324" t="s">
        <v>1176</v>
      </c>
      <c r="AD324" s="3">
        <v>150400040176</v>
      </c>
      <c r="AE324" t="s">
        <v>545</v>
      </c>
      <c r="AF324" t="s">
        <v>546</v>
      </c>
      <c r="AG324" t="s">
        <v>547</v>
      </c>
      <c r="AI324" s="5"/>
      <c r="AJ324" s="5"/>
    </row>
    <row r="325" spans="17:36" x14ac:dyDescent="0.25">
      <c r="Q325" t="s">
        <v>5303</v>
      </c>
      <c r="R325" t="s">
        <v>2958</v>
      </c>
      <c r="S325" s="1"/>
      <c r="Z325" t="s">
        <v>1179</v>
      </c>
      <c r="AA325" t="s">
        <v>607</v>
      </c>
      <c r="AB325" t="s">
        <v>2508</v>
      </c>
      <c r="AC325" t="s">
        <v>1178</v>
      </c>
      <c r="AD325" s="3">
        <v>150400040177</v>
      </c>
      <c r="AE325" t="s">
        <v>545</v>
      </c>
      <c r="AF325" t="s">
        <v>546</v>
      </c>
      <c r="AG325" t="s">
        <v>547</v>
      </c>
      <c r="AI325" s="5"/>
      <c r="AJ325" s="5"/>
    </row>
    <row r="326" spans="17:36" x14ac:dyDescent="0.25">
      <c r="Q326" t="s">
        <v>5304</v>
      </c>
      <c r="R326" t="s">
        <v>5621</v>
      </c>
      <c r="S326" s="1"/>
      <c r="Z326" t="s">
        <v>1181</v>
      </c>
      <c r="AA326" t="s">
        <v>607</v>
      </c>
      <c r="AB326" t="s">
        <v>2303</v>
      </c>
      <c r="AC326" t="s">
        <v>1180</v>
      </c>
      <c r="AD326" s="3"/>
      <c r="AE326" t="s">
        <v>545</v>
      </c>
      <c r="AF326" t="s">
        <v>546</v>
      </c>
      <c r="AG326" t="s">
        <v>547</v>
      </c>
      <c r="AI326" s="5"/>
      <c r="AJ326" s="5"/>
    </row>
    <row r="327" spans="17:36" x14ac:dyDescent="0.25">
      <c r="Q327" t="s">
        <v>5305</v>
      </c>
      <c r="R327" t="s">
        <v>5622</v>
      </c>
      <c r="S327" s="1"/>
      <c r="Z327" t="s">
        <v>1183</v>
      </c>
      <c r="AA327" t="s">
        <v>607</v>
      </c>
      <c r="AB327" t="s">
        <v>2303</v>
      </c>
      <c r="AC327" t="s">
        <v>1182</v>
      </c>
      <c r="AD327" s="3"/>
      <c r="AE327" t="s">
        <v>545</v>
      </c>
      <c r="AF327" t="s">
        <v>546</v>
      </c>
      <c r="AG327" t="s">
        <v>547</v>
      </c>
      <c r="AI327" s="5"/>
      <c r="AJ327" s="5"/>
    </row>
    <row r="328" spans="17:36" x14ac:dyDescent="0.25">
      <c r="Q328" t="s">
        <v>5306</v>
      </c>
      <c r="R328" t="s">
        <v>2959</v>
      </c>
      <c r="S328" s="1"/>
      <c r="Z328" t="s">
        <v>1185</v>
      </c>
      <c r="AA328" t="s">
        <v>544</v>
      </c>
      <c r="AB328" t="s">
        <v>2368</v>
      </c>
      <c r="AC328" t="s">
        <v>1184</v>
      </c>
      <c r="AD328" s="3">
        <v>150400030069</v>
      </c>
      <c r="AE328" t="s">
        <v>545</v>
      </c>
      <c r="AF328" t="s">
        <v>546</v>
      </c>
      <c r="AG328" t="s">
        <v>547</v>
      </c>
      <c r="AI328" s="5"/>
      <c r="AJ328" s="5"/>
    </row>
    <row r="329" spans="17:36" x14ac:dyDescent="0.25">
      <c r="Q329" t="s">
        <v>5307</v>
      </c>
      <c r="R329" t="s">
        <v>2960</v>
      </c>
      <c r="S329" s="1"/>
      <c r="Z329" t="s">
        <v>1187</v>
      </c>
      <c r="AA329" t="s">
        <v>544</v>
      </c>
      <c r="AB329" t="s">
        <v>2509</v>
      </c>
      <c r="AC329" t="s">
        <v>1186</v>
      </c>
      <c r="AD329" s="3"/>
      <c r="AE329" t="s">
        <v>545</v>
      </c>
      <c r="AF329" t="s">
        <v>546</v>
      </c>
      <c r="AG329" t="s">
        <v>561</v>
      </c>
      <c r="AI329" s="5"/>
      <c r="AJ329" s="5"/>
    </row>
    <row r="330" spans="17:36" x14ac:dyDescent="0.25">
      <c r="Q330" t="s">
        <v>5308</v>
      </c>
      <c r="R330" t="s">
        <v>2961</v>
      </c>
      <c r="S330" s="1"/>
      <c r="Z330" t="s">
        <v>1189</v>
      </c>
      <c r="AA330" t="s">
        <v>544</v>
      </c>
      <c r="AB330" t="s">
        <v>2510</v>
      </c>
      <c r="AC330" t="s">
        <v>1188</v>
      </c>
      <c r="AD330" s="3">
        <v>150400040266</v>
      </c>
      <c r="AE330" t="s">
        <v>545</v>
      </c>
      <c r="AF330" t="s">
        <v>546</v>
      </c>
      <c r="AG330" t="s">
        <v>547</v>
      </c>
      <c r="AI330" s="5"/>
      <c r="AJ330" s="5"/>
    </row>
    <row r="331" spans="17:36" x14ac:dyDescent="0.25">
      <c r="Q331" t="s">
        <v>5309</v>
      </c>
      <c r="R331" t="s">
        <v>5623</v>
      </c>
      <c r="S331" s="1"/>
      <c r="Z331" t="s">
        <v>1191</v>
      </c>
      <c r="AA331" t="s">
        <v>544</v>
      </c>
      <c r="AB331" t="s">
        <v>2510</v>
      </c>
      <c r="AC331" t="s">
        <v>1190</v>
      </c>
      <c r="AD331" s="3">
        <v>150400040267</v>
      </c>
      <c r="AE331" t="s">
        <v>545</v>
      </c>
      <c r="AF331" t="s">
        <v>546</v>
      </c>
      <c r="AG331" t="s">
        <v>547</v>
      </c>
      <c r="AI331" s="5"/>
      <c r="AJ331" s="5"/>
    </row>
    <row r="332" spans="17:36" x14ac:dyDescent="0.25">
      <c r="Q332" t="s">
        <v>5310</v>
      </c>
      <c r="R332" t="s">
        <v>2962</v>
      </c>
      <c r="S332" s="1"/>
      <c r="Z332" t="s">
        <v>1193</v>
      </c>
      <c r="AA332" t="s">
        <v>544</v>
      </c>
      <c r="AB332" t="s">
        <v>2510</v>
      </c>
      <c r="AC332" t="s">
        <v>1192</v>
      </c>
      <c r="AD332" s="3">
        <v>150400040265</v>
      </c>
      <c r="AE332" t="s">
        <v>545</v>
      </c>
      <c r="AF332" t="s">
        <v>546</v>
      </c>
      <c r="AG332" t="s">
        <v>547</v>
      </c>
      <c r="AI332" s="5"/>
      <c r="AJ332" s="5"/>
    </row>
    <row r="333" spans="17:36" x14ac:dyDescent="0.25">
      <c r="Q333" t="s">
        <v>5311</v>
      </c>
      <c r="R333" t="s">
        <v>5624</v>
      </c>
      <c r="S333" s="1"/>
      <c r="Z333" t="s">
        <v>1195</v>
      </c>
      <c r="AA333" t="s">
        <v>544</v>
      </c>
      <c r="AB333" t="s">
        <v>2511</v>
      </c>
      <c r="AC333" t="s">
        <v>1194</v>
      </c>
      <c r="AD333" s="3">
        <v>150400040157</v>
      </c>
      <c r="AE333" t="s">
        <v>545</v>
      </c>
      <c r="AF333" t="s">
        <v>546</v>
      </c>
      <c r="AG333" t="s">
        <v>547</v>
      </c>
      <c r="AI333" s="5"/>
      <c r="AJ333" s="5"/>
    </row>
    <row r="334" spans="17:36" x14ac:dyDescent="0.25">
      <c r="Q334" t="s">
        <v>5312</v>
      </c>
      <c r="R334" t="s">
        <v>2964</v>
      </c>
      <c r="S334" s="1"/>
      <c r="Z334" t="s">
        <v>1197</v>
      </c>
      <c r="AA334" t="s">
        <v>544</v>
      </c>
      <c r="AB334" t="s">
        <v>2512</v>
      </c>
      <c r="AC334" t="s">
        <v>1196</v>
      </c>
      <c r="AD334" s="3"/>
      <c r="AE334" t="s">
        <v>545</v>
      </c>
      <c r="AF334" t="s">
        <v>546</v>
      </c>
      <c r="AG334" t="s">
        <v>547</v>
      </c>
      <c r="AI334" s="5"/>
      <c r="AJ334" s="5"/>
    </row>
    <row r="335" spans="17:36" x14ac:dyDescent="0.25">
      <c r="Q335" t="s">
        <v>5313</v>
      </c>
      <c r="R335" t="s">
        <v>2965</v>
      </c>
      <c r="S335" s="1"/>
      <c r="Z335" t="s">
        <v>1199</v>
      </c>
      <c r="AA335" t="s">
        <v>544</v>
      </c>
      <c r="AB335" t="s">
        <v>2513</v>
      </c>
      <c r="AC335" t="s">
        <v>1198</v>
      </c>
      <c r="AD335" s="3"/>
      <c r="AE335" t="s">
        <v>545</v>
      </c>
      <c r="AF335" t="s">
        <v>546</v>
      </c>
      <c r="AG335" t="s">
        <v>547</v>
      </c>
      <c r="AI335" s="5"/>
      <c r="AJ335" s="5"/>
    </row>
    <row r="336" spans="17:36" x14ac:dyDescent="0.25">
      <c r="Q336" t="s">
        <v>5314</v>
      </c>
      <c r="R336" t="s">
        <v>2966</v>
      </c>
      <c r="S336" s="1"/>
      <c r="Z336" t="s">
        <v>1201</v>
      </c>
      <c r="AA336" t="s">
        <v>544</v>
      </c>
      <c r="AB336" t="s">
        <v>2513</v>
      </c>
      <c r="AC336" t="s">
        <v>1200</v>
      </c>
      <c r="AD336" s="3"/>
      <c r="AE336" t="s">
        <v>545</v>
      </c>
      <c r="AF336" t="s">
        <v>546</v>
      </c>
      <c r="AG336" t="s">
        <v>547</v>
      </c>
      <c r="AI336" s="5"/>
      <c r="AJ336" s="5"/>
    </row>
    <row r="337" spans="17:36" x14ac:dyDescent="0.25">
      <c r="Q337" t="s">
        <v>5315</v>
      </c>
      <c r="R337" t="s">
        <v>5316</v>
      </c>
      <c r="S337" s="1"/>
      <c r="Z337" t="s">
        <v>1203</v>
      </c>
      <c r="AA337" t="s">
        <v>544</v>
      </c>
      <c r="AB337" t="s">
        <v>2510</v>
      </c>
      <c r="AC337" t="s">
        <v>1202</v>
      </c>
      <c r="AD337" s="3">
        <v>150400040268</v>
      </c>
      <c r="AE337" t="s">
        <v>545</v>
      </c>
      <c r="AF337" t="s">
        <v>546</v>
      </c>
      <c r="AG337" t="s">
        <v>547</v>
      </c>
      <c r="AI337" s="5"/>
      <c r="AJ337" s="5"/>
    </row>
    <row r="338" spans="17:36" x14ac:dyDescent="0.25">
      <c r="Q338" t="s">
        <v>5317</v>
      </c>
      <c r="R338" t="s">
        <v>2967</v>
      </c>
      <c r="S338" s="1"/>
      <c r="Z338" t="s">
        <v>1205</v>
      </c>
      <c r="AA338" t="s">
        <v>544</v>
      </c>
      <c r="AB338" t="s">
        <v>2514</v>
      </c>
      <c r="AC338" t="s">
        <v>1204</v>
      </c>
      <c r="AD338" s="3">
        <v>150400040274</v>
      </c>
      <c r="AE338" t="s">
        <v>545</v>
      </c>
      <c r="AF338" t="s">
        <v>546</v>
      </c>
      <c r="AG338" t="s">
        <v>547</v>
      </c>
      <c r="AI338" s="5"/>
      <c r="AJ338" s="5"/>
    </row>
    <row r="339" spans="17:36" x14ac:dyDescent="0.25">
      <c r="Q339" t="s">
        <v>5318</v>
      </c>
      <c r="R339" t="s">
        <v>2968</v>
      </c>
      <c r="S339" s="1"/>
      <c r="Z339" t="s">
        <v>1207</v>
      </c>
      <c r="AA339" t="s">
        <v>544</v>
      </c>
      <c r="AB339" t="s">
        <v>2515</v>
      </c>
      <c r="AC339" t="s">
        <v>1206</v>
      </c>
      <c r="AD339" s="3">
        <v>150400040275</v>
      </c>
      <c r="AE339" t="s">
        <v>545</v>
      </c>
      <c r="AF339" t="s">
        <v>546</v>
      </c>
      <c r="AG339" t="s">
        <v>547</v>
      </c>
      <c r="AI339" s="5"/>
      <c r="AJ339" s="5"/>
    </row>
    <row r="340" spans="17:36" x14ac:dyDescent="0.25">
      <c r="Q340" t="s">
        <v>5319</v>
      </c>
      <c r="R340" t="s">
        <v>5320</v>
      </c>
      <c r="S340" s="1"/>
      <c r="Z340" t="s">
        <v>1209</v>
      </c>
      <c r="AA340" t="s">
        <v>544</v>
      </c>
      <c r="AB340" t="s">
        <v>2516</v>
      </c>
      <c r="AC340" t="s">
        <v>1208</v>
      </c>
      <c r="AD340" s="3"/>
      <c r="AE340" t="s">
        <v>545</v>
      </c>
      <c r="AF340" t="s">
        <v>546</v>
      </c>
      <c r="AG340" t="s">
        <v>547</v>
      </c>
      <c r="AI340" s="5"/>
      <c r="AJ340" s="5"/>
    </row>
    <row r="341" spans="17:36" x14ac:dyDescent="0.25">
      <c r="Q341" t="s">
        <v>5321</v>
      </c>
      <c r="R341" t="s">
        <v>2969</v>
      </c>
      <c r="S341" s="1"/>
      <c r="Z341" t="s">
        <v>1211</v>
      </c>
      <c r="AA341" t="s">
        <v>544</v>
      </c>
      <c r="AB341" t="s">
        <v>2517</v>
      </c>
      <c r="AC341" t="s">
        <v>1210</v>
      </c>
      <c r="AD341" s="3"/>
      <c r="AE341" t="s">
        <v>545</v>
      </c>
      <c r="AF341" t="s">
        <v>546</v>
      </c>
      <c r="AG341" t="s">
        <v>547</v>
      </c>
      <c r="AI341" s="5"/>
      <c r="AJ341" s="5"/>
    </row>
    <row r="342" spans="17:36" x14ac:dyDescent="0.25">
      <c r="Q342" t="s">
        <v>5322</v>
      </c>
      <c r="R342" t="s">
        <v>2970</v>
      </c>
      <c r="S342" s="1"/>
      <c r="Z342" t="s">
        <v>1213</v>
      </c>
      <c r="AA342" t="s">
        <v>544</v>
      </c>
      <c r="AB342" t="s">
        <v>2518</v>
      </c>
      <c r="AC342" t="s">
        <v>1212</v>
      </c>
      <c r="AD342" s="3">
        <v>470300010001</v>
      </c>
      <c r="AE342" t="s">
        <v>545</v>
      </c>
      <c r="AF342" t="s">
        <v>1035</v>
      </c>
      <c r="AG342" t="s">
        <v>561</v>
      </c>
      <c r="AI342" s="5"/>
      <c r="AJ342" s="5"/>
    </row>
    <row r="343" spans="17:36" x14ac:dyDescent="0.25">
      <c r="Q343" t="s">
        <v>5323</v>
      </c>
      <c r="R343" t="s">
        <v>2971</v>
      </c>
      <c r="S343" s="1"/>
      <c r="Z343" t="s">
        <v>1215</v>
      </c>
      <c r="AA343" t="s">
        <v>544</v>
      </c>
      <c r="AB343" t="s">
        <v>2303</v>
      </c>
      <c r="AC343" t="s">
        <v>1214</v>
      </c>
      <c r="AD343" s="3">
        <v>150400040338</v>
      </c>
      <c r="AE343" t="s">
        <v>545</v>
      </c>
      <c r="AF343" t="s">
        <v>546</v>
      </c>
      <c r="AG343" t="s">
        <v>547</v>
      </c>
      <c r="AI343" s="5"/>
      <c r="AJ343" s="5"/>
    </row>
    <row r="344" spans="17:36" x14ac:dyDescent="0.25">
      <c r="Q344" t="s">
        <v>5324</v>
      </c>
      <c r="R344" t="s">
        <v>2963</v>
      </c>
      <c r="S344" s="1"/>
      <c r="Z344" t="s">
        <v>1217</v>
      </c>
      <c r="AA344" t="s">
        <v>544</v>
      </c>
      <c r="AB344" t="s">
        <v>2519</v>
      </c>
      <c r="AC344" t="s">
        <v>1216</v>
      </c>
      <c r="AD344" s="3">
        <v>150400040159</v>
      </c>
      <c r="AE344" t="s">
        <v>545</v>
      </c>
      <c r="AF344" t="s">
        <v>546</v>
      </c>
      <c r="AG344" t="s">
        <v>547</v>
      </c>
      <c r="AI344" s="5"/>
      <c r="AJ344" s="5"/>
    </row>
    <row r="345" spans="17:36" x14ac:dyDescent="0.25">
      <c r="Q345" t="s">
        <v>5325</v>
      </c>
      <c r="R345" t="s">
        <v>2972</v>
      </c>
      <c r="S345" s="1"/>
      <c r="Z345" t="s">
        <v>1219</v>
      </c>
      <c r="AA345" t="s">
        <v>544</v>
      </c>
      <c r="AB345" t="s">
        <v>2520</v>
      </c>
      <c r="AC345" t="s">
        <v>1218</v>
      </c>
      <c r="AD345" s="3">
        <v>150400040200</v>
      </c>
      <c r="AE345" t="s">
        <v>545</v>
      </c>
      <c r="AF345" t="s">
        <v>546</v>
      </c>
      <c r="AG345" t="s">
        <v>547</v>
      </c>
      <c r="AI345" s="5"/>
      <c r="AJ345" s="5"/>
    </row>
    <row r="346" spans="17:36" x14ac:dyDescent="0.25">
      <c r="Q346" t="s">
        <v>5326</v>
      </c>
      <c r="R346" t="s">
        <v>5625</v>
      </c>
      <c r="S346" s="1"/>
      <c r="Z346" t="s">
        <v>1221</v>
      </c>
      <c r="AA346" t="s">
        <v>544</v>
      </c>
      <c r="AB346" t="s">
        <v>2520</v>
      </c>
      <c r="AC346" t="s">
        <v>1220</v>
      </c>
      <c r="AD346" s="3">
        <v>150400040202</v>
      </c>
      <c r="AE346" t="s">
        <v>545</v>
      </c>
      <c r="AF346" t="s">
        <v>546</v>
      </c>
      <c r="AG346" t="s">
        <v>547</v>
      </c>
      <c r="AI346" s="5"/>
      <c r="AJ346" s="5"/>
    </row>
    <row r="347" spans="17:36" x14ac:dyDescent="0.25">
      <c r="Q347" t="s">
        <v>5327</v>
      </c>
      <c r="R347" t="s">
        <v>5626</v>
      </c>
      <c r="S347" s="1"/>
      <c r="Z347" t="s">
        <v>1223</v>
      </c>
      <c r="AA347" t="s">
        <v>544</v>
      </c>
      <c r="AB347" t="s">
        <v>2520</v>
      </c>
      <c r="AC347" t="s">
        <v>1222</v>
      </c>
      <c r="AD347" s="3">
        <v>150400040199</v>
      </c>
      <c r="AE347" t="s">
        <v>545</v>
      </c>
      <c r="AF347" t="s">
        <v>546</v>
      </c>
      <c r="AG347" t="s">
        <v>547</v>
      </c>
      <c r="AI347" s="5"/>
      <c r="AJ347" s="5"/>
    </row>
    <row r="348" spans="17:36" x14ac:dyDescent="0.25">
      <c r="Q348" t="s">
        <v>5328</v>
      </c>
      <c r="R348" t="s">
        <v>2973</v>
      </c>
      <c r="S348" s="1"/>
      <c r="Z348" t="s">
        <v>1225</v>
      </c>
      <c r="AA348" t="s">
        <v>544</v>
      </c>
      <c r="AB348" t="s">
        <v>2520</v>
      </c>
      <c r="AC348" t="s">
        <v>1224</v>
      </c>
      <c r="AD348" s="3">
        <v>150400040201</v>
      </c>
      <c r="AE348" t="s">
        <v>545</v>
      </c>
      <c r="AF348" t="s">
        <v>546</v>
      </c>
      <c r="AG348" t="s">
        <v>547</v>
      </c>
      <c r="AI348" s="5"/>
      <c r="AJ348" s="5"/>
    </row>
    <row r="349" spans="17:36" x14ac:dyDescent="0.25">
      <c r="Q349" t="s">
        <v>5329</v>
      </c>
      <c r="R349" t="s">
        <v>5627</v>
      </c>
      <c r="S349" s="1"/>
      <c r="Z349" t="s">
        <v>1227</v>
      </c>
      <c r="AA349" t="s">
        <v>544</v>
      </c>
      <c r="AB349" t="s">
        <v>2521</v>
      </c>
      <c r="AC349" t="s">
        <v>1226</v>
      </c>
      <c r="AD349" s="3">
        <v>150400040276</v>
      </c>
      <c r="AE349" t="s">
        <v>545</v>
      </c>
      <c r="AF349" t="s">
        <v>546</v>
      </c>
      <c r="AG349" t="s">
        <v>547</v>
      </c>
      <c r="AI349" s="5"/>
      <c r="AJ349" s="5"/>
    </row>
    <row r="350" spans="17:36" x14ac:dyDescent="0.25">
      <c r="Q350" t="s">
        <v>5330</v>
      </c>
      <c r="R350" t="s">
        <v>5331</v>
      </c>
      <c r="S350" s="1"/>
      <c r="Z350" t="s">
        <v>1229</v>
      </c>
      <c r="AA350" t="s">
        <v>544</v>
      </c>
      <c r="AB350" t="s">
        <v>2510</v>
      </c>
      <c r="AC350" t="s">
        <v>1228</v>
      </c>
      <c r="AD350" s="3">
        <v>150400040277</v>
      </c>
      <c r="AE350" t="s">
        <v>545</v>
      </c>
      <c r="AF350" t="s">
        <v>546</v>
      </c>
      <c r="AG350" t="s">
        <v>547</v>
      </c>
      <c r="AI350" s="5"/>
      <c r="AJ350" s="5"/>
    </row>
    <row r="351" spans="17:36" x14ac:dyDescent="0.25">
      <c r="Q351" t="s">
        <v>5332</v>
      </c>
      <c r="R351" t="s">
        <v>5628</v>
      </c>
      <c r="S351" s="1"/>
      <c r="Z351" t="s">
        <v>1231</v>
      </c>
      <c r="AA351" t="s">
        <v>544</v>
      </c>
      <c r="AB351" t="s">
        <v>2522</v>
      </c>
      <c r="AC351" t="s">
        <v>1230</v>
      </c>
      <c r="AD351" s="3">
        <v>150400040242</v>
      </c>
      <c r="AE351" t="s">
        <v>545</v>
      </c>
      <c r="AF351" t="s">
        <v>546</v>
      </c>
      <c r="AG351" t="s">
        <v>547</v>
      </c>
      <c r="AI351" s="5"/>
      <c r="AJ351" s="5"/>
    </row>
    <row r="352" spans="17:36" x14ac:dyDescent="0.25">
      <c r="Q352" t="s">
        <v>5333</v>
      </c>
      <c r="R352" t="s">
        <v>2974</v>
      </c>
      <c r="S352" s="1"/>
      <c r="Z352" t="s">
        <v>1233</v>
      </c>
      <c r="AA352" t="s">
        <v>544</v>
      </c>
      <c r="AB352" t="s">
        <v>2523</v>
      </c>
      <c r="AC352" t="s">
        <v>1232</v>
      </c>
      <c r="AD352" s="3">
        <v>150400040313</v>
      </c>
      <c r="AE352" t="s">
        <v>545</v>
      </c>
      <c r="AF352" t="s">
        <v>546</v>
      </c>
      <c r="AG352" t="s">
        <v>547</v>
      </c>
      <c r="AI352" s="5"/>
      <c r="AJ352" s="5"/>
    </row>
    <row r="353" spans="17:36" x14ac:dyDescent="0.25">
      <c r="Q353" t="s">
        <v>5334</v>
      </c>
      <c r="R353" t="s">
        <v>2975</v>
      </c>
      <c r="S353" s="1"/>
      <c r="Z353" t="s">
        <v>1235</v>
      </c>
      <c r="AA353" t="s">
        <v>544</v>
      </c>
      <c r="AB353" t="s">
        <v>2524</v>
      </c>
      <c r="AC353" t="s">
        <v>1234</v>
      </c>
      <c r="AD353" s="3"/>
      <c r="AE353" t="s">
        <v>545</v>
      </c>
      <c r="AF353" t="s">
        <v>546</v>
      </c>
      <c r="AG353" t="s">
        <v>547</v>
      </c>
      <c r="AI353" s="5"/>
      <c r="AJ353" s="5"/>
    </row>
    <row r="354" spans="17:36" x14ac:dyDescent="0.25">
      <c r="Q354" t="s">
        <v>5335</v>
      </c>
      <c r="R354" t="s">
        <v>5336</v>
      </c>
      <c r="S354" s="1"/>
      <c r="Z354" t="s">
        <v>1237</v>
      </c>
      <c r="AA354" t="s">
        <v>544</v>
      </c>
      <c r="AB354" t="s">
        <v>2303</v>
      </c>
      <c r="AC354" t="s">
        <v>1236</v>
      </c>
      <c r="AD354" s="3"/>
      <c r="AE354" t="s">
        <v>545</v>
      </c>
      <c r="AF354" t="s">
        <v>546</v>
      </c>
      <c r="AG354" t="s">
        <v>547</v>
      </c>
      <c r="AI354" s="5"/>
      <c r="AJ354" s="5"/>
    </row>
    <row r="355" spans="17:36" x14ac:dyDescent="0.25">
      <c r="Q355" t="s">
        <v>5337</v>
      </c>
      <c r="R355" t="s">
        <v>2976</v>
      </c>
      <c r="S355" s="1"/>
      <c r="Z355" t="s">
        <v>1239</v>
      </c>
      <c r="AA355" t="s">
        <v>544</v>
      </c>
      <c r="AB355" t="s">
        <v>2491</v>
      </c>
      <c r="AC355" t="s">
        <v>1238</v>
      </c>
      <c r="AD355" s="3"/>
      <c r="AE355" t="s">
        <v>545</v>
      </c>
      <c r="AF355" t="s">
        <v>546</v>
      </c>
      <c r="AG355" t="s">
        <v>547</v>
      </c>
      <c r="AI355" s="5"/>
      <c r="AJ355" s="5"/>
    </row>
    <row r="356" spans="17:36" x14ac:dyDescent="0.25">
      <c r="Q356" t="s">
        <v>5338</v>
      </c>
      <c r="R356" t="s">
        <v>2977</v>
      </c>
      <c r="S356" s="1"/>
      <c r="Z356" t="s">
        <v>1241</v>
      </c>
      <c r="AA356" t="s">
        <v>544</v>
      </c>
      <c r="AB356" t="s">
        <v>2491</v>
      </c>
      <c r="AC356" t="s">
        <v>1240</v>
      </c>
      <c r="AD356" s="3"/>
      <c r="AE356" t="s">
        <v>545</v>
      </c>
      <c r="AF356" t="s">
        <v>546</v>
      </c>
      <c r="AG356" t="s">
        <v>547</v>
      </c>
      <c r="AI356" s="5"/>
      <c r="AJ356" s="5"/>
    </row>
    <row r="357" spans="17:36" x14ac:dyDescent="0.25">
      <c r="Q357" t="s">
        <v>5339</v>
      </c>
      <c r="R357" t="s">
        <v>2978</v>
      </c>
      <c r="S357" s="1"/>
      <c r="Z357" t="s">
        <v>1243</v>
      </c>
      <c r="AA357" t="s">
        <v>544</v>
      </c>
      <c r="AB357" t="s">
        <v>2289</v>
      </c>
      <c r="AC357" t="s">
        <v>1242</v>
      </c>
      <c r="AD357" s="3">
        <v>150400030071</v>
      </c>
      <c r="AE357" t="s">
        <v>545</v>
      </c>
      <c r="AF357" t="s">
        <v>546</v>
      </c>
      <c r="AG357" t="s">
        <v>547</v>
      </c>
      <c r="AI357" s="5"/>
      <c r="AJ357" s="5"/>
    </row>
    <row r="358" spans="17:36" x14ac:dyDescent="0.25">
      <c r="Q358" t="s">
        <v>5340</v>
      </c>
      <c r="R358" t="s">
        <v>5629</v>
      </c>
      <c r="S358" s="1"/>
      <c r="Z358" t="s">
        <v>1245</v>
      </c>
      <c r="AA358" t="s">
        <v>544</v>
      </c>
      <c r="AB358" t="s">
        <v>2525</v>
      </c>
      <c r="AC358" t="s">
        <v>1244</v>
      </c>
      <c r="AD358" s="3">
        <v>150400030072</v>
      </c>
      <c r="AE358" t="s">
        <v>545</v>
      </c>
      <c r="AF358" t="s">
        <v>546</v>
      </c>
      <c r="AG358" t="s">
        <v>547</v>
      </c>
      <c r="AI358" s="5"/>
      <c r="AJ358" s="5"/>
    </row>
    <row r="359" spans="17:36" x14ac:dyDescent="0.25">
      <c r="Q359" t="s">
        <v>5341</v>
      </c>
      <c r="R359" t="s">
        <v>2979</v>
      </c>
      <c r="S359" s="1"/>
      <c r="Z359" t="s">
        <v>1247</v>
      </c>
      <c r="AA359" t="s">
        <v>544</v>
      </c>
      <c r="AB359" t="s">
        <v>2526</v>
      </c>
      <c r="AC359" t="s">
        <v>1246</v>
      </c>
      <c r="AD359" s="3">
        <v>150400030073</v>
      </c>
      <c r="AE359" t="s">
        <v>545</v>
      </c>
      <c r="AF359" t="s">
        <v>546</v>
      </c>
      <c r="AG359" t="s">
        <v>547</v>
      </c>
      <c r="AI359" s="5"/>
      <c r="AJ359" s="5"/>
    </row>
    <row r="360" spans="17:36" x14ac:dyDescent="0.25">
      <c r="Q360" t="s">
        <v>5342</v>
      </c>
      <c r="R360" t="s">
        <v>2980</v>
      </c>
      <c r="S360" s="1"/>
      <c r="Z360" t="s">
        <v>1249</v>
      </c>
      <c r="AA360" t="s">
        <v>544</v>
      </c>
      <c r="AB360" t="s">
        <v>2525</v>
      </c>
      <c r="AC360" t="s">
        <v>1248</v>
      </c>
      <c r="AD360" s="3">
        <v>150400030074</v>
      </c>
      <c r="AE360" t="s">
        <v>545</v>
      </c>
      <c r="AF360" t="s">
        <v>546</v>
      </c>
      <c r="AG360" t="s">
        <v>547</v>
      </c>
      <c r="AI360" s="5"/>
      <c r="AJ360" s="5"/>
    </row>
    <row r="361" spans="17:36" x14ac:dyDescent="0.25">
      <c r="Q361" t="s">
        <v>5343</v>
      </c>
      <c r="R361" t="s">
        <v>2981</v>
      </c>
      <c r="S361" s="1"/>
      <c r="Z361" t="s">
        <v>1251</v>
      </c>
      <c r="AA361" t="s">
        <v>544</v>
      </c>
      <c r="AB361" t="s">
        <v>2526</v>
      </c>
      <c r="AC361" t="s">
        <v>1250</v>
      </c>
      <c r="AD361" s="3">
        <v>150400030075</v>
      </c>
      <c r="AE361" t="s">
        <v>545</v>
      </c>
      <c r="AF361" t="s">
        <v>546</v>
      </c>
      <c r="AG361" t="s">
        <v>547</v>
      </c>
      <c r="AI361" s="5"/>
      <c r="AJ361" s="5"/>
    </row>
    <row r="362" spans="17:36" x14ac:dyDescent="0.25">
      <c r="Q362" t="s">
        <v>5344</v>
      </c>
      <c r="R362" t="s">
        <v>2982</v>
      </c>
      <c r="S362" s="1"/>
      <c r="Z362" t="s">
        <v>1253</v>
      </c>
      <c r="AA362" t="s">
        <v>544</v>
      </c>
      <c r="AB362" t="s">
        <v>2527</v>
      </c>
      <c r="AC362" t="s">
        <v>1252</v>
      </c>
      <c r="AD362" s="3">
        <v>150400030076</v>
      </c>
      <c r="AE362" t="s">
        <v>545</v>
      </c>
      <c r="AF362" t="s">
        <v>546</v>
      </c>
      <c r="AG362" t="s">
        <v>547</v>
      </c>
      <c r="AI362" s="5"/>
      <c r="AJ362" s="5"/>
    </row>
    <row r="363" spans="17:36" x14ac:dyDescent="0.25">
      <c r="Q363" t="s">
        <v>5345</v>
      </c>
      <c r="R363" t="s">
        <v>2983</v>
      </c>
      <c r="S363" s="1"/>
      <c r="Z363" t="s">
        <v>1255</v>
      </c>
      <c r="AA363" t="s">
        <v>544</v>
      </c>
      <c r="AB363" t="s">
        <v>2528</v>
      </c>
      <c r="AC363" t="s">
        <v>1254</v>
      </c>
      <c r="AD363" s="3">
        <v>150400030077</v>
      </c>
      <c r="AE363" t="s">
        <v>545</v>
      </c>
      <c r="AF363" t="s">
        <v>546</v>
      </c>
      <c r="AG363" t="s">
        <v>547</v>
      </c>
      <c r="AI363" s="5"/>
      <c r="AJ363" s="5"/>
    </row>
    <row r="364" spans="17:36" x14ac:dyDescent="0.25">
      <c r="Q364" t="s">
        <v>5346</v>
      </c>
      <c r="R364" t="s">
        <v>2984</v>
      </c>
      <c r="S364" s="1"/>
      <c r="Z364" t="s">
        <v>1257</v>
      </c>
      <c r="AA364" t="s">
        <v>544</v>
      </c>
      <c r="AB364" t="s">
        <v>2287</v>
      </c>
      <c r="AC364" t="s">
        <v>1256</v>
      </c>
      <c r="AD364" s="3"/>
      <c r="AE364" t="s">
        <v>545</v>
      </c>
      <c r="AF364" t="s">
        <v>774</v>
      </c>
      <c r="AG364" t="s">
        <v>547</v>
      </c>
      <c r="AI364" s="5"/>
      <c r="AJ364" s="5"/>
    </row>
    <row r="365" spans="17:36" x14ac:dyDescent="0.25">
      <c r="Q365" t="s">
        <v>5347</v>
      </c>
      <c r="R365" t="s">
        <v>5600</v>
      </c>
      <c r="S365" s="1"/>
      <c r="Z365" t="s">
        <v>1259</v>
      </c>
      <c r="AA365" t="s">
        <v>544</v>
      </c>
      <c r="AB365" t="s">
        <v>2529</v>
      </c>
      <c r="AC365" t="s">
        <v>1258</v>
      </c>
      <c r="AD365" s="3">
        <v>150400040165</v>
      </c>
      <c r="AE365" t="s">
        <v>545</v>
      </c>
      <c r="AF365" t="s">
        <v>546</v>
      </c>
      <c r="AG365" t="s">
        <v>547</v>
      </c>
      <c r="AI365" s="5"/>
      <c r="AJ365" s="5"/>
    </row>
    <row r="366" spans="17:36" x14ac:dyDescent="0.25">
      <c r="Q366" t="s">
        <v>5348</v>
      </c>
      <c r="R366" t="s">
        <v>5601</v>
      </c>
      <c r="S366" s="1"/>
      <c r="Z366" t="s">
        <v>1261</v>
      </c>
      <c r="AA366" t="s">
        <v>544</v>
      </c>
      <c r="AB366" t="s">
        <v>2529</v>
      </c>
      <c r="AC366" t="s">
        <v>1260</v>
      </c>
      <c r="AD366" s="3">
        <v>150400040172</v>
      </c>
      <c r="AE366" t="s">
        <v>545</v>
      </c>
      <c r="AF366" t="s">
        <v>546</v>
      </c>
      <c r="AG366" t="s">
        <v>547</v>
      </c>
      <c r="AI366" s="5"/>
      <c r="AJ366" s="5"/>
    </row>
    <row r="367" spans="17:36" x14ac:dyDescent="0.25">
      <c r="Q367" t="s">
        <v>5349</v>
      </c>
      <c r="R367" t="s">
        <v>2909</v>
      </c>
      <c r="S367" s="1"/>
      <c r="Z367" t="s">
        <v>1263</v>
      </c>
      <c r="AA367" t="s">
        <v>544</v>
      </c>
      <c r="AB367" t="s">
        <v>2529</v>
      </c>
      <c r="AC367" t="s">
        <v>1262</v>
      </c>
      <c r="AD367" s="3">
        <v>150400040085</v>
      </c>
      <c r="AE367" t="s">
        <v>545</v>
      </c>
      <c r="AF367" t="s">
        <v>546</v>
      </c>
      <c r="AG367" t="s">
        <v>547</v>
      </c>
      <c r="AI367" s="5"/>
      <c r="AJ367" s="5"/>
    </row>
    <row r="368" spans="17:36" x14ac:dyDescent="0.25">
      <c r="Q368" t="s">
        <v>5350</v>
      </c>
      <c r="R368" t="s">
        <v>2985</v>
      </c>
      <c r="S368" s="1"/>
      <c r="Z368" t="s">
        <v>1265</v>
      </c>
      <c r="AA368" t="s">
        <v>654</v>
      </c>
      <c r="AB368" t="s">
        <v>2529</v>
      </c>
      <c r="AC368" t="s">
        <v>1264</v>
      </c>
      <c r="AD368" s="3">
        <v>150400040224</v>
      </c>
      <c r="AE368" t="s">
        <v>545</v>
      </c>
      <c r="AF368" t="s">
        <v>546</v>
      </c>
      <c r="AG368" t="s">
        <v>547</v>
      </c>
      <c r="AI368" s="5"/>
      <c r="AJ368" s="5"/>
    </row>
    <row r="369" spans="17:36" x14ac:dyDescent="0.25">
      <c r="Q369" t="s">
        <v>5351</v>
      </c>
      <c r="R369" t="s">
        <v>2986</v>
      </c>
      <c r="S369" s="1"/>
      <c r="Z369" t="s">
        <v>1267</v>
      </c>
      <c r="AA369" t="s">
        <v>654</v>
      </c>
      <c r="AB369" t="s">
        <v>2529</v>
      </c>
      <c r="AC369" t="s">
        <v>1266</v>
      </c>
      <c r="AD369" s="3">
        <v>150400040223</v>
      </c>
      <c r="AE369" t="s">
        <v>545</v>
      </c>
      <c r="AF369" t="s">
        <v>546</v>
      </c>
      <c r="AG369" t="s">
        <v>547</v>
      </c>
      <c r="AI369" s="5"/>
      <c r="AJ369" s="5"/>
    </row>
    <row r="370" spans="17:36" x14ac:dyDescent="0.25">
      <c r="Q370" t="s">
        <v>5352</v>
      </c>
      <c r="R370" t="s">
        <v>2987</v>
      </c>
      <c r="S370" s="1"/>
      <c r="Z370" t="s">
        <v>1269</v>
      </c>
      <c r="AA370" t="s">
        <v>654</v>
      </c>
      <c r="AB370" t="s">
        <v>2529</v>
      </c>
      <c r="AC370" t="s">
        <v>1268</v>
      </c>
      <c r="AD370" s="3">
        <v>150400040243</v>
      </c>
      <c r="AE370" t="s">
        <v>545</v>
      </c>
      <c r="AF370" t="s">
        <v>546</v>
      </c>
      <c r="AG370" t="s">
        <v>547</v>
      </c>
      <c r="AI370" s="5"/>
      <c r="AJ370" s="5"/>
    </row>
    <row r="371" spans="17:36" x14ac:dyDescent="0.25">
      <c r="Q371" t="s">
        <v>5353</v>
      </c>
      <c r="R371" t="s">
        <v>2988</v>
      </c>
      <c r="S371" s="1"/>
      <c r="Z371" t="s">
        <v>1271</v>
      </c>
      <c r="AA371" t="s">
        <v>544</v>
      </c>
      <c r="AB371" t="s">
        <v>2529</v>
      </c>
      <c r="AC371" t="s">
        <v>1270</v>
      </c>
      <c r="AD371" s="3">
        <v>150400040141</v>
      </c>
      <c r="AE371" t="s">
        <v>545</v>
      </c>
      <c r="AF371" t="s">
        <v>546</v>
      </c>
      <c r="AG371" t="s">
        <v>547</v>
      </c>
      <c r="AI371" s="5"/>
      <c r="AJ371" s="5"/>
    </row>
    <row r="372" spans="17:36" x14ac:dyDescent="0.25">
      <c r="Q372" t="s">
        <v>5354</v>
      </c>
      <c r="R372" t="s">
        <v>2989</v>
      </c>
      <c r="S372" s="1"/>
      <c r="Z372" t="s">
        <v>1273</v>
      </c>
      <c r="AA372" t="s">
        <v>544</v>
      </c>
      <c r="AB372" t="s">
        <v>2529</v>
      </c>
      <c r="AC372" t="s">
        <v>1272</v>
      </c>
      <c r="AD372" s="3">
        <v>150400040145</v>
      </c>
      <c r="AE372" t="s">
        <v>545</v>
      </c>
      <c r="AF372" t="s">
        <v>546</v>
      </c>
      <c r="AG372" t="s">
        <v>547</v>
      </c>
      <c r="AI372" s="5"/>
      <c r="AJ372" s="5"/>
    </row>
    <row r="373" spans="17:36" x14ac:dyDescent="0.25">
      <c r="Q373" t="s">
        <v>5355</v>
      </c>
      <c r="R373" t="s">
        <v>2990</v>
      </c>
      <c r="S373" s="1"/>
      <c r="Z373" t="s">
        <v>1275</v>
      </c>
      <c r="AA373" t="s">
        <v>544</v>
      </c>
      <c r="AB373" t="s">
        <v>2529</v>
      </c>
      <c r="AC373" t="s">
        <v>1274</v>
      </c>
      <c r="AD373" s="3">
        <v>150400040128</v>
      </c>
      <c r="AE373" t="s">
        <v>545</v>
      </c>
      <c r="AF373" t="s">
        <v>546</v>
      </c>
      <c r="AG373" t="s">
        <v>547</v>
      </c>
      <c r="AI373" s="5"/>
      <c r="AJ373" s="5"/>
    </row>
    <row r="374" spans="17:36" x14ac:dyDescent="0.25">
      <c r="Q374" t="s">
        <v>5356</v>
      </c>
      <c r="R374" t="s">
        <v>2991</v>
      </c>
      <c r="S374" s="1"/>
      <c r="Z374" t="s">
        <v>1277</v>
      </c>
      <c r="AA374" t="s">
        <v>544</v>
      </c>
      <c r="AB374" t="s">
        <v>2303</v>
      </c>
      <c r="AC374" t="s">
        <v>1276</v>
      </c>
      <c r="AD374" s="3"/>
      <c r="AE374" t="s">
        <v>545</v>
      </c>
      <c r="AF374" t="s">
        <v>546</v>
      </c>
      <c r="AG374" t="s">
        <v>547</v>
      </c>
      <c r="AI374" s="5"/>
      <c r="AJ374" s="5"/>
    </row>
    <row r="375" spans="17:36" x14ac:dyDescent="0.25">
      <c r="Q375" t="s">
        <v>5357</v>
      </c>
      <c r="R375" t="s">
        <v>2992</v>
      </c>
      <c r="S375" s="1"/>
      <c r="Z375" t="s">
        <v>1279</v>
      </c>
      <c r="AA375" t="s">
        <v>544</v>
      </c>
      <c r="AB375" t="s">
        <v>2303</v>
      </c>
      <c r="AC375" t="s">
        <v>1278</v>
      </c>
      <c r="AD375" s="3"/>
      <c r="AE375" t="s">
        <v>545</v>
      </c>
      <c r="AF375" t="s">
        <v>546</v>
      </c>
      <c r="AG375" t="s">
        <v>547</v>
      </c>
      <c r="AI375" s="5"/>
      <c r="AJ375" s="5"/>
    </row>
    <row r="376" spans="17:36" x14ac:dyDescent="0.25">
      <c r="Q376" t="s">
        <v>5358</v>
      </c>
      <c r="R376" t="s">
        <v>2993</v>
      </c>
      <c r="S376" s="1"/>
      <c r="Z376" t="s">
        <v>1281</v>
      </c>
      <c r="AA376" t="s">
        <v>544</v>
      </c>
      <c r="AB376" t="s">
        <v>2303</v>
      </c>
      <c r="AC376" t="s">
        <v>1280</v>
      </c>
      <c r="AD376" s="3"/>
      <c r="AE376" t="s">
        <v>545</v>
      </c>
      <c r="AF376" t="s">
        <v>546</v>
      </c>
      <c r="AG376" t="s">
        <v>547</v>
      </c>
      <c r="AI376" s="5"/>
      <c r="AJ376" s="5"/>
    </row>
    <row r="377" spans="17:36" x14ac:dyDescent="0.25">
      <c r="Q377" t="s">
        <v>5359</v>
      </c>
      <c r="R377" t="s">
        <v>2994</v>
      </c>
      <c r="S377" s="1"/>
      <c r="Z377" t="s">
        <v>1283</v>
      </c>
      <c r="AA377" t="s">
        <v>544</v>
      </c>
      <c r="AB377" t="s">
        <v>2303</v>
      </c>
      <c r="AC377" t="s">
        <v>1282</v>
      </c>
      <c r="AD377" s="3"/>
      <c r="AE377" t="s">
        <v>545</v>
      </c>
      <c r="AF377" t="s">
        <v>546</v>
      </c>
      <c r="AG377" t="s">
        <v>547</v>
      </c>
      <c r="AI377" s="5"/>
      <c r="AJ377" s="5"/>
    </row>
    <row r="378" spans="17:36" x14ac:dyDescent="0.25">
      <c r="Q378" t="s">
        <v>5360</v>
      </c>
      <c r="R378" t="s">
        <v>5630</v>
      </c>
      <c r="S378" s="1"/>
      <c r="Z378" t="s">
        <v>1285</v>
      </c>
      <c r="AA378" t="s">
        <v>544</v>
      </c>
      <c r="AB378" t="s">
        <v>2303</v>
      </c>
      <c r="AC378" t="s">
        <v>1284</v>
      </c>
      <c r="AD378" s="3"/>
      <c r="AE378" t="s">
        <v>545</v>
      </c>
      <c r="AF378" t="s">
        <v>546</v>
      </c>
      <c r="AG378" t="s">
        <v>547</v>
      </c>
      <c r="AI378" s="5"/>
      <c r="AJ378" s="5"/>
    </row>
    <row r="379" spans="17:36" x14ac:dyDescent="0.25">
      <c r="Q379" t="s">
        <v>5361</v>
      </c>
      <c r="R379" t="s">
        <v>2995</v>
      </c>
      <c r="S379" s="1"/>
      <c r="Z379" t="s">
        <v>1287</v>
      </c>
      <c r="AA379" t="s">
        <v>544</v>
      </c>
      <c r="AB379" t="s">
        <v>2303</v>
      </c>
      <c r="AC379" t="s">
        <v>1286</v>
      </c>
      <c r="AD379" s="3"/>
      <c r="AE379" t="s">
        <v>545</v>
      </c>
      <c r="AF379" t="s">
        <v>546</v>
      </c>
      <c r="AG379" t="s">
        <v>547</v>
      </c>
      <c r="AI379" s="5"/>
      <c r="AJ379" s="5"/>
    </row>
    <row r="380" spans="17:36" x14ac:dyDescent="0.25">
      <c r="Q380" t="s">
        <v>5362</v>
      </c>
      <c r="R380" t="s">
        <v>5631</v>
      </c>
      <c r="S380" s="1"/>
      <c r="Z380" t="s">
        <v>1289</v>
      </c>
      <c r="AA380" t="s">
        <v>544</v>
      </c>
      <c r="AB380" t="s">
        <v>2303</v>
      </c>
      <c r="AC380" t="s">
        <v>1288</v>
      </c>
      <c r="AD380" s="3"/>
      <c r="AE380" t="s">
        <v>545</v>
      </c>
      <c r="AF380" t="s">
        <v>546</v>
      </c>
      <c r="AG380" t="s">
        <v>547</v>
      </c>
      <c r="AI380" s="5"/>
      <c r="AJ380" s="5"/>
    </row>
    <row r="381" spans="17:36" x14ac:dyDescent="0.25">
      <c r="Q381" t="s">
        <v>5363</v>
      </c>
      <c r="R381" t="s">
        <v>2996</v>
      </c>
      <c r="S381" s="1"/>
      <c r="Z381" t="s">
        <v>1291</v>
      </c>
      <c r="AA381" t="s">
        <v>544</v>
      </c>
      <c r="AB381" t="s">
        <v>2303</v>
      </c>
      <c r="AC381" t="s">
        <v>1290</v>
      </c>
      <c r="AD381" s="3"/>
      <c r="AE381" t="s">
        <v>545</v>
      </c>
      <c r="AF381" t="s">
        <v>546</v>
      </c>
      <c r="AG381" t="s">
        <v>547</v>
      </c>
      <c r="AI381" s="5"/>
      <c r="AJ381" s="5"/>
    </row>
    <row r="382" spans="17:36" x14ac:dyDescent="0.25">
      <c r="Q382" t="s">
        <v>5364</v>
      </c>
      <c r="R382" t="s">
        <v>5575</v>
      </c>
      <c r="S382" s="1"/>
      <c r="Z382" t="s">
        <v>1293</v>
      </c>
      <c r="AA382" t="s">
        <v>544</v>
      </c>
      <c r="AB382" t="s">
        <v>2530</v>
      </c>
      <c r="AC382" t="s">
        <v>1292</v>
      </c>
      <c r="AD382" s="3"/>
      <c r="AE382" t="s">
        <v>545</v>
      </c>
      <c r="AF382" t="s">
        <v>546</v>
      </c>
      <c r="AG382" t="s">
        <v>547</v>
      </c>
      <c r="AI382" s="5"/>
      <c r="AJ382" s="5"/>
    </row>
    <row r="383" spans="17:36" x14ac:dyDescent="0.25">
      <c r="Q383" t="s">
        <v>5365</v>
      </c>
      <c r="R383" t="s">
        <v>2997</v>
      </c>
      <c r="S383" s="1"/>
      <c r="Z383" t="s">
        <v>1295</v>
      </c>
      <c r="AA383" t="s">
        <v>544</v>
      </c>
      <c r="AB383" t="s">
        <v>2531</v>
      </c>
      <c r="AC383" t="s">
        <v>1294</v>
      </c>
      <c r="AD383" s="3"/>
      <c r="AE383" t="s">
        <v>545</v>
      </c>
      <c r="AF383" t="s">
        <v>546</v>
      </c>
      <c r="AG383" t="s">
        <v>547</v>
      </c>
      <c r="AI383" s="5"/>
      <c r="AJ383" s="5"/>
    </row>
    <row r="384" spans="17:36" x14ac:dyDescent="0.25">
      <c r="Q384" t="s">
        <v>5366</v>
      </c>
      <c r="R384" t="s">
        <v>5632</v>
      </c>
      <c r="S384" s="1"/>
      <c r="Z384" t="s">
        <v>1297</v>
      </c>
      <c r="AA384" t="s">
        <v>544</v>
      </c>
      <c r="AB384" t="s">
        <v>2532</v>
      </c>
      <c r="AC384" t="s">
        <v>1296</v>
      </c>
      <c r="AD384" s="3"/>
      <c r="AE384" t="s">
        <v>545</v>
      </c>
      <c r="AF384" t="s">
        <v>546</v>
      </c>
      <c r="AG384" t="s">
        <v>547</v>
      </c>
      <c r="AI384" s="5"/>
      <c r="AJ384" s="5"/>
    </row>
    <row r="385" spans="17:36" x14ac:dyDescent="0.25">
      <c r="Q385" t="s">
        <v>5367</v>
      </c>
      <c r="R385" t="s">
        <v>5633</v>
      </c>
      <c r="S385" s="1"/>
      <c r="Z385" t="s">
        <v>1299</v>
      </c>
      <c r="AA385" t="s">
        <v>544</v>
      </c>
      <c r="AB385" t="s">
        <v>2414</v>
      </c>
      <c r="AC385" t="s">
        <v>1298</v>
      </c>
      <c r="AD385" s="3"/>
      <c r="AE385" t="s">
        <v>545</v>
      </c>
      <c r="AF385" t="s">
        <v>546</v>
      </c>
      <c r="AG385" t="s">
        <v>547</v>
      </c>
      <c r="AI385" s="5"/>
      <c r="AJ385" s="5"/>
    </row>
    <row r="386" spans="17:36" x14ac:dyDescent="0.25">
      <c r="Q386" t="s">
        <v>5368</v>
      </c>
      <c r="R386" t="s">
        <v>2877</v>
      </c>
      <c r="S386" s="1"/>
      <c r="Z386" t="s">
        <v>1301</v>
      </c>
      <c r="AA386" t="s">
        <v>654</v>
      </c>
      <c r="AB386" t="s">
        <v>2491</v>
      </c>
      <c r="AC386" t="s">
        <v>1300</v>
      </c>
      <c r="AD386" s="3">
        <v>150400040278</v>
      </c>
      <c r="AE386" t="s">
        <v>545</v>
      </c>
      <c r="AF386" t="s">
        <v>546</v>
      </c>
      <c r="AG386" t="s">
        <v>547</v>
      </c>
      <c r="AI386" s="5"/>
      <c r="AJ386" s="5"/>
    </row>
    <row r="387" spans="17:36" x14ac:dyDescent="0.25">
      <c r="Q387" t="s">
        <v>5369</v>
      </c>
      <c r="R387" t="s">
        <v>2998</v>
      </c>
      <c r="S387" s="1"/>
      <c r="Z387" t="s">
        <v>1303</v>
      </c>
      <c r="AA387" t="s">
        <v>544</v>
      </c>
      <c r="AB387" t="s">
        <v>2533</v>
      </c>
      <c r="AC387" t="s">
        <v>1302</v>
      </c>
      <c r="AD387" s="3"/>
      <c r="AE387" t="s">
        <v>545</v>
      </c>
      <c r="AF387" t="s">
        <v>774</v>
      </c>
      <c r="AG387" t="s">
        <v>547</v>
      </c>
      <c r="AI387" s="5"/>
      <c r="AJ387" s="5"/>
    </row>
    <row r="388" spans="17:36" x14ac:dyDescent="0.25">
      <c r="Q388" t="s">
        <v>5370</v>
      </c>
      <c r="R388" t="s">
        <v>5634</v>
      </c>
      <c r="S388" s="1"/>
      <c r="Z388" t="s">
        <v>1305</v>
      </c>
      <c r="AA388" t="s">
        <v>544</v>
      </c>
      <c r="AB388" t="s">
        <v>2287</v>
      </c>
      <c r="AC388" t="s">
        <v>1304</v>
      </c>
      <c r="AD388" s="3"/>
      <c r="AE388" t="s">
        <v>545</v>
      </c>
      <c r="AF388" t="s">
        <v>774</v>
      </c>
      <c r="AG388" t="s">
        <v>547</v>
      </c>
      <c r="AI388" s="5"/>
      <c r="AJ388" s="5"/>
    </row>
    <row r="389" spans="17:36" x14ac:dyDescent="0.25">
      <c r="Q389" t="s">
        <v>5371</v>
      </c>
      <c r="R389" t="s">
        <v>5635</v>
      </c>
      <c r="S389" s="1"/>
      <c r="Z389" t="s">
        <v>1307</v>
      </c>
      <c r="AA389" t="s">
        <v>544</v>
      </c>
      <c r="AB389" t="s">
        <v>2287</v>
      </c>
      <c r="AC389" t="s">
        <v>1306</v>
      </c>
      <c r="AD389" s="3"/>
      <c r="AE389" t="s">
        <v>545</v>
      </c>
      <c r="AF389" t="s">
        <v>774</v>
      </c>
      <c r="AG389" t="s">
        <v>547</v>
      </c>
      <c r="AI389" s="5"/>
      <c r="AJ389" s="5"/>
    </row>
    <row r="390" spans="17:36" x14ac:dyDescent="0.25">
      <c r="Q390" t="s">
        <v>5372</v>
      </c>
      <c r="R390" t="s">
        <v>5636</v>
      </c>
      <c r="S390" s="1"/>
      <c r="Z390" t="s">
        <v>1309</v>
      </c>
      <c r="AA390" t="s">
        <v>544</v>
      </c>
      <c r="AB390" t="s">
        <v>2287</v>
      </c>
      <c r="AC390" t="s">
        <v>1308</v>
      </c>
      <c r="AD390" s="3"/>
      <c r="AE390" t="s">
        <v>545</v>
      </c>
      <c r="AF390" t="s">
        <v>774</v>
      </c>
      <c r="AG390" t="s">
        <v>547</v>
      </c>
      <c r="AI390" s="5"/>
      <c r="AJ390" s="5"/>
    </row>
    <row r="391" spans="17:36" x14ac:dyDescent="0.25">
      <c r="Q391" t="s">
        <v>5373</v>
      </c>
      <c r="R391" t="s">
        <v>2999</v>
      </c>
      <c r="S391" s="1"/>
      <c r="Z391" t="s">
        <v>1311</v>
      </c>
      <c r="AA391" t="s">
        <v>544</v>
      </c>
      <c r="AB391" t="s">
        <v>2534</v>
      </c>
      <c r="AC391" t="s">
        <v>1310</v>
      </c>
      <c r="AD391" s="3"/>
      <c r="AE391" t="s">
        <v>545</v>
      </c>
      <c r="AF391" t="s">
        <v>546</v>
      </c>
      <c r="AG391" t="s">
        <v>774</v>
      </c>
      <c r="AI391" s="5"/>
      <c r="AJ391" s="5"/>
    </row>
    <row r="392" spans="17:36" x14ac:dyDescent="0.25">
      <c r="Q392" t="s">
        <v>5374</v>
      </c>
      <c r="R392" t="s">
        <v>5637</v>
      </c>
      <c r="S392" s="1"/>
      <c r="Z392" t="s">
        <v>1313</v>
      </c>
      <c r="AA392" t="s">
        <v>544</v>
      </c>
      <c r="AB392" t="s">
        <v>2287</v>
      </c>
      <c r="AC392" t="s">
        <v>1312</v>
      </c>
      <c r="AD392" s="3"/>
      <c r="AE392" t="s">
        <v>545</v>
      </c>
      <c r="AF392" t="s">
        <v>774</v>
      </c>
      <c r="AG392" t="s">
        <v>547</v>
      </c>
      <c r="AI392" s="5"/>
      <c r="AJ392" s="5"/>
    </row>
    <row r="393" spans="17:36" x14ac:dyDescent="0.25">
      <c r="Q393" s="6" t="s">
        <v>3018</v>
      </c>
      <c r="R393" t="s">
        <v>3003</v>
      </c>
      <c r="S393" s="1"/>
      <c r="Z393" t="s">
        <v>1315</v>
      </c>
      <c r="AA393" t="s">
        <v>544</v>
      </c>
      <c r="AB393" t="s">
        <v>2287</v>
      </c>
      <c r="AC393" t="s">
        <v>1314</v>
      </c>
      <c r="AD393" s="3"/>
      <c r="AE393" t="s">
        <v>545</v>
      </c>
      <c r="AF393" t="s">
        <v>774</v>
      </c>
      <c r="AG393" t="s">
        <v>547</v>
      </c>
      <c r="AI393" s="5"/>
      <c r="AJ393" s="5"/>
    </row>
    <row r="394" spans="17:36" x14ac:dyDescent="0.25">
      <c r="Q394" s="6" t="s">
        <v>3019</v>
      </c>
      <c r="R394" t="s">
        <v>2878</v>
      </c>
      <c r="S394" s="1"/>
      <c r="Z394" t="s">
        <v>1317</v>
      </c>
      <c r="AA394" t="s">
        <v>544</v>
      </c>
      <c r="AB394" t="s">
        <v>2287</v>
      </c>
      <c r="AC394" t="s">
        <v>1316</v>
      </c>
      <c r="AD394" s="3"/>
      <c r="AE394" t="s">
        <v>545</v>
      </c>
      <c r="AF394" t="s">
        <v>774</v>
      </c>
      <c r="AG394" t="s">
        <v>547</v>
      </c>
      <c r="AI394" s="5"/>
      <c r="AJ394" s="5"/>
    </row>
    <row r="395" spans="17:36" x14ac:dyDescent="0.25">
      <c r="Q395" s="6" t="s">
        <v>3020</v>
      </c>
      <c r="R395" t="s">
        <v>2878</v>
      </c>
      <c r="S395" s="1"/>
      <c r="Z395" t="s">
        <v>1319</v>
      </c>
      <c r="AA395" t="s">
        <v>544</v>
      </c>
      <c r="AB395" t="s">
        <v>2491</v>
      </c>
      <c r="AC395" t="s">
        <v>1318</v>
      </c>
      <c r="AD395" s="3">
        <v>150400040237</v>
      </c>
      <c r="AE395" t="s">
        <v>545</v>
      </c>
      <c r="AF395" t="s">
        <v>546</v>
      </c>
      <c r="AG395" t="s">
        <v>547</v>
      </c>
      <c r="AI395" s="5"/>
      <c r="AJ395" s="5"/>
    </row>
    <row r="396" spans="17:36" x14ac:dyDescent="0.25">
      <c r="Q396" s="6" t="s">
        <v>3021</v>
      </c>
      <c r="R396" t="s">
        <v>3004</v>
      </c>
      <c r="S396" s="1"/>
      <c r="Z396" t="s">
        <v>1321</v>
      </c>
      <c r="AA396" t="s">
        <v>544</v>
      </c>
      <c r="AB396" t="s">
        <v>2287</v>
      </c>
      <c r="AC396" t="s">
        <v>1320</v>
      </c>
      <c r="AD396" s="3"/>
      <c r="AE396" t="s">
        <v>545</v>
      </c>
      <c r="AF396" t="s">
        <v>774</v>
      </c>
      <c r="AG396" t="s">
        <v>547</v>
      </c>
      <c r="AI396" s="5"/>
      <c r="AJ396" s="5"/>
    </row>
    <row r="397" spans="17:36" x14ac:dyDescent="0.25">
      <c r="Q397" s="6" t="s">
        <v>3022</v>
      </c>
      <c r="R397" t="s">
        <v>3005</v>
      </c>
      <c r="S397" s="1"/>
      <c r="Z397" t="s">
        <v>1323</v>
      </c>
      <c r="AA397" t="s">
        <v>544</v>
      </c>
      <c r="AB397" t="s">
        <v>2535</v>
      </c>
      <c r="AC397" t="s">
        <v>1322</v>
      </c>
      <c r="AD397" s="3">
        <v>150400040136</v>
      </c>
      <c r="AE397" t="s">
        <v>545</v>
      </c>
      <c r="AF397" t="s">
        <v>546</v>
      </c>
      <c r="AG397" t="s">
        <v>547</v>
      </c>
      <c r="AI397" s="5"/>
      <c r="AJ397" s="5"/>
    </row>
    <row r="398" spans="17:36" x14ac:dyDescent="0.25">
      <c r="Q398" s="6" t="s">
        <v>3023</v>
      </c>
      <c r="R398" t="s">
        <v>3006</v>
      </c>
      <c r="S398" s="1"/>
      <c r="Z398" t="s">
        <v>1325</v>
      </c>
      <c r="AA398" t="s">
        <v>544</v>
      </c>
      <c r="AB398" t="s">
        <v>2536</v>
      </c>
      <c r="AC398" t="s">
        <v>1324</v>
      </c>
      <c r="AD398" s="3">
        <v>150400040112</v>
      </c>
      <c r="AE398" t="s">
        <v>545</v>
      </c>
      <c r="AF398" t="s">
        <v>546</v>
      </c>
      <c r="AG398" t="s">
        <v>547</v>
      </c>
      <c r="AI398" s="5"/>
      <c r="AJ398" s="5"/>
    </row>
    <row r="399" spans="17:36" x14ac:dyDescent="0.25">
      <c r="Q399" s="6" t="s">
        <v>3024</v>
      </c>
      <c r="R399" t="s">
        <v>3007</v>
      </c>
      <c r="S399" s="1"/>
      <c r="Z399" t="s">
        <v>666</v>
      </c>
      <c r="AA399" t="s">
        <v>544</v>
      </c>
      <c r="AB399" t="s">
        <v>2537</v>
      </c>
      <c r="AC399" t="s">
        <v>1326</v>
      </c>
      <c r="AD399" s="3">
        <v>475100010042</v>
      </c>
      <c r="AE399" t="s">
        <v>545</v>
      </c>
      <c r="AF399" t="s">
        <v>618</v>
      </c>
      <c r="AG399" t="s">
        <v>622</v>
      </c>
      <c r="AI399" s="5"/>
      <c r="AJ399" s="5"/>
    </row>
    <row r="400" spans="17:36" x14ac:dyDescent="0.25">
      <c r="Q400" s="6" t="s">
        <v>3025</v>
      </c>
      <c r="R400" t="s">
        <v>3008</v>
      </c>
      <c r="S400" s="1"/>
      <c r="Z400" t="s">
        <v>1328</v>
      </c>
      <c r="AA400" t="s">
        <v>544</v>
      </c>
      <c r="AB400" t="s">
        <v>2538</v>
      </c>
      <c r="AC400" t="s">
        <v>1327</v>
      </c>
      <c r="AD400" s="3">
        <v>150400040093</v>
      </c>
      <c r="AE400" t="s">
        <v>545</v>
      </c>
      <c r="AF400" t="s">
        <v>546</v>
      </c>
      <c r="AG400" t="s">
        <v>547</v>
      </c>
      <c r="AI400" s="5"/>
      <c r="AJ400" s="5"/>
    </row>
    <row r="401" spans="17:36" x14ac:dyDescent="0.25">
      <c r="Q401" s="6" t="s">
        <v>3026</v>
      </c>
      <c r="R401" t="s">
        <v>3009</v>
      </c>
      <c r="S401" s="1"/>
      <c r="Z401" t="s">
        <v>1330</v>
      </c>
      <c r="AA401" t="s">
        <v>544</v>
      </c>
      <c r="AB401" t="s">
        <v>2306</v>
      </c>
      <c r="AC401" t="s">
        <v>1329</v>
      </c>
      <c r="AD401" s="3"/>
      <c r="AE401" t="s">
        <v>545</v>
      </c>
      <c r="AF401" t="s">
        <v>546</v>
      </c>
      <c r="AG401" t="s">
        <v>547</v>
      </c>
      <c r="AI401" s="5"/>
      <c r="AJ401" s="5"/>
    </row>
    <row r="402" spans="17:36" x14ac:dyDescent="0.25">
      <c r="Q402" s="6" t="s">
        <v>3027</v>
      </c>
      <c r="R402" t="s">
        <v>2879</v>
      </c>
      <c r="S402" s="1"/>
      <c r="Z402" t="s">
        <v>1332</v>
      </c>
      <c r="AA402" t="s">
        <v>544</v>
      </c>
      <c r="AB402" t="s">
        <v>2539</v>
      </c>
      <c r="AC402" t="s">
        <v>1331</v>
      </c>
      <c r="AD402" s="3">
        <v>150400040180</v>
      </c>
      <c r="AE402" t="s">
        <v>545</v>
      </c>
      <c r="AF402" t="s">
        <v>546</v>
      </c>
      <c r="AG402" t="s">
        <v>547</v>
      </c>
      <c r="AI402" s="5"/>
      <c r="AJ402" s="5"/>
    </row>
    <row r="403" spans="17:36" x14ac:dyDescent="0.25">
      <c r="Q403" s="6" t="s">
        <v>3028</v>
      </c>
      <c r="R403" t="s">
        <v>3010</v>
      </c>
      <c r="S403" s="1"/>
      <c r="Z403" t="s">
        <v>1334</v>
      </c>
      <c r="AA403" t="s">
        <v>544</v>
      </c>
      <c r="AB403" t="s">
        <v>2540</v>
      </c>
      <c r="AC403" t="s">
        <v>1333</v>
      </c>
      <c r="AD403" s="3">
        <v>150400040189</v>
      </c>
      <c r="AE403" t="s">
        <v>545</v>
      </c>
      <c r="AF403" t="s">
        <v>546</v>
      </c>
      <c r="AG403" t="s">
        <v>547</v>
      </c>
      <c r="AI403" s="5"/>
      <c r="AJ403" s="5"/>
    </row>
    <row r="404" spans="17:36" x14ac:dyDescent="0.25">
      <c r="Q404" s="6" t="s">
        <v>3029</v>
      </c>
      <c r="R404" t="s">
        <v>2830</v>
      </c>
      <c r="S404" s="1"/>
      <c r="Z404" t="s">
        <v>1336</v>
      </c>
      <c r="AA404" t="s">
        <v>853</v>
      </c>
      <c r="AB404" t="s">
        <v>2541</v>
      </c>
      <c r="AC404" t="s">
        <v>1335</v>
      </c>
      <c r="AD404" s="3">
        <v>150400040226</v>
      </c>
      <c r="AE404" t="s">
        <v>545</v>
      </c>
      <c r="AF404" t="s">
        <v>546</v>
      </c>
      <c r="AG404" t="s">
        <v>547</v>
      </c>
      <c r="AI404" s="5"/>
      <c r="AJ404" s="5"/>
    </row>
    <row r="405" spans="17:36" x14ac:dyDescent="0.25">
      <c r="Q405" s="6" t="s">
        <v>3030</v>
      </c>
      <c r="R405" t="s">
        <v>3011</v>
      </c>
      <c r="S405" s="1"/>
      <c r="Z405" t="s">
        <v>1338</v>
      </c>
      <c r="AA405" t="s">
        <v>1339</v>
      </c>
      <c r="AB405" t="s">
        <v>2542</v>
      </c>
      <c r="AC405" t="s">
        <v>1337</v>
      </c>
      <c r="AD405" s="3">
        <v>150400040139</v>
      </c>
      <c r="AE405" t="s">
        <v>545</v>
      </c>
      <c r="AF405" t="s">
        <v>546</v>
      </c>
      <c r="AG405" t="s">
        <v>547</v>
      </c>
      <c r="AI405" s="5"/>
      <c r="AJ405" s="5"/>
    </row>
    <row r="406" spans="17:36" x14ac:dyDescent="0.25">
      <c r="Q406" s="6" t="s">
        <v>3031</v>
      </c>
      <c r="R406" t="s">
        <v>2880</v>
      </c>
      <c r="S406" s="1"/>
      <c r="Z406" t="s">
        <v>1341</v>
      </c>
      <c r="AA406" t="s">
        <v>544</v>
      </c>
      <c r="AB406" t="s">
        <v>2543</v>
      </c>
      <c r="AC406" t="s">
        <v>1340</v>
      </c>
      <c r="AD406" s="3"/>
      <c r="AE406" t="s">
        <v>545</v>
      </c>
      <c r="AF406" t="s">
        <v>546</v>
      </c>
      <c r="AG406" t="s">
        <v>547</v>
      </c>
      <c r="AI406" s="5"/>
      <c r="AJ406" s="5"/>
    </row>
    <row r="407" spans="17:36" x14ac:dyDescent="0.25">
      <c r="Q407" s="6" t="s">
        <v>3032</v>
      </c>
      <c r="R407" t="s">
        <v>3012</v>
      </c>
      <c r="S407" s="1"/>
      <c r="Z407" t="s">
        <v>1343</v>
      </c>
      <c r="AA407" t="s">
        <v>544</v>
      </c>
      <c r="AB407" t="s">
        <v>2313</v>
      </c>
      <c r="AC407" t="s">
        <v>1342</v>
      </c>
      <c r="AD407" s="3">
        <v>475100010613</v>
      </c>
      <c r="AE407" t="s">
        <v>545</v>
      </c>
      <c r="AF407" t="s">
        <v>601</v>
      </c>
      <c r="AG407" t="s">
        <v>622</v>
      </c>
      <c r="AI407" s="5"/>
      <c r="AJ407" s="5"/>
    </row>
    <row r="408" spans="17:36" x14ac:dyDescent="0.25">
      <c r="Q408" s="6" t="s">
        <v>3033</v>
      </c>
      <c r="R408" t="s">
        <v>3013</v>
      </c>
      <c r="S408" s="1"/>
      <c r="Z408" t="s">
        <v>1345</v>
      </c>
      <c r="AA408" t="s">
        <v>544</v>
      </c>
      <c r="AB408" t="s">
        <v>2544</v>
      </c>
      <c r="AC408" t="s">
        <v>1344</v>
      </c>
      <c r="AD408" s="3"/>
      <c r="AE408" t="s">
        <v>545</v>
      </c>
      <c r="AF408" t="s">
        <v>546</v>
      </c>
      <c r="AG408" t="s">
        <v>547</v>
      </c>
      <c r="AI408" s="5"/>
      <c r="AJ408" s="5"/>
    </row>
    <row r="409" spans="17:36" x14ac:dyDescent="0.25">
      <c r="Q409" s="6" t="s">
        <v>3034</v>
      </c>
      <c r="R409" t="s">
        <v>3014</v>
      </c>
      <c r="S409" s="1"/>
      <c r="Z409" t="s">
        <v>1347</v>
      </c>
      <c r="AA409" t="s">
        <v>544</v>
      </c>
      <c r="AB409" t="s">
        <v>2545</v>
      </c>
      <c r="AC409" t="s">
        <v>1346</v>
      </c>
      <c r="AD409" s="3"/>
      <c r="AE409" t="s">
        <v>545</v>
      </c>
      <c r="AF409" t="s">
        <v>546</v>
      </c>
      <c r="AG409" t="s">
        <v>547</v>
      </c>
      <c r="AI409" s="5"/>
      <c r="AJ409" s="5"/>
    </row>
    <row r="410" spans="17:36" x14ac:dyDescent="0.25">
      <c r="Q410" s="6" t="s">
        <v>3035</v>
      </c>
      <c r="R410" t="s">
        <v>2945</v>
      </c>
      <c r="S410" s="1"/>
      <c r="Z410" t="s">
        <v>1349</v>
      </c>
      <c r="AA410" t="s">
        <v>544</v>
      </c>
      <c r="AB410" t="s">
        <v>2414</v>
      </c>
      <c r="AC410" t="s">
        <v>1348</v>
      </c>
      <c r="AD410" s="3"/>
      <c r="AE410" t="s">
        <v>545</v>
      </c>
      <c r="AF410" t="s">
        <v>546</v>
      </c>
      <c r="AG410" t="s">
        <v>547</v>
      </c>
      <c r="AI410" s="5"/>
      <c r="AJ410" s="5"/>
    </row>
    <row r="411" spans="17:36" x14ac:dyDescent="0.25">
      <c r="Q411" s="6" t="s">
        <v>3036</v>
      </c>
      <c r="R411" t="s">
        <v>3015</v>
      </c>
      <c r="S411" s="1"/>
      <c r="Z411" t="s">
        <v>1351</v>
      </c>
      <c r="AA411" t="s">
        <v>544</v>
      </c>
      <c r="AB411" t="s">
        <v>2505</v>
      </c>
      <c r="AC411" t="s">
        <v>1350</v>
      </c>
      <c r="AD411" s="3"/>
      <c r="AE411" t="s">
        <v>545</v>
      </c>
      <c r="AF411" t="s">
        <v>546</v>
      </c>
      <c r="AG411" t="s">
        <v>547</v>
      </c>
      <c r="AI411" s="5"/>
      <c r="AJ411" s="5"/>
    </row>
    <row r="412" spans="17:36" x14ac:dyDescent="0.25">
      <c r="Q412" s="6" t="s">
        <v>3037</v>
      </c>
      <c r="R412" t="s">
        <v>2948</v>
      </c>
      <c r="S412" s="1"/>
      <c r="Z412" t="s">
        <v>1353</v>
      </c>
      <c r="AA412" t="s">
        <v>544</v>
      </c>
      <c r="AB412" t="s">
        <v>2541</v>
      </c>
      <c r="AC412" t="s">
        <v>1352</v>
      </c>
      <c r="AD412" s="3"/>
      <c r="AE412" t="s">
        <v>545</v>
      </c>
      <c r="AF412" t="s">
        <v>546</v>
      </c>
      <c r="AG412" t="s">
        <v>547</v>
      </c>
      <c r="AI412" s="5"/>
      <c r="AJ412" s="5"/>
    </row>
    <row r="413" spans="17:36" x14ac:dyDescent="0.25">
      <c r="Q413" s="6" t="s">
        <v>3038</v>
      </c>
      <c r="R413" t="s">
        <v>2949</v>
      </c>
      <c r="S413" s="1"/>
      <c r="Z413" t="s">
        <v>1355</v>
      </c>
      <c r="AA413" t="s">
        <v>544</v>
      </c>
      <c r="AB413" t="s">
        <v>2546</v>
      </c>
      <c r="AC413" t="s">
        <v>1354</v>
      </c>
      <c r="AD413" s="3"/>
      <c r="AE413" t="s">
        <v>545</v>
      </c>
      <c r="AF413" t="s">
        <v>546</v>
      </c>
      <c r="AG413" t="s">
        <v>547</v>
      </c>
      <c r="AI413" s="5"/>
      <c r="AJ413" s="5"/>
    </row>
    <row r="414" spans="17:36" x14ac:dyDescent="0.25">
      <c r="Q414" s="6" t="s">
        <v>3039</v>
      </c>
      <c r="R414" t="s">
        <v>3016</v>
      </c>
      <c r="S414" s="1"/>
      <c r="Z414" t="s">
        <v>1357</v>
      </c>
      <c r="AA414" t="s">
        <v>544</v>
      </c>
      <c r="AB414" t="s">
        <v>2547</v>
      </c>
      <c r="AC414" t="s">
        <v>1356</v>
      </c>
      <c r="AD414" s="3"/>
      <c r="AE414" t="s">
        <v>545</v>
      </c>
      <c r="AF414" t="s">
        <v>546</v>
      </c>
      <c r="AG414" t="s">
        <v>547</v>
      </c>
      <c r="AI414" s="5"/>
      <c r="AJ414" s="5"/>
    </row>
    <row r="415" spans="17:36" x14ac:dyDescent="0.25">
      <c r="Q415" s="6" t="s">
        <v>3040</v>
      </c>
      <c r="R415" t="s">
        <v>3017</v>
      </c>
      <c r="S415" s="1"/>
      <c r="Z415" t="s">
        <v>1359</v>
      </c>
      <c r="AA415" t="s">
        <v>544</v>
      </c>
      <c r="AB415" t="s">
        <v>2534</v>
      </c>
      <c r="AC415" t="s">
        <v>1358</v>
      </c>
      <c r="AD415" s="3"/>
      <c r="AE415" t="s">
        <v>545</v>
      </c>
      <c r="AF415" t="s">
        <v>546</v>
      </c>
      <c r="AG415" t="s">
        <v>547</v>
      </c>
      <c r="AI415" s="5"/>
      <c r="AJ415" s="5"/>
    </row>
    <row r="416" spans="17:36" x14ac:dyDescent="0.25">
      <c r="Z416" t="s">
        <v>1361</v>
      </c>
      <c r="AA416" t="s">
        <v>544</v>
      </c>
      <c r="AB416" t="s">
        <v>2534</v>
      </c>
      <c r="AC416" t="s">
        <v>1360</v>
      </c>
      <c r="AD416" s="3"/>
      <c r="AE416" t="s">
        <v>545</v>
      </c>
      <c r="AF416" t="s">
        <v>546</v>
      </c>
      <c r="AG416" t="s">
        <v>547</v>
      </c>
      <c r="AI416" s="5"/>
      <c r="AJ416" s="5"/>
    </row>
    <row r="417" spans="26:36" x14ac:dyDescent="0.25">
      <c r="Z417" t="s">
        <v>1363</v>
      </c>
      <c r="AA417" t="s">
        <v>544</v>
      </c>
      <c r="AB417" t="s">
        <v>2287</v>
      </c>
      <c r="AC417" t="s">
        <v>1362</v>
      </c>
      <c r="AD417" s="3"/>
      <c r="AE417" t="s">
        <v>545</v>
      </c>
      <c r="AF417" t="s">
        <v>774</v>
      </c>
      <c r="AG417" t="s">
        <v>547</v>
      </c>
      <c r="AI417" s="5"/>
      <c r="AJ417" s="5"/>
    </row>
    <row r="418" spans="26:36" x14ac:dyDescent="0.25">
      <c r="Z418" t="s">
        <v>1365</v>
      </c>
      <c r="AA418" t="s">
        <v>544</v>
      </c>
      <c r="AB418" t="s">
        <v>2287</v>
      </c>
      <c r="AC418" t="s">
        <v>1364</v>
      </c>
      <c r="AD418" s="3"/>
      <c r="AE418" t="s">
        <v>545</v>
      </c>
      <c r="AF418" t="s">
        <v>774</v>
      </c>
      <c r="AG418" t="s">
        <v>547</v>
      </c>
      <c r="AI418" s="5"/>
      <c r="AJ418" s="5"/>
    </row>
    <row r="419" spans="26:36" x14ac:dyDescent="0.25">
      <c r="Z419" t="s">
        <v>1367</v>
      </c>
      <c r="AA419" t="s">
        <v>544</v>
      </c>
      <c r="AB419" t="s">
        <v>2287</v>
      </c>
      <c r="AC419" t="s">
        <v>1366</v>
      </c>
      <c r="AD419" s="3"/>
      <c r="AE419" t="s">
        <v>545</v>
      </c>
      <c r="AF419" t="s">
        <v>774</v>
      </c>
      <c r="AG419" t="s">
        <v>547</v>
      </c>
      <c r="AI419" s="5"/>
      <c r="AJ419" s="5"/>
    </row>
    <row r="420" spans="26:36" x14ac:dyDescent="0.25">
      <c r="Z420" t="s">
        <v>1369</v>
      </c>
      <c r="AA420" t="s">
        <v>544</v>
      </c>
      <c r="AB420" t="s">
        <v>2287</v>
      </c>
      <c r="AC420" t="s">
        <v>1368</v>
      </c>
      <c r="AD420" s="3"/>
      <c r="AE420" t="s">
        <v>545</v>
      </c>
      <c r="AF420" t="s">
        <v>774</v>
      </c>
      <c r="AG420" t="s">
        <v>547</v>
      </c>
      <c r="AI420" s="5"/>
      <c r="AJ420" s="5"/>
    </row>
    <row r="421" spans="26:36" x14ac:dyDescent="0.25">
      <c r="Z421" t="s">
        <v>1371</v>
      </c>
      <c r="AA421" t="s">
        <v>607</v>
      </c>
      <c r="AB421" t="s">
        <v>2303</v>
      </c>
      <c r="AC421" t="s">
        <v>1370</v>
      </c>
      <c r="AD421" s="3"/>
      <c r="AE421" t="s">
        <v>545</v>
      </c>
      <c r="AF421" t="s">
        <v>546</v>
      </c>
      <c r="AG421" t="s">
        <v>547</v>
      </c>
      <c r="AI421" s="5"/>
      <c r="AJ421" s="5"/>
    </row>
    <row r="422" spans="26:36" x14ac:dyDescent="0.25">
      <c r="Z422" t="s">
        <v>1373</v>
      </c>
      <c r="AA422" t="s">
        <v>607</v>
      </c>
      <c r="AB422" t="s">
        <v>2303</v>
      </c>
      <c r="AC422" t="s">
        <v>1372</v>
      </c>
      <c r="AD422" s="3"/>
      <c r="AE422" t="s">
        <v>545</v>
      </c>
      <c r="AF422" t="s">
        <v>546</v>
      </c>
      <c r="AG422" t="s">
        <v>547</v>
      </c>
      <c r="AI422" s="5"/>
      <c r="AJ422" s="5"/>
    </row>
    <row r="423" spans="26:36" x14ac:dyDescent="0.25">
      <c r="Z423" t="s">
        <v>1375</v>
      </c>
      <c r="AA423" t="s">
        <v>544</v>
      </c>
      <c r="AB423" t="s">
        <v>2548</v>
      </c>
      <c r="AC423" t="s">
        <v>1374</v>
      </c>
      <c r="AD423" s="3">
        <v>150400040260</v>
      </c>
      <c r="AE423" t="s">
        <v>545</v>
      </c>
      <c r="AF423" t="s">
        <v>546</v>
      </c>
      <c r="AG423" t="s">
        <v>547</v>
      </c>
      <c r="AI423" s="5"/>
      <c r="AJ423" s="5"/>
    </row>
    <row r="424" spans="26:36" x14ac:dyDescent="0.25">
      <c r="Z424" t="s">
        <v>1377</v>
      </c>
      <c r="AA424" t="s">
        <v>607</v>
      </c>
      <c r="AB424" t="s">
        <v>2508</v>
      </c>
      <c r="AC424" t="s">
        <v>1376</v>
      </c>
      <c r="AD424" s="3"/>
      <c r="AE424" t="s">
        <v>545</v>
      </c>
      <c r="AF424" t="s">
        <v>546</v>
      </c>
      <c r="AG424" t="s">
        <v>547</v>
      </c>
      <c r="AI424" s="5"/>
      <c r="AJ424" s="5"/>
    </row>
    <row r="425" spans="26:36" x14ac:dyDescent="0.25">
      <c r="Z425" t="s">
        <v>1379</v>
      </c>
      <c r="AA425" t="s">
        <v>607</v>
      </c>
      <c r="AB425" t="s">
        <v>2508</v>
      </c>
      <c r="AC425" t="s">
        <v>1378</v>
      </c>
      <c r="AD425" s="3"/>
      <c r="AE425" t="s">
        <v>545</v>
      </c>
      <c r="AF425" t="s">
        <v>546</v>
      </c>
      <c r="AG425" t="s">
        <v>547</v>
      </c>
      <c r="AI425" s="5"/>
      <c r="AJ425" s="5"/>
    </row>
    <row r="426" spans="26:36" x14ac:dyDescent="0.25">
      <c r="Z426" t="s">
        <v>1381</v>
      </c>
      <c r="AA426" t="s">
        <v>544</v>
      </c>
      <c r="AB426" t="s">
        <v>2306</v>
      </c>
      <c r="AC426" t="s">
        <v>1380</v>
      </c>
      <c r="AD426" s="3">
        <v>150400040103</v>
      </c>
      <c r="AE426" t="s">
        <v>545</v>
      </c>
      <c r="AF426" t="s">
        <v>546</v>
      </c>
      <c r="AG426" t="s">
        <v>547</v>
      </c>
      <c r="AI426" s="5"/>
      <c r="AJ426" s="5"/>
    </row>
    <row r="427" spans="26:36" x14ac:dyDescent="0.25">
      <c r="Z427" t="s">
        <v>1383</v>
      </c>
      <c r="AA427" t="s">
        <v>544</v>
      </c>
      <c r="AB427" t="s">
        <v>2320</v>
      </c>
      <c r="AC427" t="s">
        <v>1382</v>
      </c>
      <c r="AD427" s="3">
        <v>150400040149</v>
      </c>
      <c r="AE427" t="s">
        <v>545</v>
      </c>
      <c r="AF427" t="s">
        <v>546</v>
      </c>
      <c r="AG427" t="s">
        <v>547</v>
      </c>
      <c r="AI427" s="5"/>
      <c r="AJ427" s="5"/>
    </row>
    <row r="428" spans="26:36" x14ac:dyDescent="0.25">
      <c r="Z428" t="s">
        <v>1385</v>
      </c>
      <c r="AA428" t="s">
        <v>607</v>
      </c>
      <c r="AB428" t="s">
        <v>2545</v>
      </c>
      <c r="AC428" t="s">
        <v>1384</v>
      </c>
      <c r="AD428" s="3">
        <v>150400040104</v>
      </c>
      <c r="AE428" t="s">
        <v>545</v>
      </c>
      <c r="AF428" t="s">
        <v>546</v>
      </c>
      <c r="AG428" t="s">
        <v>547</v>
      </c>
      <c r="AI428" s="5"/>
      <c r="AJ428" s="5"/>
    </row>
    <row r="429" spans="26:36" x14ac:dyDescent="0.25">
      <c r="Z429" t="s">
        <v>1387</v>
      </c>
      <c r="AA429" t="s">
        <v>544</v>
      </c>
      <c r="AB429" t="s">
        <v>2549</v>
      </c>
      <c r="AC429" t="s">
        <v>1386</v>
      </c>
      <c r="AD429" s="3">
        <v>150400040334</v>
      </c>
      <c r="AE429" t="s">
        <v>545</v>
      </c>
      <c r="AF429" t="s">
        <v>546</v>
      </c>
      <c r="AG429" t="s">
        <v>547</v>
      </c>
      <c r="AI429" s="5"/>
      <c r="AJ429" s="5"/>
    </row>
    <row r="430" spans="26:36" x14ac:dyDescent="0.25">
      <c r="Z430" t="s">
        <v>1389</v>
      </c>
      <c r="AA430" t="s">
        <v>544</v>
      </c>
      <c r="AB430" t="s">
        <v>2546</v>
      </c>
      <c r="AC430" t="s">
        <v>1388</v>
      </c>
      <c r="AD430" s="3">
        <v>150400040336</v>
      </c>
      <c r="AE430" t="s">
        <v>545</v>
      </c>
      <c r="AF430" t="s">
        <v>546</v>
      </c>
      <c r="AG430" t="s">
        <v>547</v>
      </c>
      <c r="AI430" s="5"/>
      <c r="AJ430" s="5"/>
    </row>
    <row r="431" spans="26:36" x14ac:dyDescent="0.25">
      <c r="Z431" t="s">
        <v>1391</v>
      </c>
      <c r="AA431" t="s">
        <v>544</v>
      </c>
      <c r="AB431" t="s">
        <v>2550</v>
      </c>
      <c r="AC431" t="s">
        <v>1390</v>
      </c>
      <c r="AD431" s="3">
        <v>150400040335</v>
      </c>
      <c r="AE431" t="s">
        <v>545</v>
      </c>
      <c r="AF431" t="s">
        <v>546</v>
      </c>
      <c r="AG431" t="s">
        <v>547</v>
      </c>
      <c r="AI431" s="5"/>
      <c r="AJ431" s="5"/>
    </row>
    <row r="432" spans="26:36" x14ac:dyDescent="0.25">
      <c r="Z432" t="s">
        <v>1393</v>
      </c>
      <c r="AA432" t="s">
        <v>544</v>
      </c>
      <c r="AB432" t="s">
        <v>2551</v>
      </c>
      <c r="AC432" t="s">
        <v>1392</v>
      </c>
      <c r="AD432" s="3"/>
      <c r="AE432" t="s">
        <v>545</v>
      </c>
      <c r="AF432" t="s">
        <v>774</v>
      </c>
      <c r="AG432" t="s">
        <v>547</v>
      </c>
      <c r="AI432" s="5"/>
      <c r="AJ432" s="5"/>
    </row>
    <row r="433" spans="26:36" x14ac:dyDescent="0.25">
      <c r="Z433" t="s">
        <v>1395</v>
      </c>
      <c r="AA433" t="s">
        <v>544</v>
      </c>
      <c r="AB433" t="s">
        <v>2552</v>
      </c>
      <c r="AC433" t="s">
        <v>1394</v>
      </c>
      <c r="AD433" s="3"/>
      <c r="AE433" t="s">
        <v>545</v>
      </c>
      <c r="AF433" t="s">
        <v>774</v>
      </c>
      <c r="AG433" t="s">
        <v>547</v>
      </c>
      <c r="AI433" s="5"/>
      <c r="AJ433" s="5"/>
    </row>
    <row r="434" spans="26:36" x14ac:dyDescent="0.25">
      <c r="Z434" t="s">
        <v>1397</v>
      </c>
      <c r="AA434" t="s">
        <v>544</v>
      </c>
      <c r="AB434" t="s">
        <v>2553</v>
      </c>
      <c r="AC434" t="s">
        <v>1396</v>
      </c>
      <c r="AD434" s="3"/>
      <c r="AE434" t="s">
        <v>545</v>
      </c>
      <c r="AF434" t="s">
        <v>774</v>
      </c>
      <c r="AG434" t="s">
        <v>547</v>
      </c>
      <c r="AI434" s="5"/>
      <c r="AJ434" s="5"/>
    </row>
    <row r="435" spans="26:36" x14ac:dyDescent="0.25">
      <c r="Z435" t="s">
        <v>1399</v>
      </c>
      <c r="AA435" t="s">
        <v>544</v>
      </c>
      <c r="AB435" t="s">
        <v>2554</v>
      </c>
      <c r="AC435" t="s">
        <v>1398</v>
      </c>
      <c r="AD435" s="3"/>
      <c r="AE435" t="s">
        <v>545</v>
      </c>
      <c r="AF435" t="s">
        <v>774</v>
      </c>
      <c r="AG435" t="s">
        <v>547</v>
      </c>
      <c r="AI435" s="5"/>
      <c r="AJ435" s="5"/>
    </row>
    <row r="436" spans="26:36" x14ac:dyDescent="0.25">
      <c r="Z436" t="s">
        <v>1401</v>
      </c>
      <c r="AA436" t="s">
        <v>544</v>
      </c>
      <c r="AB436" t="s">
        <v>2554</v>
      </c>
      <c r="AC436" t="s">
        <v>1400</v>
      </c>
      <c r="AD436" s="3"/>
      <c r="AE436" t="s">
        <v>545</v>
      </c>
      <c r="AF436" t="s">
        <v>774</v>
      </c>
      <c r="AG436" t="s">
        <v>547</v>
      </c>
      <c r="AI436" s="5"/>
      <c r="AJ436" s="5"/>
    </row>
    <row r="437" spans="26:36" x14ac:dyDescent="0.25">
      <c r="Z437" t="s">
        <v>1403</v>
      </c>
      <c r="AA437" t="s">
        <v>544</v>
      </c>
      <c r="AB437" t="s">
        <v>2555</v>
      </c>
      <c r="AC437" t="s">
        <v>1402</v>
      </c>
      <c r="AD437" s="3">
        <v>150400040279</v>
      </c>
      <c r="AE437" t="s">
        <v>545</v>
      </c>
      <c r="AF437" t="s">
        <v>546</v>
      </c>
      <c r="AG437" t="s">
        <v>547</v>
      </c>
      <c r="AI437" s="5"/>
      <c r="AJ437" s="5"/>
    </row>
    <row r="438" spans="26:36" x14ac:dyDescent="0.25">
      <c r="Z438" t="s">
        <v>1405</v>
      </c>
      <c r="AA438" t="s">
        <v>544</v>
      </c>
      <c r="AB438" t="s">
        <v>2556</v>
      </c>
      <c r="AC438" t="s">
        <v>1404</v>
      </c>
      <c r="AD438" s="3">
        <v>150400040280</v>
      </c>
      <c r="AE438" t="s">
        <v>545</v>
      </c>
      <c r="AF438" t="s">
        <v>546</v>
      </c>
      <c r="AG438" t="s">
        <v>547</v>
      </c>
      <c r="AI438" s="5"/>
      <c r="AJ438" s="5"/>
    </row>
    <row r="439" spans="26:36" x14ac:dyDescent="0.25">
      <c r="Z439" t="s">
        <v>1407</v>
      </c>
      <c r="AA439" t="s">
        <v>544</v>
      </c>
      <c r="AB439" t="s">
        <v>2555</v>
      </c>
      <c r="AC439" t="s">
        <v>1406</v>
      </c>
      <c r="AD439" s="3">
        <v>150400040281</v>
      </c>
      <c r="AE439" t="s">
        <v>545</v>
      </c>
      <c r="AF439" t="s">
        <v>546</v>
      </c>
      <c r="AG439" t="s">
        <v>547</v>
      </c>
      <c r="AI439" s="5"/>
      <c r="AJ439" s="5"/>
    </row>
    <row r="440" spans="26:36" x14ac:dyDescent="0.25">
      <c r="Z440" t="s">
        <v>1409</v>
      </c>
      <c r="AA440" t="s">
        <v>544</v>
      </c>
      <c r="AB440" t="s">
        <v>2557</v>
      </c>
      <c r="AC440" t="s">
        <v>1408</v>
      </c>
      <c r="AD440" s="3">
        <v>150400040282</v>
      </c>
      <c r="AE440" t="s">
        <v>545</v>
      </c>
      <c r="AF440" t="s">
        <v>546</v>
      </c>
      <c r="AG440" t="s">
        <v>547</v>
      </c>
      <c r="AI440" s="5"/>
      <c r="AJ440" s="5"/>
    </row>
    <row r="441" spans="26:36" x14ac:dyDescent="0.25">
      <c r="Z441" t="s">
        <v>1411</v>
      </c>
      <c r="AA441" t="s">
        <v>544</v>
      </c>
      <c r="AB441" t="s">
        <v>2558</v>
      </c>
      <c r="AC441" t="s">
        <v>1410</v>
      </c>
      <c r="AD441" s="3">
        <v>150400040191</v>
      </c>
      <c r="AE441" t="s">
        <v>545</v>
      </c>
      <c r="AF441" t="s">
        <v>546</v>
      </c>
      <c r="AG441" t="s">
        <v>547</v>
      </c>
      <c r="AI441" s="5"/>
      <c r="AJ441" s="5"/>
    </row>
    <row r="442" spans="26:36" x14ac:dyDescent="0.25">
      <c r="Z442" t="s">
        <v>1413</v>
      </c>
      <c r="AA442" t="s">
        <v>544</v>
      </c>
      <c r="AB442" t="s">
        <v>2559</v>
      </c>
      <c r="AC442" t="s">
        <v>1412</v>
      </c>
      <c r="AD442" s="3">
        <v>150400040038</v>
      </c>
      <c r="AE442" t="s">
        <v>545</v>
      </c>
      <c r="AF442" t="s">
        <v>546</v>
      </c>
      <c r="AG442" t="s">
        <v>547</v>
      </c>
      <c r="AI442" s="5"/>
      <c r="AJ442" s="5"/>
    </row>
    <row r="443" spans="26:36" x14ac:dyDescent="0.25">
      <c r="Z443" t="s">
        <v>1415</v>
      </c>
      <c r="AA443" t="s">
        <v>544</v>
      </c>
      <c r="AB443" t="s">
        <v>2560</v>
      </c>
      <c r="AC443" t="s">
        <v>1414</v>
      </c>
      <c r="AD443" s="3">
        <v>150400040133</v>
      </c>
      <c r="AE443" t="s">
        <v>545</v>
      </c>
      <c r="AF443" t="s">
        <v>546</v>
      </c>
      <c r="AG443" t="s">
        <v>547</v>
      </c>
      <c r="AI443" s="5"/>
      <c r="AJ443" s="5"/>
    </row>
    <row r="444" spans="26:36" x14ac:dyDescent="0.25">
      <c r="Z444" t="s">
        <v>1417</v>
      </c>
      <c r="AA444" t="s">
        <v>544</v>
      </c>
      <c r="AB444" t="s">
        <v>2510</v>
      </c>
      <c r="AC444" t="s">
        <v>1416</v>
      </c>
      <c r="AD444" s="3">
        <v>150400040269</v>
      </c>
      <c r="AE444" t="s">
        <v>545</v>
      </c>
      <c r="AF444" t="s">
        <v>546</v>
      </c>
      <c r="AG444" t="s">
        <v>547</v>
      </c>
      <c r="AI444" s="5"/>
      <c r="AJ444" s="5"/>
    </row>
    <row r="445" spans="26:36" x14ac:dyDescent="0.25">
      <c r="Z445" t="s">
        <v>1419</v>
      </c>
      <c r="AA445" t="s">
        <v>544</v>
      </c>
      <c r="AB445" t="s">
        <v>2303</v>
      </c>
      <c r="AC445" t="s">
        <v>1418</v>
      </c>
      <c r="AD445" s="3">
        <v>150400040300</v>
      </c>
      <c r="AE445" t="s">
        <v>545</v>
      </c>
      <c r="AF445" t="s">
        <v>546</v>
      </c>
      <c r="AG445" t="s">
        <v>547</v>
      </c>
      <c r="AI445" s="5"/>
      <c r="AJ445" s="5"/>
    </row>
    <row r="446" spans="26:36" x14ac:dyDescent="0.25">
      <c r="Z446" t="s">
        <v>1421</v>
      </c>
      <c r="AA446" t="s">
        <v>544</v>
      </c>
      <c r="AB446" t="s">
        <v>2561</v>
      </c>
      <c r="AC446" t="s">
        <v>1420</v>
      </c>
      <c r="AD446" s="3">
        <v>150400040301</v>
      </c>
      <c r="AE446" t="s">
        <v>545</v>
      </c>
      <c r="AF446" t="s">
        <v>546</v>
      </c>
      <c r="AG446" t="s">
        <v>547</v>
      </c>
      <c r="AI446" s="5"/>
      <c r="AJ446" s="5"/>
    </row>
    <row r="447" spans="26:36" x14ac:dyDescent="0.25">
      <c r="Z447" t="s">
        <v>1423</v>
      </c>
      <c r="AA447" t="s">
        <v>544</v>
      </c>
      <c r="AB447" t="s">
        <v>2303</v>
      </c>
      <c r="AC447" t="s">
        <v>1422</v>
      </c>
      <c r="AD447" s="3">
        <v>150400040283</v>
      </c>
      <c r="AE447" t="s">
        <v>545</v>
      </c>
      <c r="AF447" t="s">
        <v>546</v>
      </c>
      <c r="AG447" t="s">
        <v>547</v>
      </c>
      <c r="AI447" s="5"/>
      <c r="AJ447" s="5"/>
    </row>
    <row r="448" spans="26:36" x14ac:dyDescent="0.25">
      <c r="Z448" t="s">
        <v>1425</v>
      </c>
      <c r="AA448" t="s">
        <v>544</v>
      </c>
      <c r="AB448" t="s">
        <v>2562</v>
      </c>
      <c r="AC448" t="s">
        <v>1424</v>
      </c>
      <c r="AD448" s="3">
        <v>150400040257</v>
      </c>
      <c r="AE448" t="s">
        <v>545</v>
      </c>
      <c r="AF448" t="s">
        <v>546</v>
      </c>
      <c r="AG448" t="s">
        <v>547</v>
      </c>
      <c r="AI448" s="5"/>
      <c r="AJ448" s="5"/>
    </row>
    <row r="449" spans="26:36" x14ac:dyDescent="0.25">
      <c r="Z449" t="s">
        <v>1427</v>
      </c>
      <c r="AA449" t="s">
        <v>544</v>
      </c>
      <c r="AB449" t="s">
        <v>2563</v>
      </c>
      <c r="AC449" t="s">
        <v>1426</v>
      </c>
      <c r="AD449" s="3">
        <v>150400040256</v>
      </c>
      <c r="AE449" t="s">
        <v>545</v>
      </c>
      <c r="AF449" t="s">
        <v>546</v>
      </c>
      <c r="AG449" t="s">
        <v>547</v>
      </c>
      <c r="AI449" s="5"/>
      <c r="AJ449" s="5"/>
    </row>
    <row r="450" spans="26:36" x14ac:dyDescent="0.25">
      <c r="Z450" t="s">
        <v>1429</v>
      </c>
      <c r="AA450" t="s">
        <v>1166</v>
      </c>
      <c r="AB450" t="s">
        <v>2564</v>
      </c>
      <c r="AC450" t="s">
        <v>1428</v>
      </c>
      <c r="AD450" s="3">
        <v>150400040229</v>
      </c>
      <c r="AE450" t="s">
        <v>545</v>
      </c>
      <c r="AF450" t="s">
        <v>546</v>
      </c>
      <c r="AG450" t="s">
        <v>547</v>
      </c>
      <c r="AI450" s="5"/>
      <c r="AJ450" s="5"/>
    </row>
    <row r="451" spans="26:36" x14ac:dyDescent="0.25">
      <c r="Z451" t="s">
        <v>1431</v>
      </c>
      <c r="AA451" t="s">
        <v>544</v>
      </c>
      <c r="AB451" t="s">
        <v>2565</v>
      </c>
      <c r="AC451" t="s">
        <v>1430</v>
      </c>
      <c r="AD451" s="3">
        <v>150400040101</v>
      </c>
      <c r="AE451" t="s">
        <v>545</v>
      </c>
      <c r="AF451" t="s">
        <v>546</v>
      </c>
      <c r="AG451" t="s">
        <v>547</v>
      </c>
      <c r="AI451" s="5"/>
      <c r="AJ451" s="5"/>
    </row>
    <row r="452" spans="26:36" x14ac:dyDescent="0.25">
      <c r="Z452" t="s">
        <v>1433</v>
      </c>
      <c r="AA452" t="s">
        <v>544</v>
      </c>
      <c r="AB452" t="s">
        <v>2566</v>
      </c>
      <c r="AC452" t="s">
        <v>1432</v>
      </c>
      <c r="AD452" s="3">
        <v>150400040138</v>
      </c>
      <c r="AE452" t="s">
        <v>545</v>
      </c>
      <c r="AF452" t="s">
        <v>546</v>
      </c>
      <c r="AG452" t="s">
        <v>547</v>
      </c>
      <c r="AI452" s="5"/>
      <c r="AJ452" s="5"/>
    </row>
    <row r="453" spans="26:36" x14ac:dyDescent="0.25">
      <c r="Z453" t="s">
        <v>1435</v>
      </c>
      <c r="AA453" t="s">
        <v>544</v>
      </c>
      <c r="AB453" t="s">
        <v>2566</v>
      </c>
      <c r="AC453" t="s">
        <v>1434</v>
      </c>
      <c r="AD453" s="3">
        <v>150400040238</v>
      </c>
      <c r="AE453" t="s">
        <v>545</v>
      </c>
      <c r="AF453" t="s">
        <v>546</v>
      </c>
      <c r="AG453" t="s">
        <v>547</v>
      </c>
      <c r="AI453" s="5"/>
      <c r="AJ453" s="5"/>
    </row>
    <row r="454" spans="26:36" x14ac:dyDescent="0.25">
      <c r="Z454" t="s">
        <v>1437</v>
      </c>
      <c r="AA454" t="s">
        <v>544</v>
      </c>
      <c r="AB454" t="s">
        <v>2567</v>
      </c>
      <c r="AC454" t="s">
        <v>1436</v>
      </c>
      <c r="AD454" s="3">
        <v>150400040143</v>
      </c>
      <c r="AE454" t="s">
        <v>545</v>
      </c>
      <c r="AF454" t="s">
        <v>546</v>
      </c>
      <c r="AG454" t="s">
        <v>547</v>
      </c>
      <c r="AI454" s="5"/>
      <c r="AJ454" s="5"/>
    </row>
    <row r="455" spans="26:36" x14ac:dyDescent="0.25">
      <c r="Z455" t="s">
        <v>1439</v>
      </c>
      <c r="AA455" t="s">
        <v>544</v>
      </c>
      <c r="AB455" t="s">
        <v>2568</v>
      </c>
      <c r="AC455" t="s">
        <v>1438</v>
      </c>
      <c r="AD455" s="3">
        <v>150400040186</v>
      </c>
      <c r="AE455" t="s">
        <v>545</v>
      </c>
      <c r="AF455" t="s">
        <v>546</v>
      </c>
      <c r="AG455" t="s">
        <v>547</v>
      </c>
      <c r="AI455" s="5"/>
      <c r="AJ455" s="5"/>
    </row>
    <row r="456" spans="26:36" x14ac:dyDescent="0.25">
      <c r="Z456" t="s">
        <v>1441</v>
      </c>
      <c r="AA456" t="s">
        <v>544</v>
      </c>
      <c r="AB456" t="s">
        <v>2569</v>
      </c>
      <c r="AC456" t="s">
        <v>1440</v>
      </c>
      <c r="AD456" s="3">
        <v>150400040217</v>
      </c>
      <c r="AE456" t="s">
        <v>545</v>
      </c>
      <c r="AF456" t="s">
        <v>546</v>
      </c>
      <c r="AG456" t="s">
        <v>547</v>
      </c>
      <c r="AI456" s="5"/>
      <c r="AJ456" s="5"/>
    </row>
    <row r="457" spans="26:36" x14ac:dyDescent="0.25">
      <c r="Z457" t="s">
        <v>1443</v>
      </c>
      <c r="AA457" t="s">
        <v>544</v>
      </c>
      <c r="AB457" t="s">
        <v>2484</v>
      </c>
      <c r="AC457" t="s">
        <v>1442</v>
      </c>
      <c r="AD457" s="3">
        <v>150400040057</v>
      </c>
      <c r="AE457" t="s">
        <v>545</v>
      </c>
      <c r="AF457" t="s">
        <v>546</v>
      </c>
      <c r="AG457" t="s">
        <v>547</v>
      </c>
      <c r="AI457" s="5"/>
      <c r="AJ457" s="5"/>
    </row>
    <row r="458" spans="26:36" x14ac:dyDescent="0.25">
      <c r="Z458" t="s">
        <v>1445</v>
      </c>
      <c r="AA458" t="s">
        <v>544</v>
      </c>
      <c r="AB458" t="s">
        <v>2287</v>
      </c>
      <c r="AC458" t="s">
        <v>1444</v>
      </c>
      <c r="AD458" s="3"/>
      <c r="AE458" t="s">
        <v>545</v>
      </c>
      <c r="AF458" t="s">
        <v>774</v>
      </c>
      <c r="AG458" t="s">
        <v>547</v>
      </c>
      <c r="AI458" s="5"/>
      <c r="AJ458" s="5"/>
    </row>
    <row r="459" spans="26:36" x14ac:dyDescent="0.25">
      <c r="Z459" t="s">
        <v>1447</v>
      </c>
      <c r="AA459" t="s">
        <v>544</v>
      </c>
      <c r="AB459" t="s">
        <v>2570</v>
      </c>
      <c r="AC459" t="s">
        <v>1446</v>
      </c>
      <c r="AD459" s="3"/>
      <c r="AE459" t="s">
        <v>545</v>
      </c>
      <c r="AF459" t="s">
        <v>774</v>
      </c>
      <c r="AG459" t="s">
        <v>547</v>
      </c>
      <c r="AI459" s="5"/>
      <c r="AJ459" s="5"/>
    </row>
    <row r="460" spans="26:36" x14ac:dyDescent="0.25">
      <c r="Z460" t="s">
        <v>1449</v>
      </c>
      <c r="AA460" t="s">
        <v>544</v>
      </c>
      <c r="AB460" t="s">
        <v>2571</v>
      </c>
      <c r="AC460" t="s">
        <v>1448</v>
      </c>
      <c r="AD460" s="3">
        <v>150400040127</v>
      </c>
      <c r="AE460" t="s">
        <v>545</v>
      </c>
      <c r="AF460" t="s">
        <v>546</v>
      </c>
      <c r="AG460" t="s">
        <v>547</v>
      </c>
      <c r="AI460" s="5"/>
      <c r="AJ460" s="5"/>
    </row>
    <row r="461" spans="26:36" x14ac:dyDescent="0.25">
      <c r="Z461" t="s">
        <v>1451</v>
      </c>
      <c r="AA461" t="s">
        <v>544</v>
      </c>
      <c r="AB461" t="s">
        <v>2572</v>
      </c>
      <c r="AC461" t="s">
        <v>1450</v>
      </c>
      <c r="AD461" s="3">
        <v>150400040241</v>
      </c>
      <c r="AE461" t="s">
        <v>545</v>
      </c>
      <c r="AF461" t="s">
        <v>546</v>
      </c>
      <c r="AG461" t="s">
        <v>547</v>
      </c>
      <c r="AI461" s="5"/>
      <c r="AJ461" s="5"/>
    </row>
    <row r="462" spans="26:36" x14ac:dyDescent="0.25">
      <c r="Z462" t="s">
        <v>1453</v>
      </c>
      <c r="AA462" t="s">
        <v>544</v>
      </c>
      <c r="AB462" t="s">
        <v>2407</v>
      </c>
      <c r="AC462" t="s">
        <v>1452</v>
      </c>
      <c r="AD462" s="3">
        <v>150400040240</v>
      </c>
      <c r="AE462" t="s">
        <v>545</v>
      </c>
      <c r="AF462" t="s">
        <v>546</v>
      </c>
      <c r="AG462" t="s">
        <v>547</v>
      </c>
      <c r="AI462" s="5"/>
      <c r="AJ462" s="5"/>
    </row>
    <row r="463" spans="26:36" x14ac:dyDescent="0.25">
      <c r="Z463" t="s">
        <v>1455</v>
      </c>
      <c r="AA463" t="s">
        <v>544</v>
      </c>
      <c r="AB463" t="s">
        <v>2407</v>
      </c>
      <c r="AC463" t="s">
        <v>1454</v>
      </c>
      <c r="AD463" s="3">
        <v>150400040119</v>
      </c>
      <c r="AE463" t="s">
        <v>545</v>
      </c>
      <c r="AF463" t="s">
        <v>546</v>
      </c>
      <c r="AG463" t="s">
        <v>547</v>
      </c>
      <c r="AI463" s="5"/>
      <c r="AJ463" s="5"/>
    </row>
    <row r="464" spans="26:36" x14ac:dyDescent="0.25">
      <c r="Z464" t="s">
        <v>1457</v>
      </c>
      <c r="AA464" t="s">
        <v>544</v>
      </c>
      <c r="AB464" t="s">
        <v>2368</v>
      </c>
      <c r="AC464" t="s">
        <v>1456</v>
      </c>
      <c r="AD464" s="3"/>
      <c r="AE464" t="s">
        <v>545</v>
      </c>
      <c r="AF464" t="s">
        <v>546</v>
      </c>
      <c r="AG464" t="s">
        <v>547</v>
      </c>
      <c r="AI464" s="5"/>
      <c r="AJ464" s="5"/>
    </row>
    <row r="465" spans="26:36" x14ac:dyDescent="0.25">
      <c r="Z465" t="s">
        <v>1459</v>
      </c>
      <c r="AA465" t="s">
        <v>544</v>
      </c>
      <c r="AB465" t="s">
        <v>2313</v>
      </c>
      <c r="AC465" t="s">
        <v>1458</v>
      </c>
      <c r="AD465" s="3"/>
      <c r="AE465" t="s">
        <v>545</v>
      </c>
      <c r="AF465" t="s">
        <v>546</v>
      </c>
      <c r="AG465" t="s">
        <v>547</v>
      </c>
      <c r="AI465" s="5"/>
      <c r="AJ465" s="5"/>
    </row>
    <row r="466" spans="26:36" x14ac:dyDescent="0.25">
      <c r="Z466" t="s">
        <v>1461</v>
      </c>
      <c r="AA466" t="s">
        <v>544</v>
      </c>
      <c r="AB466" t="s">
        <v>2368</v>
      </c>
      <c r="AC466" t="s">
        <v>1460</v>
      </c>
      <c r="AD466" s="3"/>
      <c r="AE466" t="s">
        <v>545</v>
      </c>
      <c r="AF466" t="s">
        <v>546</v>
      </c>
      <c r="AG466" t="s">
        <v>547</v>
      </c>
      <c r="AI466" s="5"/>
      <c r="AJ466" s="5"/>
    </row>
    <row r="467" spans="26:36" x14ac:dyDescent="0.25">
      <c r="Z467" t="s">
        <v>1463</v>
      </c>
      <c r="AA467" t="s">
        <v>544</v>
      </c>
      <c r="AB467" t="s">
        <v>2313</v>
      </c>
      <c r="AC467" t="s">
        <v>1462</v>
      </c>
      <c r="AD467" s="3"/>
      <c r="AE467" t="s">
        <v>545</v>
      </c>
      <c r="AF467" t="s">
        <v>546</v>
      </c>
      <c r="AG467" t="s">
        <v>547</v>
      </c>
      <c r="AI467" s="5"/>
      <c r="AJ467" s="5"/>
    </row>
    <row r="468" spans="26:36" x14ac:dyDescent="0.25">
      <c r="Z468" t="s">
        <v>1465</v>
      </c>
      <c r="AA468" t="s">
        <v>544</v>
      </c>
      <c r="AB468" t="s">
        <v>2368</v>
      </c>
      <c r="AC468" t="s">
        <v>1464</v>
      </c>
      <c r="AD468" s="3"/>
      <c r="AE468" t="s">
        <v>545</v>
      </c>
      <c r="AF468" t="s">
        <v>546</v>
      </c>
      <c r="AG468" t="s">
        <v>547</v>
      </c>
      <c r="AI468" s="5"/>
      <c r="AJ468" s="5"/>
    </row>
    <row r="469" spans="26:36" x14ac:dyDescent="0.25">
      <c r="Z469" t="s">
        <v>1467</v>
      </c>
      <c r="AA469" t="s">
        <v>544</v>
      </c>
      <c r="AB469" t="s">
        <v>2313</v>
      </c>
      <c r="AC469" t="s">
        <v>1466</v>
      </c>
      <c r="AD469" s="3"/>
      <c r="AE469" t="s">
        <v>545</v>
      </c>
      <c r="AF469" t="s">
        <v>546</v>
      </c>
      <c r="AG469" t="s">
        <v>547</v>
      </c>
      <c r="AI469" s="5"/>
      <c r="AJ469" s="5"/>
    </row>
    <row r="470" spans="26:36" x14ac:dyDescent="0.25">
      <c r="Z470" t="s">
        <v>1469</v>
      </c>
      <c r="AA470" t="s">
        <v>544</v>
      </c>
      <c r="AB470" t="s">
        <v>2573</v>
      </c>
      <c r="AC470" t="s">
        <v>1468</v>
      </c>
      <c r="AD470" s="3"/>
      <c r="AE470" t="s">
        <v>545</v>
      </c>
      <c r="AF470" t="s">
        <v>546</v>
      </c>
      <c r="AG470" t="s">
        <v>547</v>
      </c>
      <c r="AI470" s="5"/>
      <c r="AJ470" s="5"/>
    </row>
    <row r="471" spans="26:36" x14ac:dyDescent="0.25">
      <c r="Z471" t="s">
        <v>1471</v>
      </c>
      <c r="AA471" t="s">
        <v>544</v>
      </c>
      <c r="AB471" t="s">
        <v>2573</v>
      </c>
      <c r="AC471" t="s">
        <v>1470</v>
      </c>
      <c r="AD471" s="3"/>
      <c r="AE471" t="s">
        <v>545</v>
      </c>
      <c r="AF471" t="s">
        <v>546</v>
      </c>
      <c r="AG471" t="s">
        <v>547</v>
      </c>
      <c r="AI471" s="5"/>
      <c r="AJ471" s="5"/>
    </row>
    <row r="472" spans="26:36" x14ac:dyDescent="0.25">
      <c r="Z472" t="s">
        <v>1473</v>
      </c>
      <c r="AA472" t="s">
        <v>544</v>
      </c>
      <c r="AB472" t="s">
        <v>2573</v>
      </c>
      <c r="AC472" t="s">
        <v>1472</v>
      </c>
      <c r="AD472" s="3"/>
      <c r="AE472" t="s">
        <v>545</v>
      </c>
      <c r="AF472" t="s">
        <v>546</v>
      </c>
      <c r="AG472" t="s">
        <v>547</v>
      </c>
      <c r="AI472" s="5"/>
      <c r="AJ472" s="5"/>
    </row>
    <row r="473" spans="26:36" x14ac:dyDescent="0.25">
      <c r="Z473" t="s">
        <v>1475</v>
      </c>
      <c r="AA473" t="s">
        <v>544</v>
      </c>
      <c r="AB473" t="s">
        <v>2547</v>
      </c>
      <c r="AC473" t="s">
        <v>1474</v>
      </c>
      <c r="AD473" s="3"/>
      <c r="AE473" t="s">
        <v>545</v>
      </c>
      <c r="AF473" t="s">
        <v>546</v>
      </c>
      <c r="AG473" t="s">
        <v>547</v>
      </c>
      <c r="AI473" s="5"/>
      <c r="AJ473" s="5"/>
    </row>
    <row r="474" spans="26:36" x14ac:dyDescent="0.25">
      <c r="Z474" t="s">
        <v>1477</v>
      </c>
      <c r="AA474" t="s">
        <v>544</v>
      </c>
      <c r="AB474" t="s">
        <v>2547</v>
      </c>
      <c r="AC474" t="s">
        <v>1476</v>
      </c>
      <c r="AD474" s="3"/>
      <c r="AE474" t="s">
        <v>545</v>
      </c>
      <c r="AF474" t="s">
        <v>546</v>
      </c>
      <c r="AG474" t="s">
        <v>547</v>
      </c>
      <c r="AI474" s="5"/>
      <c r="AJ474" s="5"/>
    </row>
    <row r="475" spans="26:36" x14ac:dyDescent="0.25">
      <c r="Z475" t="s">
        <v>1479</v>
      </c>
      <c r="AA475" t="s">
        <v>544</v>
      </c>
      <c r="AB475" t="s">
        <v>2407</v>
      </c>
      <c r="AC475" t="s">
        <v>1478</v>
      </c>
      <c r="AD475" s="3"/>
      <c r="AE475" t="s">
        <v>545</v>
      </c>
      <c r="AF475" t="s">
        <v>546</v>
      </c>
      <c r="AG475" t="s">
        <v>547</v>
      </c>
      <c r="AI475" s="5"/>
      <c r="AJ475" s="5"/>
    </row>
    <row r="476" spans="26:36" x14ac:dyDescent="0.25">
      <c r="Z476" t="s">
        <v>1481</v>
      </c>
      <c r="AA476" t="s">
        <v>607</v>
      </c>
      <c r="AB476" t="s">
        <v>2491</v>
      </c>
      <c r="AC476" t="s">
        <v>1480</v>
      </c>
      <c r="AD476" s="3">
        <v>150400040105</v>
      </c>
      <c r="AE476" t="s">
        <v>545</v>
      </c>
      <c r="AF476" t="s">
        <v>546</v>
      </c>
      <c r="AG476" t="s">
        <v>547</v>
      </c>
      <c r="AI476" s="5"/>
      <c r="AJ476" s="5"/>
    </row>
    <row r="477" spans="26:36" x14ac:dyDescent="0.25">
      <c r="Z477" t="s">
        <v>1483</v>
      </c>
      <c r="AA477" t="s">
        <v>544</v>
      </c>
      <c r="AB477" t="s">
        <v>2306</v>
      </c>
      <c r="AC477" t="s">
        <v>1482</v>
      </c>
      <c r="AD477" s="3">
        <v>150400030099</v>
      </c>
      <c r="AE477" t="s">
        <v>545</v>
      </c>
      <c r="AF477" t="s">
        <v>546</v>
      </c>
      <c r="AG477" t="s">
        <v>547</v>
      </c>
      <c r="AI477" s="5"/>
      <c r="AJ477" s="5"/>
    </row>
    <row r="478" spans="26:36" x14ac:dyDescent="0.25">
      <c r="Z478" t="s">
        <v>1485</v>
      </c>
      <c r="AA478" t="s">
        <v>544</v>
      </c>
      <c r="AB478" t="s">
        <v>2574</v>
      </c>
      <c r="AC478" t="s">
        <v>1484</v>
      </c>
      <c r="AD478" s="3"/>
      <c r="AE478" t="s">
        <v>545</v>
      </c>
      <c r="AF478" t="s">
        <v>546</v>
      </c>
      <c r="AG478" t="s">
        <v>547</v>
      </c>
      <c r="AI478" s="5"/>
      <c r="AJ478" s="5"/>
    </row>
    <row r="479" spans="26:36" x14ac:dyDescent="0.25">
      <c r="Z479" t="s">
        <v>1487</v>
      </c>
      <c r="AA479" t="s">
        <v>544</v>
      </c>
      <c r="AB479" t="s">
        <v>2575</v>
      </c>
      <c r="AC479" t="s">
        <v>1486</v>
      </c>
      <c r="AD479" s="3"/>
      <c r="AE479" t="s">
        <v>545</v>
      </c>
      <c r="AF479" t="s">
        <v>546</v>
      </c>
      <c r="AG479" t="s">
        <v>547</v>
      </c>
      <c r="AI479" s="5"/>
      <c r="AJ479" s="5"/>
    </row>
    <row r="480" spans="26:36" x14ac:dyDescent="0.25">
      <c r="Z480" t="s">
        <v>1489</v>
      </c>
      <c r="AA480" t="s">
        <v>544</v>
      </c>
      <c r="AB480" t="s">
        <v>2576</v>
      </c>
      <c r="AC480" t="s">
        <v>1488</v>
      </c>
      <c r="AD480" s="3"/>
      <c r="AE480" t="s">
        <v>545</v>
      </c>
      <c r="AF480" t="s">
        <v>546</v>
      </c>
      <c r="AG480" t="s">
        <v>547</v>
      </c>
      <c r="AI480" s="5"/>
      <c r="AJ480" s="5"/>
    </row>
    <row r="481" spans="26:36" x14ac:dyDescent="0.25">
      <c r="Z481" t="s">
        <v>1491</v>
      </c>
      <c r="AA481" t="s">
        <v>544</v>
      </c>
      <c r="AB481" t="s">
        <v>2287</v>
      </c>
      <c r="AC481" t="s">
        <v>1490</v>
      </c>
      <c r="AD481" s="3"/>
      <c r="AE481" t="s">
        <v>545</v>
      </c>
      <c r="AF481" t="s">
        <v>774</v>
      </c>
      <c r="AG481" t="s">
        <v>547</v>
      </c>
      <c r="AI481" s="5"/>
      <c r="AJ481" s="5"/>
    </row>
    <row r="482" spans="26:36" x14ac:dyDescent="0.25">
      <c r="Z482" t="s">
        <v>1493</v>
      </c>
      <c r="AA482" t="s">
        <v>544</v>
      </c>
      <c r="AB482" t="s">
        <v>2287</v>
      </c>
      <c r="AC482" t="s">
        <v>1492</v>
      </c>
      <c r="AD482" s="3"/>
      <c r="AE482" t="s">
        <v>545</v>
      </c>
      <c r="AF482" t="s">
        <v>774</v>
      </c>
      <c r="AG482" t="s">
        <v>547</v>
      </c>
      <c r="AI482" s="5"/>
      <c r="AJ482" s="5"/>
    </row>
    <row r="483" spans="26:36" x14ac:dyDescent="0.25">
      <c r="Z483" t="s">
        <v>1495</v>
      </c>
      <c r="AA483" t="s">
        <v>544</v>
      </c>
      <c r="AB483" t="s">
        <v>2577</v>
      </c>
      <c r="AC483" t="s">
        <v>1494</v>
      </c>
      <c r="AD483" s="3">
        <v>150400030101</v>
      </c>
      <c r="AE483" t="s">
        <v>545</v>
      </c>
      <c r="AF483" t="s">
        <v>546</v>
      </c>
      <c r="AG483" t="s">
        <v>547</v>
      </c>
      <c r="AI483" s="5"/>
      <c r="AJ483" s="5"/>
    </row>
    <row r="484" spans="26:36" x14ac:dyDescent="0.25">
      <c r="Z484" t="s">
        <v>1497</v>
      </c>
      <c r="AA484" t="s">
        <v>544</v>
      </c>
      <c r="AB484" t="s">
        <v>2578</v>
      </c>
      <c r="AC484" t="s">
        <v>1496</v>
      </c>
      <c r="AD484" s="3">
        <v>150400040314</v>
      </c>
      <c r="AE484" t="s">
        <v>545</v>
      </c>
      <c r="AF484" t="s">
        <v>546</v>
      </c>
      <c r="AG484" t="s">
        <v>547</v>
      </c>
      <c r="AI484" s="5"/>
      <c r="AJ484" s="5"/>
    </row>
    <row r="485" spans="26:36" x14ac:dyDescent="0.25">
      <c r="Z485" t="s">
        <v>1499</v>
      </c>
      <c r="AA485" t="s">
        <v>544</v>
      </c>
      <c r="AB485" t="s">
        <v>2578</v>
      </c>
      <c r="AC485" t="s">
        <v>1498</v>
      </c>
      <c r="AD485" s="3">
        <v>150400040315</v>
      </c>
      <c r="AE485" t="s">
        <v>545</v>
      </c>
      <c r="AF485" t="s">
        <v>546</v>
      </c>
      <c r="AG485" t="s">
        <v>547</v>
      </c>
      <c r="AI485" s="5"/>
      <c r="AJ485" s="5"/>
    </row>
    <row r="486" spans="26:36" x14ac:dyDescent="0.25">
      <c r="Z486" t="s">
        <v>1501</v>
      </c>
      <c r="AA486" t="s">
        <v>544</v>
      </c>
      <c r="AB486" t="s">
        <v>2579</v>
      </c>
      <c r="AC486" t="s">
        <v>1500</v>
      </c>
      <c r="AD486" s="3">
        <v>150400040316</v>
      </c>
      <c r="AE486" t="s">
        <v>545</v>
      </c>
      <c r="AF486" t="s">
        <v>546</v>
      </c>
      <c r="AG486" t="s">
        <v>547</v>
      </c>
      <c r="AI486" s="5"/>
      <c r="AJ486" s="5"/>
    </row>
    <row r="487" spans="26:36" x14ac:dyDescent="0.25">
      <c r="Z487" t="s">
        <v>1503</v>
      </c>
      <c r="AA487" t="s">
        <v>544</v>
      </c>
      <c r="AB487" t="s">
        <v>2579</v>
      </c>
      <c r="AC487" t="s">
        <v>1502</v>
      </c>
      <c r="AD487" s="3">
        <v>150400040317</v>
      </c>
      <c r="AE487" t="s">
        <v>545</v>
      </c>
      <c r="AF487" t="s">
        <v>546</v>
      </c>
      <c r="AG487" t="s">
        <v>547</v>
      </c>
      <c r="AI487" s="5"/>
      <c r="AJ487" s="5"/>
    </row>
    <row r="488" spans="26:36" x14ac:dyDescent="0.25">
      <c r="Z488" t="s">
        <v>1505</v>
      </c>
      <c r="AA488" t="s">
        <v>604</v>
      </c>
      <c r="AB488" t="s">
        <v>2580</v>
      </c>
      <c r="AC488" t="s">
        <v>1504</v>
      </c>
      <c r="AD488" s="3">
        <v>475100010330</v>
      </c>
      <c r="AE488" t="s">
        <v>545</v>
      </c>
      <c r="AF488" t="s">
        <v>618</v>
      </c>
      <c r="AG488" t="s">
        <v>622</v>
      </c>
      <c r="AI488" s="5"/>
      <c r="AJ488" s="5"/>
    </row>
    <row r="489" spans="26:36" x14ac:dyDescent="0.25">
      <c r="Z489" t="s">
        <v>1507</v>
      </c>
      <c r="AA489" t="s">
        <v>544</v>
      </c>
      <c r="AB489" t="s">
        <v>2581</v>
      </c>
      <c r="AC489" t="s">
        <v>1506</v>
      </c>
      <c r="AD489" s="3">
        <v>150400030104</v>
      </c>
      <c r="AE489" t="s">
        <v>545</v>
      </c>
      <c r="AF489" t="s">
        <v>546</v>
      </c>
      <c r="AG489" t="s">
        <v>547</v>
      </c>
      <c r="AI489" s="5"/>
      <c r="AJ489" s="5"/>
    </row>
    <row r="490" spans="26:36" x14ac:dyDescent="0.25">
      <c r="Z490" t="s">
        <v>1509</v>
      </c>
      <c r="AA490" t="s">
        <v>544</v>
      </c>
      <c r="AB490" t="s">
        <v>2306</v>
      </c>
      <c r="AC490" t="s">
        <v>1508</v>
      </c>
      <c r="AD490" s="3">
        <v>150400030107</v>
      </c>
      <c r="AE490" t="s">
        <v>545</v>
      </c>
      <c r="AF490" t="s">
        <v>546</v>
      </c>
      <c r="AG490" t="s">
        <v>547</v>
      </c>
      <c r="AI490" s="5"/>
      <c r="AJ490" s="5"/>
    </row>
    <row r="491" spans="26:36" x14ac:dyDescent="0.25">
      <c r="Z491" t="s">
        <v>1511</v>
      </c>
      <c r="AA491" t="s">
        <v>544</v>
      </c>
      <c r="AB491" t="s">
        <v>2306</v>
      </c>
      <c r="AC491" t="s">
        <v>1510</v>
      </c>
      <c r="AD491" s="3"/>
      <c r="AE491" t="s">
        <v>545</v>
      </c>
      <c r="AF491" t="s">
        <v>546</v>
      </c>
      <c r="AG491" t="s">
        <v>547</v>
      </c>
      <c r="AI491" s="5"/>
      <c r="AJ491" s="5"/>
    </row>
    <row r="492" spans="26:36" x14ac:dyDescent="0.25">
      <c r="Z492" t="s">
        <v>1513</v>
      </c>
      <c r="AA492" t="s">
        <v>544</v>
      </c>
      <c r="AB492" t="s">
        <v>2582</v>
      </c>
      <c r="AC492" t="s">
        <v>1512</v>
      </c>
      <c r="AD492" s="3">
        <v>150400040107</v>
      </c>
      <c r="AE492" t="s">
        <v>545</v>
      </c>
      <c r="AF492" t="s">
        <v>546</v>
      </c>
      <c r="AG492" t="s">
        <v>547</v>
      </c>
      <c r="AI492" s="5"/>
      <c r="AJ492" s="5"/>
    </row>
    <row r="493" spans="26:36" x14ac:dyDescent="0.25">
      <c r="Z493" t="s">
        <v>1515</v>
      </c>
      <c r="AA493" t="s">
        <v>544</v>
      </c>
      <c r="AB493" t="s">
        <v>2583</v>
      </c>
      <c r="AC493" t="s">
        <v>1514</v>
      </c>
      <c r="AD493" s="3">
        <v>150400040137</v>
      </c>
      <c r="AE493" t="s">
        <v>545</v>
      </c>
      <c r="AF493" t="s">
        <v>546</v>
      </c>
      <c r="AG493" t="s">
        <v>547</v>
      </c>
      <c r="AI493" s="5"/>
      <c r="AJ493" s="5"/>
    </row>
    <row r="494" spans="26:36" x14ac:dyDescent="0.25">
      <c r="Z494" t="s">
        <v>1517</v>
      </c>
      <c r="AA494" t="s">
        <v>544</v>
      </c>
      <c r="AB494" t="s">
        <v>2584</v>
      </c>
      <c r="AC494" t="s">
        <v>1516</v>
      </c>
      <c r="AD494" s="3">
        <v>150400040092</v>
      </c>
      <c r="AE494" t="s">
        <v>545</v>
      </c>
      <c r="AF494" t="s">
        <v>546</v>
      </c>
      <c r="AG494" t="s">
        <v>547</v>
      </c>
      <c r="AI494" s="5"/>
      <c r="AJ494" s="5"/>
    </row>
    <row r="495" spans="26:36" x14ac:dyDescent="0.25">
      <c r="Z495" t="s">
        <v>1519</v>
      </c>
      <c r="AA495" t="s">
        <v>544</v>
      </c>
      <c r="AB495" t="s">
        <v>2585</v>
      </c>
      <c r="AC495" t="s">
        <v>1518</v>
      </c>
      <c r="AD495" s="3">
        <v>150400040099</v>
      </c>
      <c r="AE495" t="s">
        <v>545</v>
      </c>
      <c r="AF495" t="s">
        <v>546</v>
      </c>
      <c r="AG495" t="s">
        <v>547</v>
      </c>
      <c r="AI495" s="5"/>
      <c r="AJ495" s="5"/>
    </row>
    <row r="496" spans="26:36" x14ac:dyDescent="0.25">
      <c r="Z496" t="s">
        <v>1521</v>
      </c>
      <c r="AA496" t="s">
        <v>544</v>
      </c>
      <c r="AB496" t="s">
        <v>2585</v>
      </c>
      <c r="AC496" t="s">
        <v>1520</v>
      </c>
      <c r="AD496" s="3">
        <v>150400040100</v>
      </c>
      <c r="AE496" t="s">
        <v>545</v>
      </c>
      <c r="AF496" t="s">
        <v>546</v>
      </c>
      <c r="AG496" t="s">
        <v>547</v>
      </c>
      <c r="AI496" s="5"/>
      <c r="AJ496" s="5"/>
    </row>
    <row r="497" spans="26:36" x14ac:dyDescent="0.25">
      <c r="Z497" t="s">
        <v>1523</v>
      </c>
      <c r="AA497" t="s">
        <v>544</v>
      </c>
      <c r="AB497" t="s">
        <v>2585</v>
      </c>
      <c r="AC497" t="s">
        <v>1522</v>
      </c>
      <c r="AD497" s="3">
        <v>150400040089</v>
      </c>
      <c r="AE497" t="s">
        <v>545</v>
      </c>
      <c r="AF497" t="s">
        <v>546</v>
      </c>
      <c r="AG497" t="s">
        <v>547</v>
      </c>
      <c r="AI497" s="5"/>
      <c r="AJ497" s="5"/>
    </row>
    <row r="498" spans="26:36" x14ac:dyDescent="0.25">
      <c r="Z498" t="s">
        <v>1525</v>
      </c>
      <c r="AA498" t="s">
        <v>544</v>
      </c>
      <c r="AB498" t="s">
        <v>2586</v>
      </c>
      <c r="AC498" t="s">
        <v>1524</v>
      </c>
      <c r="AD498" s="3">
        <v>150400040094</v>
      </c>
      <c r="AE498" t="s">
        <v>545</v>
      </c>
      <c r="AF498" t="s">
        <v>546</v>
      </c>
      <c r="AG498" t="s">
        <v>547</v>
      </c>
      <c r="AI498" s="5"/>
      <c r="AJ498" s="5"/>
    </row>
    <row r="499" spans="26:36" x14ac:dyDescent="0.25">
      <c r="Z499" t="s">
        <v>1527</v>
      </c>
      <c r="AA499" t="s">
        <v>544</v>
      </c>
      <c r="AB499" t="s">
        <v>2587</v>
      </c>
      <c r="AC499" t="s">
        <v>1526</v>
      </c>
      <c r="AD499" s="3"/>
      <c r="AE499" t="s">
        <v>545</v>
      </c>
      <c r="AF499" t="s">
        <v>546</v>
      </c>
      <c r="AG499" t="s">
        <v>547</v>
      </c>
      <c r="AI499" s="5"/>
      <c r="AJ499" s="5"/>
    </row>
    <row r="500" spans="26:36" x14ac:dyDescent="0.25">
      <c r="Z500" t="s">
        <v>1529</v>
      </c>
      <c r="AA500" t="s">
        <v>544</v>
      </c>
      <c r="AB500" t="s">
        <v>2588</v>
      </c>
      <c r="AC500" t="s">
        <v>1528</v>
      </c>
      <c r="AD500" s="3"/>
      <c r="AE500" t="s">
        <v>545</v>
      </c>
      <c r="AF500" t="s">
        <v>546</v>
      </c>
      <c r="AG500" t="s">
        <v>547</v>
      </c>
      <c r="AI500" s="5"/>
      <c r="AJ500" s="5"/>
    </row>
    <row r="501" spans="26:36" x14ac:dyDescent="0.25">
      <c r="Z501" t="s">
        <v>1531</v>
      </c>
      <c r="AA501" t="s">
        <v>1532</v>
      </c>
      <c r="AB501" t="s">
        <v>2589</v>
      </c>
      <c r="AC501" t="s">
        <v>1530</v>
      </c>
      <c r="AD501" s="3"/>
      <c r="AE501" t="s">
        <v>545</v>
      </c>
      <c r="AF501" t="s">
        <v>546</v>
      </c>
      <c r="AG501" t="s">
        <v>547</v>
      </c>
      <c r="AI501" s="5"/>
      <c r="AJ501" s="5"/>
    </row>
    <row r="502" spans="26:36" x14ac:dyDescent="0.25">
      <c r="Z502" t="s">
        <v>1534</v>
      </c>
      <c r="AA502" t="s">
        <v>544</v>
      </c>
      <c r="AB502" t="s">
        <v>2590</v>
      </c>
      <c r="AC502" t="s">
        <v>1533</v>
      </c>
      <c r="AD502" s="3"/>
      <c r="AE502" t="s">
        <v>545</v>
      </c>
      <c r="AF502" t="s">
        <v>546</v>
      </c>
      <c r="AG502" t="s">
        <v>547</v>
      </c>
      <c r="AI502" s="5"/>
      <c r="AJ502" s="5"/>
    </row>
    <row r="503" spans="26:36" x14ac:dyDescent="0.25">
      <c r="Z503" t="s">
        <v>1536</v>
      </c>
      <c r="AA503" t="s">
        <v>1537</v>
      </c>
      <c r="AB503" t="s">
        <v>2591</v>
      </c>
      <c r="AC503" t="s">
        <v>1535</v>
      </c>
      <c r="AD503" s="3">
        <v>150400040258</v>
      </c>
      <c r="AE503" t="s">
        <v>545</v>
      </c>
      <c r="AF503" t="s">
        <v>546</v>
      </c>
      <c r="AG503" t="s">
        <v>547</v>
      </c>
      <c r="AI503" s="5"/>
      <c r="AJ503" s="5"/>
    </row>
    <row r="504" spans="26:36" x14ac:dyDescent="0.25">
      <c r="Z504" t="s">
        <v>1539</v>
      </c>
      <c r="AA504" t="s">
        <v>544</v>
      </c>
      <c r="AB504" t="s">
        <v>2592</v>
      </c>
      <c r="AC504" t="s">
        <v>1538</v>
      </c>
      <c r="AD504" s="3">
        <v>150400040302</v>
      </c>
      <c r="AE504" t="s">
        <v>545</v>
      </c>
      <c r="AF504" t="s">
        <v>546</v>
      </c>
      <c r="AG504" t="s">
        <v>547</v>
      </c>
      <c r="AI504" s="5"/>
      <c r="AJ504" s="5"/>
    </row>
    <row r="505" spans="26:36" x14ac:dyDescent="0.25">
      <c r="Z505" t="s">
        <v>1541</v>
      </c>
      <c r="AA505" t="s">
        <v>544</v>
      </c>
      <c r="AB505" t="s">
        <v>2442</v>
      </c>
      <c r="AC505" t="s">
        <v>1540</v>
      </c>
      <c r="AD505" s="3">
        <v>150400040303</v>
      </c>
      <c r="AE505" t="s">
        <v>545</v>
      </c>
      <c r="AF505" t="s">
        <v>546</v>
      </c>
      <c r="AG505" t="s">
        <v>547</v>
      </c>
      <c r="AI505" s="5"/>
      <c r="AJ505" s="5"/>
    </row>
    <row r="506" spans="26:36" x14ac:dyDescent="0.25">
      <c r="Z506" t="s">
        <v>1543</v>
      </c>
      <c r="AA506" t="s">
        <v>544</v>
      </c>
      <c r="AB506" t="s">
        <v>2593</v>
      </c>
      <c r="AC506" t="s">
        <v>1542</v>
      </c>
      <c r="AD506" s="3">
        <v>503500020002</v>
      </c>
      <c r="AE506" t="s">
        <v>545</v>
      </c>
      <c r="AF506" t="s">
        <v>577</v>
      </c>
      <c r="AG506" t="s">
        <v>561</v>
      </c>
      <c r="AI506" s="5"/>
      <c r="AJ506" s="5"/>
    </row>
    <row r="507" spans="26:36" x14ac:dyDescent="0.25">
      <c r="Z507" t="s">
        <v>1545</v>
      </c>
      <c r="AA507" t="s">
        <v>576</v>
      </c>
      <c r="AB507" t="s">
        <v>2594</v>
      </c>
      <c r="AC507" t="s">
        <v>1544</v>
      </c>
      <c r="AD507" s="3">
        <v>139200120002</v>
      </c>
      <c r="AE507" t="s">
        <v>545</v>
      </c>
      <c r="AF507" t="s">
        <v>568</v>
      </c>
      <c r="AG507" t="s">
        <v>561</v>
      </c>
      <c r="AI507" s="5"/>
      <c r="AJ507" s="5"/>
    </row>
    <row r="508" spans="26:36" x14ac:dyDescent="0.25">
      <c r="Z508" t="s">
        <v>1547</v>
      </c>
      <c r="AA508" t="s">
        <v>544</v>
      </c>
      <c r="AB508" t="s">
        <v>2508</v>
      </c>
      <c r="AC508" t="s">
        <v>1546</v>
      </c>
      <c r="AD508" s="3">
        <v>150400040318</v>
      </c>
      <c r="AE508" t="s">
        <v>545</v>
      </c>
      <c r="AF508" t="s">
        <v>546</v>
      </c>
      <c r="AG508" t="s">
        <v>547</v>
      </c>
      <c r="AI508" s="5"/>
      <c r="AJ508" s="5"/>
    </row>
    <row r="509" spans="26:36" x14ac:dyDescent="0.25">
      <c r="Z509" t="s">
        <v>1549</v>
      </c>
      <c r="AA509" t="s">
        <v>544</v>
      </c>
      <c r="AB509" t="s">
        <v>2595</v>
      </c>
      <c r="AC509" t="s">
        <v>1548</v>
      </c>
      <c r="AD509" s="3">
        <v>150400040319</v>
      </c>
      <c r="AE509" t="s">
        <v>545</v>
      </c>
      <c r="AF509" t="s">
        <v>546</v>
      </c>
      <c r="AG509" t="s">
        <v>547</v>
      </c>
      <c r="AI509" s="5"/>
      <c r="AJ509" s="5"/>
    </row>
    <row r="510" spans="26:36" x14ac:dyDescent="0.25">
      <c r="Z510" t="s">
        <v>1551</v>
      </c>
      <c r="AA510" t="s">
        <v>544</v>
      </c>
      <c r="AB510" t="s">
        <v>2596</v>
      </c>
      <c r="AC510" t="s">
        <v>1550</v>
      </c>
      <c r="AD510" s="3"/>
      <c r="AE510" t="s">
        <v>545</v>
      </c>
      <c r="AF510" t="s">
        <v>546</v>
      </c>
      <c r="AG510" t="s">
        <v>547</v>
      </c>
      <c r="AI510" s="5"/>
      <c r="AJ510" s="5"/>
    </row>
    <row r="511" spans="26:36" x14ac:dyDescent="0.25">
      <c r="Z511" t="s">
        <v>1553</v>
      </c>
      <c r="AA511" t="s">
        <v>544</v>
      </c>
      <c r="AB511" t="s">
        <v>2596</v>
      </c>
      <c r="AC511" t="s">
        <v>1552</v>
      </c>
      <c r="AD511" s="3">
        <v>150400040286</v>
      </c>
      <c r="AE511" t="s">
        <v>545</v>
      </c>
      <c r="AF511" t="s">
        <v>546</v>
      </c>
      <c r="AG511" t="s">
        <v>547</v>
      </c>
      <c r="AI511" s="5"/>
      <c r="AJ511" s="5"/>
    </row>
    <row r="512" spans="26:36" x14ac:dyDescent="0.25">
      <c r="Z512" t="s">
        <v>1555</v>
      </c>
      <c r="AA512" t="s">
        <v>544</v>
      </c>
      <c r="AB512" t="s">
        <v>2597</v>
      </c>
      <c r="AC512" t="s">
        <v>1554</v>
      </c>
      <c r="AD512" s="3"/>
      <c r="AE512" t="s">
        <v>545</v>
      </c>
      <c r="AF512" t="s">
        <v>546</v>
      </c>
      <c r="AG512" t="s">
        <v>547</v>
      </c>
      <c r="AI512" s="5"/>
      <c r="AJ512" s="5"/>
    </row>
    <row r="513" spans="26:36" x14ac:dyDescent="0.25">
      <c r="Z513" t="s">
        <v>1557</v>
      </c>
      <c r="AA513" t="s">
        <v>544</v>
      </c>
      <c r="AB513" t="s">
        <v>2303</v>
      </c>
      <c r="AC513" t="s">
        <v>1556</v>
      </c>
      <c r="AD513" s="3">
        <v>150400040320</v>
      </c>
      <c r="AE513" t="s">
        <v>545</v>
      </c>
      <c r="AF513" t="s">
        <v>546</v>
      </c>
      <c r="AG513" t="s">
        <v>547</v>
      </c>
      <c r="AI513" s="5"/>
      <c r="AJ513" s="5"/>
    </row>
    <row r="514" spans="26:36" x14ac:dyDescent="0.25">
      <c r="Z514" t="s">
        <v>1559</v>
      </c>
      <c r="AA514" t="s">
        <v>544</v>
      </c>
      <c r="AB514" t="s">
        <v>2303</v>
      </c>
      <c r="AC514" t="s">
        <v>1558</v>
      </c>
      <c r="AD514" s="3">
        <v>150400040321</v>
      </c>
      <c r="AE514" t="s">
        <v>545</v>
      </c>
      <c r="AF514" t="s">
        <v>546</v>
      </c>
      <c r="AG514" t="s">
        <v>547</v>
      </c>
      <c r="AI514" s="5"/>
      <c r="AJ514" s="5"/>
    </row>
    <row r="515" spans="26:36" x14ac:dyDescent="0.25">
      <c r="Z515" t="s">
        <v>1561</v>
      </c>
      <c r="AA515" t="s">
        <v>544</v>
      </c>
      <c r="AB515" t="s">
        <v>2303</v>
      </c>
      <c r="AC515" t="s">
        <v>1560</v>
      </c>
      <c r="AD515" s="3">
        <v>150400040322</v>
      </c>
      <c r="AE515" t="s">
        <v>545</v>
      </c>
      <c r="AF515" t="s">
        <v>546</v>
      </c>
      <c r="AG515" t="s">
        <v>547</v>
      </c>
      <c r="AI515" s="5"/>
      <c r="AJ515" s="5"/>
    </row>
    <row r="516" spans="26:36" x14ac:dyDescent="0.25">
      <c r="Z516" t="s">
        <v>1563</v>
      </c>
      <c r="AA516" t="s">
        <v>544</v>
      </c>
      <c r="AB516" t="s">
        <v>2303</v>
      </c>
      <c r="AC516" t="s">
        <v>1562</v>
      </c>
      <c r="AD516" s="3">
        <v>150400040323</v>
      </c>
      <c r="AE516" t="s">
        <v>545</v>
      </c>
      <c r="AF516" t="s">
        <v>546</v>
      </c>
      <c r="AG516" t="s">
        <v>547</v>
      </c>
      <c r="AI516" s="5"/>
      <c r="AJ516" s="5"/>
    </row>
    <row r="517" spans="26:36" x14ac:dyDescent="0.25">
      <c r="Z517" t="s">
        <v>1565</v>
      </c>
      <c r="AA517" t="s">
        <v>544</v>
      </c>
      <c r="AB517" t="s">
        <v>2303</v>
      </c>
      <c r="AC517" t="s">
        <v>1564</v>
      </c>
      <c r="AD517" s="3">
        <v>150400040324</v>
      </c>
      <c r="AE517" t="s">
        <v>545</v>
      </c>
      <c r="AF517" t="s">
        <v>546</v>
      </c>
      <c r="AG517" t="s">
        <v>547</v>
      </c>
      <c r="AI517" s="5"/>
      <c r="AJ517" s="5"/>
    </row>
    <row r="518" spans="26:36" x14ac:dyDescent="0.25">
      <c r="Z518" t="s">
        <v>1567</v>
      </c>
      <c r="AA518" t="s">
        <v>544</v>
      </c>
      <c r="AB518" t="s">
        <v>2303</v>
      </c>
      <c r="AC518" t="s">
        <v>1566</v>
      </c>
      <c r="AD518" s="3"/>
      <c r="AE518" t="s">
        <v>545</v>
      </c>
      <c r="AF518" t="s">
        <v>546</v>
      </c>
      <c r="AG518" t="s">
        <v>547</v>
      </c>
      <c r="AI518" s="5"/>
      <c r="AJ518" s="5"/>
    </row>
    <row r="519" spans="26:36" x14ac:dyDescent="0.25">
      <c r="Z519" t="s">
        <v>1569</v>
      </c>
      <c r="AA519" t="s">
        <v>544</v>
      </c>
      <c r="AB519" t="s">
        <v>2303</v>
      </c>
      <c r="AC519" t="s">
        <v>1568</v>
      </c>
      <c r="AD519" s="3"/>
      <c r="AE519" t="s">
        <v>545</v>
      </c>
      <c r="AF519" t="s">
        <v>546</v>
      </c>
      <c r="AG519" t="s">
        <v>547</v>
      </c>
      <c r="AI519" s="5"/>
      <c r="AJ519" s="5"/>
    </row>
    <row r="520" spans="26:36" x14ac:dyDescent="0.25">
      <c r="Z520" t="s">
        <v>1571</v>
      </c>
      <c r="AA520" t="s">
        <v>544</v>
      </c>
      <c r="AB520" t="s">
        <v>2303</v>
      </c>
      <c r="AC520" t="s">
        <v>1570</v>
      </c>
      <c r="AD520" s="3"/>
      <c r="AE520" t="s">
        <v>545</v>
      </c>
      <c r="AF520" t="s">
        <v>546</v>
      </c>
      <c r="AG520" t="s">
        <v>547</v>
      </c>
      <c r="AI520" s="5"/>
      <c r="AJ520" s="5"/>
    </row>
    <row r="521" spans="26:36" x14ac:dyDescent="0.25">
      <c r="Z521" t="s">
        <v>1573</v>
      </c>
      <c r="AA521" t="s">
        <v>544</v>
      </c>
      <c r="AB521" t="s">
        <v>2598</v>
      </c>
      <c r="AC521" t="s">
        <v>1572</v>
      </c>
      <c r="AD521" s="3"/>
      <c r="AE521" t="s">
        <v>545</v>
      </c>
      <c r="AF521" t="s">
        <v>546</v>
      </c>
      <c r="AG521" t="s">
        <v>547</v>
      </c>
      <c r="AI521" s="5"/>
      <c r="AJ521" s="5"/>
    </row>
    <row r="522" spans="26:36" x14ac:dyDescent="0.25">
      <c r="Z522" t="s">
        <v>1575</v>
      </c>
      <c r="AA522" t="s">
        <v>544</v>
      </c>
      <c r="AB522" t="s">
        <v>2599</v>
      </c>
      <c r="AC522" t="s">
        <v>1574</v>
      </c>
      <c r="AD522" s="3"/>
      <c r="AE522" t="s">
        <v>545</v>
      </c>
      <c r="AF522" t="s">
        <v>546</v>
      </c>
      <c r="AG522" t="s">
        <v>547</v>
      </c>
      <c r="AI522" s="5"/>
      <c r="AJ522" s="5"/>
    </row>
    <row r="523" spans="26:36" x14ac:dyDescent="0.25">
      <c r="Z523" t="s">
        <v>1577</v>
      </c>
      <c r="AA523" t="s">
        <v>544</v>
      </c>
      <c r="AB523" t="s">
        <v>2600</v>
      </c>
      <c r="AC523" t="s">
        <v>1576</v>
      </c>
      <c r="AD523" s="3"/>
      <c r="AE523" t="s">
        <v>545</v>
      </c>
      <c r="AF523" t="s">
        <v>546</v>
      </c>
      <c r="AG523" t="s">
        <v>547</v>
      </c>
      <c r="AI523" s="5"/>
      <c r="AJ523" s="5"/>
    </row>
    <row r="524" spans="26:36" x14ac:dyDescent="0.25">
      <c r="Z524" t="s">
        <v>1579</v>
      </c>
      <c r="AA524" t="s">
        <v>544</v>
      </c>
      <c r="AB524" t="s">
        <v>2303</v>
      </c>
      <c r="AC524" t="s">
        <v>1578</v>
      </c>
      <c r="AD524" s="3"/>
      <c r="AE524" t="s">
        <v>545</v>
      </c>
      <c r="AF524" t="s">
        <v>546</v>
      </c>
      <c r="AG524" t="s">
        <v>547</v>
      </c>
      <c r="AI524" s="5"/>
      <c r="AJ524" s="5"/>
    </row>
    <row r="525" spans="26:36" x14ac:dyDescent="0.25">
      <c r="Z525" t="s">
        <v>1581</v>
      </c>
      <c r="AA525" t="s">
        <v>544</v>
      </c>
      <c r="AB525" t="s">
        <v>2303</v>
      </c>
      <c r="AC525" t="s">
        <v>1580</v>
      </c>
      <c r="AD525" s="3"/>
      <c r="AE525" t="s">
        <v>545</v>
      </c>
      <c r="AF525" t="s">
        <v>546</v>
      </c>
      <c r="AG525" t="s">
        <v>547</v>
      </c>
      <c r="AI525" s="5"/>
      <c r="AJ525" s="5"/>
    </row>
    <row r="526" spans="26:36" x14ac:dyDescent="0.25">
      <c r="Z526" t="s">
        <v>1583</v>
      </c>
      <c r="AA526" t="s">
        <v>544</v>
      </c>
      <c r="AB526" t="s">
        <v>2303</v>
      </c>
      <c r="AC526" t="s">
        <v>1582</v>
      </c>
      <c r="AD526" s="3"/>
      <c r="AE526" t="s">
        <v>545</v>
      </c>
      <c r="AF526" t="s">
        <v>546</v>
      </c>
      <c r="AG526" t="s">
        <v>547</v>
      </c>
      <c r="AI526" s="5"/>
      <c r="AJ526" s="5"/>
    </row>
    <row r="527" spans="26:36" x14ac:dyDescent="0.25">
      <c r="Z527" t="s">
        <v>1585</v>
      </c>
      <c r="AA527" t="s">
        <v>544</v>
      </c>
      <c r="AB527" t="s">
        <v>2303</v>
      </c>
      <c r="AC527" t="s">
        <v>1584</v>
      </c>
      <c r="AD527" s="3"/>
      <c r="AE527" t="s">
        <v>545</v>
      </c>
      <c r="AF527" t="s">
        <v>546</v>
      </c>
      <c r="AG527" t="s">
        <v>547</v>
      </c>
      <c r="AI527" s="5"/>
      <c r="AJ527" s="5"/>
    </row>
    <row r="528" spans="26:36" x14ac:dyDescent="0.25">
      <c r="Z528" t="s">
        <v>1587</v>
      </c>
      <c r="AA528" t="s">
        <v>544</v>
      </c>
      <c r="AB528" t="s">
        <v>2287</v>
      </c>
      <c r="AC528" t="s">
        <v>1586</v>
      </c>
      <c r="AD528" s="3"/>
      <c r="AE528" t="s">
        <v>545</v>
      </c>
      <c r="AF528" t="s">
        <v>774</v>
      </c>
      <c r="AG528" t="s">
        <v>547</v>
      </c>
      <c r="AI528" s="5"/>
      <c r="AJ528" s="5"/>
    </row>
    <row r="529" spans="26:36" x14ac:dyDescent="0.25">
      <c r="Z529" t="s">
        <v>1589</v>
      </c>
      <c r="AA529" t="s">
        <v>544</v>
      </c>
      <c r="AB529" t="s">
        <v>2601</v>
      </c>
      <c r="AC529" t="s">
        <v>1588</v>
      </c>
      <c r="AD529" s="3"/>
      <c r="AE529" t="s">
        <v>545</v>
      </c>
      <c r="AF529" t="s">
        <v>546</v>
      </c>
      <c r="AG529" t="s">
        <v>547</v>
      </c>
      <c r="AI529" s="5"/>
      <c r="AJ529" s="5"/>
    </row>
    <row r="530" spans="26:36" x14ac:dyDescent="0.25">
      <c r="Z530" t="s">
        <v>1591</v>
      </c>
      <c r="AA530" t="s">
        <v>544</v>
      </c>
      <c r="AB530" t="s">
        <v>2602</v>
      </c>
      <c r="AC530" t="s">
        <v>1590</v>
      </c>
      <c r="AD530" s="3">
        <v>150400040182</v>
      </c>
      <c r="AE530" t="s">
        <v>545</v>
      </c>
      <c r="AF530" t="s">
        <v>546</v>
      </c>
      <c r="AG530" t="s">
        <v>547</v>
      </c>
      <c r="AI530" s="5"/>
      <c r="AJ530" s="5"/>
    </row>
    <row r="531" spans="26:36" x14ac:dyDescent="0.25">
      <c r="Z531" t="s">
        <v>1593</v>
      </c>
      <c r="AA531" t="s">
        <v>544</v>
      </c>
      <c r="AB531" t="s">
        <v>2603</v>
      </c>
      <c r="AC531" t="s">
        <v>1592</v>
      </c>
      <c r="AD531" s="3">
        <v>150400040118</v>
      </c>
      <c r="AE531" t="s">
        <v>545</v>
      </c>
      <c r="AF531" t="s">
        <v>546</v>
      </c>
      <c r="AG531" t="s">
        <v>547</v>
      </c>
      <c r="AI531" s="5"/>
      <c r="AJ531" s="5"/>
    </row>
    <row r="532" spans="26:36" x14ac:dyDescent="0.25">
      <c r="Z532" t="s">
        <v>1595</v>
      </c>
      <c r="AA532" t="s">
        <v>544</v>
      </c>
      <c r="AB532" t="s">
        <v>2604</v>
      </c>
      <c r="AC532" t="s">
        <v>1594</v>
      </c>
      <c r="AD532" s="3"/>
      <c r="AE532" t="s">
        <v>545</v>
      </c>
      <c r="AF532" t="s">
        <v>546</v>
      </c>
      <c r="AG532" t="s">
        <v>547</v>
      </c>
      <c r="AI532" s="5"/>
      <c r="AJ532" s="5"/>
    </row>
    <row r="533" spans="26:36" x14ac:dyDescent="0.25">
      <c r="Z533" t="s">
        <v>1597</v>
      </c>
      <c r="AA533" t="s">
        <v>544</v>
      </c>
      <c r="AB533" t="s">
        <v>2491</v>
      </c>
      <c r="AC533" t="s">
        <v>1596</v>
      </c>
      <c r="AD533" s="3">
        <v>150400040054</v>
      </c>
      <c r="AE533" t="s">
        <v>545</v>
      </c>
      <c r="AF533" t="s">
        <v>546</v>
      </c>
      <c r="AG533" t="s">
        <v>547</v>
      </c>
      <c r="AI533" s="5"/>
      <c r="AJ533" s="5"/>
    </row>
    <row r="534" spans="26:36" x14ac:dyDescent="0.25">
      <c r="Z534" t="s">
        <v>1599</v>
      </c>
      <c r="AA534" t="s">
        <v>544</v>
      </c>
      <c r="AB534" t="s">
        <v>2491</v>
      </c>
      <c r="AC534" t="s">
        <v>1598</v>
      </c>
      <c r="AD534" s="3"/>
      <c r="AE534" t="s">
        <v>545</v>
      </c>
      <c r="AF534" t="s">
        <v>546</v>
      </c>
      <c r="AG534" t="s">
        <v>547</v>
      </c>
      <c r="AI534" s="5"/>
      <c r="AJ534" s="5"/>
    </row>
    <row r="535" spans="26:36" x14ac:dyDescent="0.25">
      <c r="Z535" t="s">
        <v>1601</v>
      </c>
      <c r="AA535" t="s">
        <v>544</v>
      </c>
      <c r="AB535" t="s">
        <v>2491</v>
      </c>
      <c r="AC535" t="s">
        <v>1600</v>
      </c>
      <c r="AD535" s="3">
        <v>150400040125</v>
      </c>
      <c r="AE535" t="s">
        <v>545</v>
      </c>
      <c r="AF535" t="s">
        <v>546</v>
      </c>
      <c r="AG535" t="s">
        <v>547</v>
      </c>
      <c r="AI535" s="5"/>
      <c r="AJ535" s="5"/>
    </row>
    <row r="536" spans="26:36" x14ac:dyDescent="0.25">
      <c r="Z536" t="s">
        <v>1603</v>
      </c>
      <c r="AA536" t="s">
        <v>544</v>
      </c>
      <c r="AB536" t="s">
        <v>2605</v>
      </c>
      <c r="AC536" t="s">
        <v>1602</v>
      </c>
      <c r="AD536" s="3"/>
      <c r="AE536" t="s">
        <v>545</v>
      </c>
      <c r="AF536" t="s">
        <v>546</v>
      </c>
      <c r="AG536" t="s">
        <v>547</v>
      </c>
      <c r="AI536" s="5"/>
      <c r="AJ536" s="5"/>
    </row>
    <row r="537" spans="26:36" x14ac:dyDescent="0.25">
      <c r="Z537" t="s">
        <v>1605</v>
      </c>
      <c r="AA537" t="s">
        <v>544</v>
      </c>
      <c r="AB537" t="s">
        <v>2605</v>
      </c>
      <c r="AC537" t="s">
        <v>1604</v>
      </c>
      <c r="AD537" s="3"/>
      <c r="AE537" t="s">
        <v>545</v>
      </c>
      <c r="AF537" t="s">
        <v>546</v>
      </c>
      <c r="AG537" t="s">
        <v>547</v>
      </c>
      <c r="AI537" s="5"/>
      <c r="AJ537" s="5"/>
    </row>
    <row r="538" spans="26:36" x14ac:dyDescent="0.25">
      <c r="Z538" t="s">
        <v>1607</v>
      </c>
      <c r="AA538" t="s">
        <v>544</v>
      </c>
      <c r="AB538" t="s">
        <v>2605</v>
      </c>
      <c r="AC538" t="s">
        <v>1606</v>
      </c>
      <c r="AD538" s="3"/>
      <c r="AE538" t="s">
        <v>545</v>
      </c>
      <c r="AF538" t="s">
        <v>546</v>
      </c>
      <c r="AG538" t="s">
        <v>547</v>
      </c>
      <c r="AI538" s="5"/>
      <c r="AJ538" s="5"/>
    </row>
    <row r="539" spans="26:36" x14ac:dyDescent="0.25">
      <c r="Z539" t="s">
        <v>1609</v>
      </c>
      <c r="AA539" t="s">
        <v>544</v>
      </c>
      <c r="AB539" t="s">
        <v>2605</v>
      </c>
      <c r="AC539" t="s">
        <v>1608</v>
      </c>
      <c r="AD539" s="3"/>
      <c r="AE539" t="s">
        <v>545</v>
      </c>
      <c r="AF539" t="s">
        <v>546</v>
      </c>
      <c r="AG539" t="s">
        <v>547</v>
      </c>
      <c r="AI539" s="5"/>
      <c r="AJ539" s="5"/>
    </row>
    <row r="540" spans="26:36" x14ac:dyDescent="0.25">
      <c r="Z540" t="s">
        <v>1611</v>
      </c>
      <c r="AA540" t="s">
        <v>544</v>
      </c>
      <c r="AB540" t="s">
        <v>2605</v>
      </c>
      <c r="AC540" t="s">
        <v>1610</v>
      </c>
      <c r="AD540" s="3"/>
      <c r="AE540" t="s">
        <v>545</v>
      </c>
      <c r="AF540" t="s">
        <v>546</v>
      </c>
      <c r="AG540" t="s">
        <v>547</v>
      </c>
      <c r="AI540" s="5"/>
      <c r="AJ540" s="5"/>
    </row>
    <row r="541" spans="26:36" x14ac:dyDescent="0.25">
      <c r="Z541" t="s">
        <v>1613</v>
      </c>
      <c r="AA541" t="s">
        <v>544</v>
      </c>
      <c r="AB541" t="s">
        <v>2606</v>
      </c>
      <c r="AC541" t="s">
        <v>1612</v>
      </c>
      <c r="AD541" s="3"/>
      <c r="AE541" t="s">
        <v>545</v>
      </c>
      <c r="AF541" t="s">
        <v>546</v>
      </c>
      <c r="AG541" t="s">
        <v>547</v>
      </c>
      <c r="AI541" s="5"/>
      <c r="AJ541" s="5"/>
    </row>
    <row r="542" spans="26:36" x14ac:dyDescent="0.25">
      <c r="Z542" t="s">
        <v>1615</v>
      </c>
      <c r="AA542" t="s">
        <v>544</v>
      </c>
      <c r="AB542" t="s">
        <v>2607</v>
      </c>
      <c r="AC542" t="s">
        <v>1614</v>
      </c>
      <c r="AD542" s="3">
        <v>150400040154</v>
      </c>
      <c r="AE542" t="s">
        <v>545</v>
      </c>
      <c r="AF542" t="s">
        <v>546</v>
      </c>
      <c r="AG542" t="s">
        <v>547</v>
      </c>
      <c r="AI542" s="5"/>
      <c r="AJ542" s="5"/>
    </row>
    <row r="543" spans="26:36" x14ac:dyDescent="0.25">
      <c r="Z543" t="s">
        <v>1617</v>
      </c>
      <c r="AA543" t="s">
        <v>544</v>
      </c>
      <c r="AB543" t="s">
        <v>2608</v>
      </c>
      <c r="AC543" t="s">
        <v>1616</v>
      </c>
      <c r="AD543" s="3">
        <v>150400040152</v>
      </c>
      <c r="AE543" t="s">
        <v>545</v>
      </c>
      <c r="AF543" t="s">
        <v>546</v>
      </c>
      <c r="AG543" t="s">
        <v>547</v>
      </c>
      <c r="AI543" s="5"/>
      <c r="AJ543" s="5"/>
    </row>
    <row r="544" spans="26:36" x14ac:dyDescent="0.25">
      <c r="Z544" t="s">
        <v>1619</v>
      </c>
      <c r="AA544" t="s">
        <v>544</v>
      </c>
      <c r="AB544" t="s">
        <v>2609</v>
      </c>
      <c r="AC544" t="s">
        <v>1618</v>
      </c>
      <c r="AD544" s="3">
        <v>150400030116</v>
      </c>
      <c r="AE544" t="s">
        <v>545</v>
      </c>
      <c r="AF544" t="s">
        <v>546</v>
      </c>
      <c r="AG544" t="s">
        <v>547</v>
      </c>
      <c r="AI544" s="5"/>
      <c r="AJ544" s="5"/>
    </row>
    <row r="545" spans="26:36" x14ac:dyDescent="0.25">
      <c r="Z545" t="s">
        <v>1621</v>
      </c>
      <c r="AA545" t="s">
        <v>544</v>
      </c>
      <c r="AB545" t="s">
        <v>2610</v>
      </c>
      <c r="AC545" t="s">
        <v>1620</v>
      </c>
      <c r="AD545" s="3"/>
      <c r="AE545" t="s">
        <v>545</v>
      </c>
      <c r="AF545" t="s">
        <v>546</v>
      </c>
      <c r="AG545" t="s">
        <v>547</v>
      </c>
      <c r="AI545" s="5"/>
      <c r="AJ545" s="5"/>
    </row>
    <row r="546" spans="26:36" x14ac:dyDescent="0.25">
      <c r="Z546" t="s">
        <v>1623</v>
      </c>
      <c r="AA546" t="s">
        <v>544</v>
      </c>
      <c r="AB546" t="s">
        <v>2608</v>
      </c>
      <c r="AC546" t="s">
        <v>1622</v>
      </c>
      <c r="AD546" s="3">
        <v>150400040153</v>
      </c>
      <c r="AE546" t="s">
        <v>545</v>
      </c>
      <c r="AF546" t="s">
        <v>546</v>
      </c>
      <c r="AG546" t="s">
        <v>547</v>
      </c>
      <c r="AI546" s="5"/>
      <c r="AJ546" s="5"/>
    </row>
    <row r="547" spans="26:36" x14ac:dyDescent="0.25">
      <c r="Z547" t="s">
        <v>1625</v>
      </c>
      <c r="AA547" t="s">
        <v>544</v>
      </c>
      <c r="AB547" t="s">
        <v>2611</v>
      </c>
      <c r="AC547" t="s">
        <v>1624</v>
      </c>
      <c r="AD547" s="3">
        <v>150400040129</v>
      </c>
      <c r="AE547" t="s">
        <v>545</v>
      </c>
      <c r="AF547" t="s">
        <v>546</v>
      </c>
      <c r="AG547" t="s">
        <v>547</v>
      </c>
      <c r="AI547" s="5"/>
      <c r="AJ547" s="5"/>
    </row>
    <row r="548" spans="26:36" x14ac:dyDescent="0.25">
      <c r="Z548" t="s">
        <v>1627</v>
      </c>
      <c r="AA548" t="s">
        <v>544</v>
      </c>
      <c r="AB548" t="s">
        <v>2612</v>
      </c>
      <c r="AC548" t="s">
        <v>1626</v>
      </c>
      <c r="AD548" s="3">
        <v>150400040170</v>
      </c>
      <c r="AE548" t="s">
        <v>545</v>
      </c>
      <c r="AF548" t="s">
        <v>546</v>
      </c>
      <c r="AG548" t="s">
        <v>547</v>
      </c>
      <c r="AI548" s="5"/>
      <c r="AJ548" s="5"/>
    </row>
    <row r="549" spans="26:36" x14ac:dyDescent="0.25">
      <c r="Z549" t="s">
        <v>1629</v>
      </c>
      <c r="AA549" t="s">
        <v>544</v>
      </c>
      <c r="AB549" t="s">
        <v>2613</v>
      </c>
      <c r="AC549" t="s">
        <v>1628</v>
      </c>
      <c r="AD549" s="3">
        <v>150400040098</v>
      </c>
      <c r="AE549" t="s">
        <v>545</v>
      </c>
      <c r="AF549" t="s">
        <v>546</v>
      </c>
      <c r="AG549" t="s">
        <v>547</v>
      </c>
      <c r="AI549" s="5"/>
      <c r="AJ549" s="5"/>
    </row>
    <row r="550" spans="26:36" x14ac:dyDescent="0.25">
      <c r="Z550" t="s">
        <v>1631</v>
      </c>
      <c r="AA550" t="s">
        <v>544</v>
      </c>
      <c r="AB550" t="s">
        <v>2614</v>
      </c>
      <c r="AC550" t="s">
        <v>1630</v>
      </c>
      <c r="AD550" s="3">
        <v>150400040097</v>
      </c>
      <c r="AE550" t="s">
        <v>545</v>
      </c>
      <c r="AF550" t="s">
        <v>546</v>
      </c>
      <c r="AG550" t="s">
        <v>547</v>
      </c>
      <c r="AI550" s="5"/>
      <c r="AJ550" s="5"/>
    </row>
    <row r="551" spans="26:36" x14ac:dyDescent="0.25">
      <c r="Z551" t="s">
        <v>1633</v>
      </c>
      <c r="AA551" t="s">
        <v>544</v>
      </c>
      <c r="AB551" t="s">
        <v>2368</v>
      </c>
      <c r="AC551" t="s">
        <v>1632</v>
      </c>
      <c r="AD551" s="3">
        <v>150400040106</v>
      </c>
      <c r="AE551" t="s">
        <v>545</v>
      </c>
      <c r="AF551" t="s">
        <v>546</v>
      </c>
      <c r="AG551" t="s">
        <v>547</v>
      </c>
      <c r="AI551" s="5"/>
      <c r="AJ551" s="5"/>
    </row>
    <row r="552" spans="26:36" x14ac:dyDescent="0.25">
      <c r="Z552" t="s">
        <v>1635</v>
      </c>
      <c r="AA552" t="s">
        <v>544</v>
      </c>
      <c r="AB552" t="s">
        <v>2615</v>
      </c>
      <c r="AC552" t="s">
        <v>1634</v>
      </c>
      <c r="AD552" s="3">
        <v>150400040192</v>
      </c>
      <c r="AE552" t="s">
        <v>545</v>
      </c>
      <c r="AF552" t="s">
        <v>546</v>
      </c>
      <c r="AG552" t="s">
        <v>547</v>
      </c>
      <c r="AI552" s="5"/>
      <c r="AJ552" s="5"/>
    </row>
    <row r="553" spans="26:36" x14ac:dyDescent="0.25">
      <c r="Z553" t="s">
        <v>1637</v>
      </c>
      <c r="AA553" t="s">
        <v>544</v>
      </c>
      <c r="AB553" t="s">
        <v>2616</v>
      </c>
      <c r="AC553" t="s">
        <v>1636</v>
      </c>
      <c r="AD553" s="3">
        <v>150400040190</v>
      </c>
      <c r="AE553" t="s">
        <v>545</v>
      </c>
      <c r="AF553" t="s">
        <v>546</v>
      </c>
      <c r="AG553" t="s">
        <v>547</v>
      </c>
      <c r="AI553" s="5"/>
      <c r="AJ553" s="5"/>
    </row>
    <row r="554" spans="26:36" x14ac:dyDescent="0.25">
      <c r="Z554" t="s">
        <v>1639</v>
      </c>
      <c r="AA554" t="s">
        <v>1640</v>
      </c>
      <c r="AB554" t="s">
        <v>2617</v>
      </c>
      <c r="AC554" t="s">
        <v>1638</v>
      </c>
      <c r="AD554" s="3">
        <v>150400040284</v>
      </c>
      <c r="AE554" t="s">
        <v>545</v>
      </c>
      <c r="AF554" t="s">
        <v>546</v>
      </c>
      <c r="AG554" t="s">
        <v>547</v>
      </c>
      <c r="AI554" s="5"/>
      <c r="AJ554" s="5"/>
    </row>
    <row r="555" spans="26:36" x14ac:dyDescent="0.25">
      <c r="Z555" t="s">
        <v>1642</v>
      </c>
      <c r="AA555" t="s">
        <v>544</v>
      </c>
      <c r="AB555" t="s">
        <v>2618</v>
      </c>
      <c r="AC555" t="s">
        <v>1641</v>
      </c>
      <c r="AD555" s="3">
        <v>150400040261</v>
      </c>
      <c r="AE555" t="s">
        <v>545</v>
      </c>
      <c r="AF555" t="s">
        <v>546</v>
      </c>
      <c r="AG555" t="s">
        <v>547</v>
      </c>
      <c r="AI555" s="5"/>
      <c r="AJ555" s="5"/>
    </row>
    <row r="556" spans="26:36" x14ac:dyDescent="0.25">
      <c r="Z556" t="s">
        <v>1644</v>
      </c>
      <c r="AA556" t="s">
        <v>544</v>
      </c>
      <c r="AB556" t="s">
        <v>2619</v>
      </c>
      <c r="AC556" t="s">
        <v>1643</v>
      </c>
      <c r="AD556" s="3">
        <v>150400040122</v>
      </c>
      <c r="AE556" t="s">
        <v>545</v>
      </c>
      <c r="AF556" t="s">
        <v>546</v>
      </c>
      <c r="AG556" t="s">
        <v>547</v>
      </c>
      <c r="AI556" s="5"/>
      <c r="AJ556" s="5"/>
    </row>
    <row r="557" spans="26:36" x14ac:dyDescent="0.25">
      <c r="Z557" t="s">
        <v>1646</v>
      </c>
      <c r="AA557" t="s">
        <v>544</v>
      </c>
      <c r="AB557" t="s">
        <v>2620</v>
      </c>
      <c r="AC557" t="s">
        <v>1645</v>
      </c>
      <c r="AD557" s="3">
        <v>150400040132</v>
      </c>
      <c r="AE557" t="s">
        <v>545</v>
      </c>
      <c r="AF557" t="s">
        <v>546</v>
      </c>
      <c r="AG557" t="s">
        <v>547</v>
      </c>
      <c r="AI557" s="5"/>
      <c r="AJ557" s="5"/>
    </row>
    <row r="558" spans="26:36" x14ac:dyDescent="0.25">
      <c r="Z558" t="s">
        <v>1648</v>
      </c>
      <c r="AA558" t="s">
        <v>544</v>
      </c>
      <c r="AB558" t="s">
        <v>2621</v>
      </c>
      <c r="AC558" t="s">
        <v>1647</v>
      </c>
      <c r="AD558" s="3">
        <v>150400040142</v>
      </c>
      <c r="AE558" t="s">
        <v>545</v>
      </c>
      <c r="AF558" t="s">
        <v>546</v>
      </c>
      <c r="AG558" t="s">
        <v>547</v>
      </c>
      <c r="AI558" s="5"/>
      <c r="AJ558" s="5"/>
    </row>
    <row r="559" spans="26:36" x14ac:dyDescent="0.25">
      <c r="Z559" t="s">
        <v>1650</v>
      </c>
      <c r="AA559" t="s">
        <v>544</v>
      </c>
      <c r="AB559" t="s">
        <v>2561</v>
      </c>
      <c r="AC559" t="s">
        <v>1649</v>
      </c>
      <c r="AD559" s="3">
        <v>150400040126</v>
      </c>
      <c r="AE559" t="s">
        <v>545</v>
      </c>
      <c r="AF559" t="s">
        <v>546</v>
      </c>
      <c r="AG559" t="s">
        <v>547</v>
      </c>
      <c r="AI559" s="5"/>
      <c r="AJ559" s="5"/>
    </row>
    <row r="560" spans="26:36" x14ac:dyDescent="0.25">
      <c r="Z560" t="s">
        <v>1652</v>
      </c>
      <c r="AA560" t="s">
        <v>544</v>
      </c>
      <c r="AB560" t="s">
        <v>2521</v>
      </c>
      <c r="AC560" t="s">
        <v>1651</v>
      </c>
      <c r="AD560" s="3">
        <v>150400040053</v>
      </c>
      <c r="AE560" t="s">
        <v>545</v>
      </c>
      <c r="AF560" t="s">
        <v>546</v>
      </c>
      <c r="AG560" t="s">
        <v>547</v>
      </c>
      <c r="AI560" s="5"/>
      <c r="AJ560" s="5"/>
    </row>
    <row r="561" spans="26:36" x14ac:dyDescent="0.25">
      <c r="Z561" t="s">
        <v>1654</v>
      </c>
      <c r="AA561" t="s">
        <v>544</v>
      </c>
      <c r="AB561" t="s">
        <v>2622</v>
      </c>
      <c r="AC561" t="s">
        <v>1653</v>
      </c>
      <c r="AD561" s="3">
        <v>150400030132</v>
      </c>
      <c r="AE561" t="s">
        <v>545</v>
      </c>
      <c r="AF561" t="s">
        <v>546</v>
      </c>
      <c r="AG561" t="s">
        <v>547</v>
      </c>
      <c r="AI561" s="5"/>
      <c r="AJ561" s="5"/>
    </row>
    <row r="562" spans="26:36" x14ac:dyDescent="0.25">
      <c r="Z562" t="s">
        <v>1656</v>
      </c>
      <c r="AA562" t="s">
        <v>544</v>
      </c>
      <c r="AB562" t="s">
        <v>2368</v>
      </c>
      <c r="AC562" t="s">
        <v>1655</v>
      </c>
      <c r="AD562" s="3">
        <v>150400040063</v>
      </c>
      <c r="AE562" t="s">
        <v>545</v>
      </c>
      <c r="AF562" t="s">
        <v>546</v>
      </c>
      <c r="AG562" t="s">
        <v>547</v>
      </c>
      <c r="AI562" s="5"/>
      <c r="AJ562" s="5"/>
    </row>
    <row r="563" spans="26:36" x14ac:dyDescent="0.25">
      <c r="Z563" t="s">
        <v>1658</v>
      </c>
      <c r="AA563" t="s">
        <v>544</v>
      </c>
      <c r="AB563" t="s">
        <v>2306</v>
      </c>
      <c r="AC563" t="s">
        <v>1657</v>
      </c>
      <c r="AD563" s="3">
        <v>150400040270</v>
      </c>
      <c r="AE563" t="s">
        <v>545</v>
      </c>
      <c r="AF563" t="s">
        <v>546</v>
      </c>
      <c r="AG563" t="s">
        <v>547</v>
      </c>
      <c r="AI563" s="5"/>
      <c r="AJ563" s="5"/>
    </row>
    <row r="564" spans="26:36" x14ac:dyDescent="0.25">
      <c r="Z564" t="s">
        <v>1660</v>
      </c>
      <c r="AA564" t="s">
        <v>544</v>
      </c>
      <c r="AB564" t="s">
        <v>2521</v>
      </c>
      <c r="AC564" t="s">
        <v>1659</v>
      </c>
      <c r="AD564" s="3"/>
      <c r="AE564" t="s">
        <v>545</v>
      </c>
      <c r="AF564" t="s">
        <v>546</v>
      </c>
      <c r="AG564" t="s">
        <v>547</v>
      </c>
      <c r="AI564" s="5"/>
      <c r="AJ564" s="5"/>
    </row>
    <row r="565" spans="26:36" x14ac:dyDescent="0.25">
      <c r="Z565" t="s">
        <v>1662</v>
      </c>
      <c r="AA565" t="s">
        <v>544</v>
      </c>
      <c r="AB565" t="s">
        <v>2521</v>
      </c>
      <c r="AC565" t="s">
        <v>1661</v>
      </c>
      <c r="AD565" s="3"/>
      <c r="AE565" t="s">
        <v>545</v>
      </c>
      <c r="AF565" t="s">
        <v>546</v>
      </c>
      <c r="AG565" t="s">
        <v>547</v>
      </c>
      <c r="AI565" s="5"/>
      <c r="AJ565" s="5"/>
    </row>
    <row r="566" spans="26:36" x14ac:dyDescent="0.25">
      <c r="Z566" t="s">
        <v>1664</v>
      </c>
      <c r="AA566" t="s">
        <v>544</v>
      </c>
      <c r="AB566" t="s">
        <v>2510</v>
      </c>
      <c r="AC566" t="s">
        <v>1663</v>
      </c>
      <c r="AD566" s="3"/>
      <c r="AE566" t="s">
        <v>545</v>
      </c>
      <c r="AF566" t="s">
        <v>546</v>
      </c>
      <c r="AG566" t="s">
        <v>547</v>
      </c>
      <c r="AI566" s="5"/>
      <c r="AJ566" s="5"/>
    </row>
    <row r="567" spans="26:36" x14ac:dyDescent="0.25">
      <c r="Z567" t="s">
        <v>1666</v>
      </c>
      <c r="AA567" t="s">
        <v>1667</v>
      </c>
      <c r="AB567" t="s">
        <v>2623</v>
      </c>
      <c r="AC567" t="s">
        <v>1665</v>
      </c>
      <c r="AD567" s="3"/>
      <c r="AE567" t="s">
        <v>545</v>
      </c>
      <c r="AF567" t="s">
        <v>546</v>
      </c>
      <c r="AG567" t="s">
        <v>547</v>
      </c>
      <c r="AI567" s="5"/>
      <c r="AJ567" s="5"/>
    </row>
    <row r="568" spans="26:36" x14ac:dyDescent="0.25">
      <c r="Z568" t="s">
        <v>1669</v>
      </c>
      <c r="AA568" t="s">
        <v>544</v>
      </c>
      <c r="AB568" t="s">
        <v>2624</v>
      </c>
      <c r="AC568" t="s">
        <v>1668</v>
      </c>
      <c r="AD568" s="3"/>
      <c r="AE568" t="s">
        <v>545</v>
      </c>
      <c r="AF568" t="s">
        <v>546</v>
      </c>
      <c r="AG568" t="s">
        <v>547</v>
      </c>
      <c r="AI568" s="5"/>
      <c r="AJ568" s="5"/>
    </row>
    <row r="569" spans="26:36" x14ac:dyDescent="0.25">
      <c r="Z569" t="s">
        <v>1671</v>
      </c>
      <c r="AA569" t="s">
        <v>544</v>
      </c>
      <c r="AB569" t="s">
        <v>2625</v>
      </c>
      <c r="AC569" t="s">
        <v>1670</v>
      </c>
      <c r="AD569" s="3"/>
      <c r="AE569" t="s">
        <v>545</v>
      </c>
      <c r="AF569" t="s">
        <v>546</v>
      </c>
      <c r="AG569" t="s">
        <v>547</v>
      </c>
      <c r="AI569" s="5"/>
      <c r="AJ569" s="5"/>
    </row>
    <row r="570" spans="26:36" x14ac:dyDescent="0.25">
      <c r="Z570" t="s">
        <v>1673</v>
      </c>
      <c r="AA570" t="s">
        <v>544</v>
      </c>
      <c r="AB570" t="s">
        <v>2626</v>
      </c>
      <c r="AC570" t="s">
        <v>1672</v>
      </c>
      <c r="AD570" s="3"/>
      <c r="AE570" t="s">
        <v>545</v>
      </c>
      <c r="AF570" t="s">
        <v>546</v>
      </c>
      <c r="AG570" t="s">
        <v>547</v>
      </c>
      <c r="AI570" s="5"/>
      <c r="AJ570" s="5"/>
    </row>
    <row r="571" spans="26:36" x14ac:dyDescent="0.25">
      <c r="Z571" t="s">
        <v>1675</v>
      </c>
      <c r="AA571" t="s">
        <v>544</v>
      </c>
      <c r="AB571" t="s">
        <v>2627</v>
      </c>
      <c r="AC571" t="s">
        <v>1674</v>
      </c>
      <c r="AD571" s="3"/>
      <c r="AE571" t="s">
        <v>545</v>
      </c>
      <c r="AF571" t="s">
        <v>546</v>
      </c>
      <c r="AG571" t="s">
        <v>547</v>
      </c>
      <c r="AI571" s="5"/>
      <c r="AJ571" s="5"/>
    </row>
    <row r="572" spans="26:36" x14ac:dyDescent="0.25">
      <c r="Z572" t="s">
        <v>1677</v>
      </c>
      <c r="AA572" t="s">
        <v>544</v>
      </c>
      <c r="AB572" t="s">
        <v>2436</v>
      </c>
      <c r="AC572" t="s">
        <v>1676</v>
      </c>
      <c r="AD572" s="3"/>
      <c r="AE572" t="s">
        <v>545</v>
      </c>
      <c r="AF572" t="s">
        <v>546</v>
      </c>
      <c r="AG572" t="s">
        <v>547</v>
      </c>
      <c r="AI572" s="5"/>
      <c r="AJ572" s="5"/>
    </row>
    <row r="573" spans="26:36" x14ac:dyDescent="0.25">
      <c r="Z573" t="s">
        <v>1679</v>
      </c>
      <c r="AA573" t="s">
        <v>544</v>
      </c>
      <c r="AB573" t="s">
        <v>2510</v>
      </c>
      <c r="AC573" t="s">
        <v>1678</v>
      </c>
      <c r="AD573" s="3"/>
      <c r="AE573" t="s">
        <v>545</v>
      </c>
      <c r="AF573" t="s">
        <v>546</v>
      </c>
      <c r="AG573" t="s">
        <v>547</v>
      </c>
      <c r="AI573" s="5"/>
      <c r="AJ573" s="5"/>
    </row>
    <row r="574" spans="26:36" x14ac:dyDescent="0.25">
      <c r="Z574" t="s">
        <v>1681</v>
      </c>
      <c r="AA574" t="s">
        <v>544</v>
      </c>
      <c r="AB574" t="s">
        <v>2628</v>
      </c>
      <c r="AC574" t="s">
        <v>1680</v>
      </c>
      <c r="AD574" s="3">
        <v>150400040113</v>
      </c>
      <c r="AE574" t="s">
        <v>545</v>
      </c>
      <c r="AF574" t="s">
        <v>546</v>
      </c>
      <c r="AG574" t="s">
        <v>547</v>
      </c>
      <c r="AI574" s="5"/>
      <c r="AJ574" s="5"/>
    </row>
    <row r="575" spans="26:36" x14ac:dyDescent="0.25">
      <c r="Z575" t="s">
        <v>1683</v>
      </c>
      <c r="AA575" t="s">
        <v>544</v>
      </c>
      <c r="AB575" t="s">
        <v>2628</v>
      </c>
      <c r="AC575" t="s">
        <v>1682</v>
      </c>
      <c r="AD575" s="3"/>
      <c r="AE575" t="s">
        <v>545</v>
      </c>
      <c r="AF575" t="s">
        <v>546</v>
      </c>
      <c r="AG575" t="s">
        <v>547</v>
      </c>
      <c r="AI575" s="5"/>
      <c r="AJ575" s="5"/>
    </row>
    <row r="576" spans="26:36" x14ac:dyDescent="0.25">
      <c r="Z576" t="s">
        <v>1685</v>
      </c>
      <c r="AA576" t="s">
        <v>544</v>
      </c>
      <c r="AB576" t="s">
        <v>2629</v>
      </c>
      <c r="AC576" t="s">
        <v>1684</v>
      </c>
      <c r="AD576" s="3"/>
      <c r="AE576" t="s">
        <v>545</v>
      </c>
      <c r="AF576" t="s">
        <v>546</v>
      </c>
      <c r="AG576" t="s">
        <v>547</v>
      </c>
      <c r="AI576" s="5"/>
      <c r="AJ576" s="5"/>
    </row>
    <row r="577" spans="26:36" x14ac:dyDescent="0.25">
      <c r="Z577" t="s">
        <v>1687</v>
      </c>
      <c r="AA577" t="s">
        <v>544</v>
      </c>
      <c r="AB577" t="s">
        <v>2630</v>
      </c>
      <c r="AC577" t="s">
        <v>1686</v>
      </c>
      <c r="AD577" s="3"/>
      <c r="AE577" t="s">
        <v>545</v>
      </c>
      <c r="AF577" t="s">
        <v>546</v>
      </c>
      <c r="AG577" t="s">
        <v>547</v>
      </c>
      <c r="AI577" s="5"/>
      <c r="AJ577" s="5"/>
    </row>
    <row r="578" spans="26:36" x14ac:dyDescent="0.25">
      <c r="Z578" t="s">
        <v>1689</v>
      </c>
      <c r="AA578" t="s">
        <v>544</v>
      </c>
      <c r="AB578" t="s">
        <v>2631</v>
      </c>
      <c r="AC578" t="s">
        <v>1688</v>
      </c>
      <c r="AD578" s="3"/>
      <c r="AE578" t="s">
        <v>545</v>
      </c>
      <c r="AF578" t="s">
        <v>546</v>
      </c>
      <c r="AG578" t="s">
        <v>547</v>
      </c>
      <c r="AI578" s="5"/>
      <c r="AJ578" s="5"/>
    </row>
    <row r="579" spans="26:36" x14ac:dyDescent="0.25">
      <c r="Z579" t="s">
        <v>1691</v>
      </c>
      <c r="AA579" t="s">
        <v>544</v>
      </c>
      <c r="AB579" t="s">
        <v>2632</v>
      </c>
      <c r="AC579" t="s">
        <v>1690</v>
      </c>
      <c r="AD579" s="3">
        <v>150400040185</v>
      </c>
      <c r="AE579" t="s">
        <v>545</v>
      </c>
      <c r="AF579" t="s">
        <v>546</v>
      </c>
      <c r="AG579" t="s">
        <v>547</v>
      </c>
      <c r="AI579" s="5"/>
      <c r="AJ579" s="5"/>
    </row>
    <row r="580" spans="26:36" x14ac:dyDescent="0.25">
      <c r="Z580" t="s">
        <v>1693</v>
      </c>
      <c r="AA580" t="s">
        <v>544</v>
      </c>
      <c r="AB580" t="s">
        <v>2633</v>
      </c>
      <c r="AC580" t="s">
        <v>1692</v>
      </c>
      <c r="AD580" s="3">
        <v>150400040181</v>
      </c>
      <c r="AE580" t="s">
        <v>545</v>
      </c>
      <c r="AF580" t="s">
        <v>546</v>
      </c>
      <c r="AG580" t="s">
        <v>547</v>
      </c>
      <c r="AI580" s="5"/>
      <c r="AJ580" s="5"/>
    </row>
    <row r="581" spans="26:36" x14ac:dyDescent="0.25">
      <c r="Z581" t="s">
        <v>1695</v>
      </c>
      <c r="AA581" t="s">
        <v>544</v>
      </c>
      <c r="AB581" t="s">
        <v>2633</v>
      </c>
      <c r="AC581" t="s">
        <v>1694</v>
      </c>
      <c r="AD581" s="3">
        <v>150400040184</v>
      </c>
      <c r="AE581" t="s">
        <v>545</v>
      </c>
      <c r="AF581" t="s">
        <v>546</v>
      </c>
      <c r="AG581" t="s">
        <v>547</v>
      </c>
      <c r="AI581" s="5"/>
      <c r="AJ581" s="5"/>
    </row>
    <row r="582" spans="26:36" x14ac:dyDescent="0.25">
      <c r="Z582" t="s">
        <v>1697</v>
      </c>
      <c r="AA582" t="s">
        <v>544</v>
      </c>
      <c r="AB582" t="s">
        <v>2634</v>
      </c>
      <c r="AC582" t="s">
        <v>1696</v>
      </c>
      <c r="AD582" s="3"/>
      <c r="AE582" t="s">
        <v>545</v>
      </c>
      <c r="AF582" t="s">
        <v>546</v>
      </c>
      <c r="AG582" t="s">
        <v>547</v>
      </c>
      <c r="AI582" s="5"/>
      <c r="AJ582" s="5"/>
    </row>
    <row r="583" spans="26:36" x14ac:dyDescent="0.25">
      <c r="Z583" t="s">
        <v>1699</v>
      </c>
      <c r="AA583" t="s">
        <v>544</v>
      </c>
      <c r="AB583" t="s">
        <v>2635</v>
      </c>
      <c r="AC583" t="s">
        <v>1698</v>
      </c>
      <c r="AD583" s="3"/>
      <c r="AE583" t="s">
        <v>545</v>
      </c>
      <c r="AF583" t="s">
        <v>546</v>
      </c>
      <c r="AG583" t="s">
        <v>547</v>
      </c>
      <c r="AI583" s="5"/>
      <c r="AJ583" s="5"/>
    </row>
    <row r="584" spans="26:36" x14ac:dyDescent="0.25">
      <c r="Z584" t="s">
        <v>1701</v>
      </c>
      <c r="AA584" t="s">
        <v>544</v>
      </c>
      <c r="AB584" t="s">
        <v>2635</v>
      </c>
      <c r="AC584" t="s">
        <v>1700</v>
      </c>
      <c r="AD584" s="3"/>
      <c r="AE584" t="s">
        <v>545</v>
      </c>
      <c r="AF584" t="s">
        <v>546</v>
      </c>
      <c r="AG584" t="s">
        <v>547</v>
      </c>
      <c r="AI584" s="5"/>
      <c r="AJ584" s="5"/>
    </row>
    <row r="585" spans="26:36" x14ac:dyDescent="0.25">
      <c r="Z585" t="s">
        <v>1703</v>
      </c>
      <c r="AA585" t="s">
        <v>544</v>
      </c>
      <c r="AB585" t="s">
        <v>2635</v>
      </c>
      <c r="AC585" t="s">
        <v>1702</v>
      </c>
      <c r="AD585" s="3"/>
      <c r="AE585" t="s">
        <v>545</v>
      </c>
      <c r="AF585" t="s">
        <v>546</v>
      </c>
      <c r="AG585" t="s">
        <v>547</v>
      </c>
      <c r="AI585" s="5"/>
      <c r="AJ585" s="5"/>
    </row>
    <row r="586" spans="26:36" x14ac:dyDescent="0.25">
      <c r="Z586" t="s">
        <v>1705</v>
      </c>
      <c r="AA586" t="s">
        <v>654</v>
      </c>
      <c r="AB586" t="s">
        <v>2636</v>
      </c>
      <c r="AC586" t="s">
        <v>1704</v>
      </c>
      <c r="AD586" s="3">
        <v>150400040148</v>
      </c>
      <c r="AE586" t="s">
        <v>545</v>
      </c>
      <c r="AF586" t="s">
        <v>546</v>
      </c>
      <c r="AG586" t="s">
        <v>547</v>
      </c>
      <c r="AI586" s="5"/>
      <c r="AJ586" s="5"/>
    </row>
    <row r="587" spans="26:36" x14ac:dyDescent="0.25">
      <c r="Z587" t="s">
        <v>1707</v>
      </c>
      <c r="AA587" t="s">
        <v>544</v>
      </c>
      <c r="AB587" t="s">
        <v>2637</v>
      </c>
      <c r="AC587" t="s">
        <v>1706</v>
      </c>
      <c r="AD587" s="3"/>
      <c r="AE587" t="s">
        <v>545</v>
      </c>
      <c r="AF587" t="s">
        <v>546</v>
      </c>
      <c r="AG587" t="s">
        <v>547</v>
      </c>
      <c r="AI587" s="5"/>
      <c r="AJ587" s="5"/>
    </row>
    <row r="588" spans="26:36" x14ac:dyDescent="0.25">
      <c r="Z588" t="s">
        <v>1709</v>
      </c>
      <c r="AA588" t="s">
        <v>544</v>
      </c>
      <c r="AB588" t="s">
        <v>2637</v>
      </c>
      <c r="AC588" t="s">
        <v>1708</v>
      </c>
      <c r="AD588" s="3"/>
      <c r="AE588" t="s">
        <v>545</v>
      </c>
      <c r="AF588" t="s">
        <v>546</v>
      </c>
      <c r="AG588" t="s">
        <v>547</v>
      </c>
      <c r="AI588" s="5"/>
      <c r="AJ588" s="5"/>
    </row>
    <row r="589" spans="26:36" x14ac:dyDescent="0.25">
      <c r="Z589" t="s">
        <v>1711</v>
      </c>
      <c r="AA589" t="s">
        <v>544</v>
      </c>
      <c r="AB589" t="s">
        <v>2638</v>
      </c>
      <c r="AC589" t="s">
        <v>1710</v>
      </c>
      <c r="AD589" s="3">
        <v>150400030143</v>
      </c>
      <c r="AE589" t="s">
        <v>545</v>
      </c>
      <c r="AF589" t="s">
        <v>546</v>
      </c>
      <c r="AG589" t="s">
        <v>547</v>
      </c>
      <c r="AI589" s="5"/>
      <c r="AJ589" s="5"/>
    </row>
    <row r="590" spans="26:36" x14ac:dyDescent="0.25">
      <c r="Z590" t="s">
        <v>1713</v>
      </c>
      <c r="AA590" t="s">
        <v>544</v>
      </c>
      <c r="AB590" t="s">
        <v>2639</v>
      </c>
      <c r="AC590" t="s">
        <v>1712</v>
      </c>
      <c r="AD590" s="3">
        <v>150400030144</v>
      </c>
      <c r="AE590" t="s">
        <v>545</v>
      </c>
      <c r="AF590" t="s">
        <v>546</v>
      </c>
      <c r="AG590" t="s">
        <v>547</v>
      </c>
      <c r="AI590" s="5"/>
      <c r="AJ590" s="5"/>
    </row>
    <row r="591" spans="26:36" x14ac:dyDescent="0.25">
      <c r="Z591" t="s">
        <v>1715</v>
      </c>
      <c r="AA591" t="s">
        <v>544</v>
      </c>
      <c r="AB591" t="s">
        <v>2640</v>
      </c>
      <c r="AC591" t="s">
        <v>1714</v>
      </c>
      <c r="AD591" s="3">
        <v>150400030145</v>
      </c>
      <c r="AE591" t="s">
        <v>545</v>
      </c>
      <c r="AF591" t="s">
        <v>546</v>
      </c>
      <c r="AG591" t="s">
        <v>547</v>
      </c>
      <c r="AI591" s="5"/>
      <c r="AJ591" s="5"/>
    </row>
    <row r="592" spans="26:36" x14ac:dyDescent="0.25">
      <c r="Z592" t="s">
        <v>1717</v>
      </c>
      <c r="AA592" t="s">
        <v>544</v>
      </c>
      <c r="AB592" t="s">
        <v>2620</v>
      </c>
      <c r="AC592" t="s">
        <v>1716</v>
      </c>
      <c r="AD592" s="3">
        <v>150400040088</v>
      </c>
      <c r="AE592" t="s">
        <v>545</v>
      </c>
      <c r="AF592" t="s">
        <v>546</v>
      </c>
      <c r="AG592" t="s">
        <v>547</v>
      </c>
      <c r="AI592" s="5"/>
      <c r="AJ592" s="5"/>
    </row>
    <row r="593" spans="26:36" x14ac:dyDescent="0.25">
      <c r="Z593" t="s">
        <v>1719</v>
      </c>
      <c r="AA593" t="s">
        <v>544</v>
      </c>
      <c r="AB593" t="s">
        <v>2641</v>
      </c>
      <c r="AC593" t="s">
        <v>1718</v>
      </c>
      <c r="AD593" s="3"/>
      <c r="AE593" t="s">
        <v>545</v>
      </c>
      <c r="AF593" t="s">
        <v>546</v>
      </c>
      <c r="AG593" t="s">
        <v>547</v>
      </c>
      <c r="AI593" s="5"/>
      <c r="AJ593" s="5"/>
    </row>
    <row r="594" spans="26:36" x14ac:dyDescent="0.25">
      <c r="Z594" t="s">
        <v>1721</v>
      </c>
      <c r="AA594" t="s">
        <v>544</v>
      </c>
      <c r="AB594" t="s">
        <v>2642</v>
      </c>
      <c r="AC594" t="s">
        <v>1720</v>
      </c>
      <c r="AD594" s="3">
        <v>150400040083</v>
      </c>
      <c r="AE594" t="s">
        <v>545</v>
      </c>
      <c r="AF594" t="s">
        <v>546</v>
      </c>
      <c r="AG594" t="s">
        <v>547</v>
      </c>
      <c r="AI594" s="5"/>
      <c r="AJ594" s="5"/>
    </row>
    <row r="595" spans="26:36" x14ac:dyDescent="0.25">
      <c r="Z595" t="s">
        <v>1723</v>
      </c>
      <c r="AA595" t="s">
        <v>544</v>
      </c>
      <c r="AB595" t="s">
        <v>2595</v>
      </c>
      <c r="AC595" t="s">
        <v>1722</v>
      </c>
      <c r="AD595" s="3">
        <v>150400040304</v>
      </c>
      <c r="AE595" t="s">
        <v>545</v>
      </c>
      <c r="AF595" t="s">
        <v>546</v>
      </c>
      <c r="AG595" t="s">
        <v>547</v>
      </c>
      <c r="AI595" s="5"/>
      <c r="AJ595" s="5"/>
    </row>
    <row r="596" spans="26:36" x14ac:dyDescent="0.25">
      <c r="Z596" t="s">
        <v>1725</v>
      </c>
      <c r="AA596" t="s">
        <v>544</v>
      </c>
      <c r="AB596" t="s">
        <v>2643</v>
      </c>
      <c r="AC596" t="s">
        <v>1724</v>
      </c>
      <c r="AD596" s="3">
        <v>150400040168</v>
      </c>
      <c r="AE596" t="s">
        <v>545</v>
      </c>
      <c r="AF596" t="s">
        <v>546</v>
      </c>
      <c r="AG596" t="s">
        <v>547</v>
      </c>
      <c r="AI596" s="5"/>
      <c r="AJ596" s="5"/>
    </row>
    <row r="597" spans="26:36" x14ac:dyDescent="0.25">
      <c r="Z597" t="s">
        <v>1727</v>
      </c>
      <c r="AA597" t="s">
        <v>544</v>
      </c>
      <c r="AB597" t="s">
        <v>2644</v>
      </c>
      <c r="AC597" t="s">
        <v>1726</v>
      </c>
      <c r="AD597" s="3">
        <v>150400040067</v>
      </c>
      <c r="AE597" t="s">
        <v>545</v>
      </c>
      <c r="AF597" t="s">
        <v>546</v>
      </c>
      <c r="AG597" t="s">
        <v>547</v>
      </c>
      <c r="AI597" s="5"/>
      <c r="AJ597" s="5"/>
    </row>
    <row r="598" spans="26:36" x14ac:dyDescent="0.25">
      <c r="Z598" t="s">
        <v>1729</v>
      </c>
      <c r="AA598" t="s">
        <v>544</v>
      </c>
      <c r="AB598" t="s">
        <v>2644</v>
      </c>
      <c r="AC598" t="s">
        <v>1728</v>
      </c>
      <c r="AD598" s="3">
        <v>150400040077</v>
      </c>
      <c r="AE598" t="s">
        <v>545</v>
      </c>
      <c r="AF598" t="s">
        <v>546</v>
      </c>
      <c r="AG598" t="s">
        <v>547</v>
      </c>
      <c r="AI598" s="5"/>
      <c r="AJ598" s="5"/>
    </row>
    <row r="599" spans="26:36" x14ac:dyDescent="0.25">
      <c r="Z599" t="s">
        <v>1731</v>
      </c>
      <c r="AA599" t="s">
        <v>544</v>
      </c>
      <c r="AB599" t="s">
        <v>2644</v>
      </c>
      <c r="AC599" t="s">
        <v>1730</v>
      </c>
      <c r="AD599" s="3">
        <v>150400040072</v>
      </c>
      <c r="AE599" t="s">
        <v>545</v>
      </c>
      <c r="AF599" t="s">
        <v>546</v>
      </c>
      <c r="AG599" t="s">
        <v>547</v>
      </c>
      <c r="AI599" s="5"/>
      <c r="AJ599" s="5"/>
    </row>
    <row r="600" spans="26:36" x14ac:dyDescent="0.25">
      <c r="Z600" t="s">
        <v>1733</v>
      </c>
      <c r="AA600" t="s">
        <v>544</v>
      </c>
      <c r="AB600" t="s">
        <v>2644</v>
      </c>
      <c r="AC600" t="s">
        <v>1732</v>
      </c>
      <c r="AD600" s="3">
        <v>150400040071</v>
      </c>
      <c r="AE600" t="s">
        <v>545</v>
      </c>
      <c r="AF600" t="s">
        <v>546</v>
      </c>
      <c r="AG600" t="s">
        <v>547</v>
      </c>
      <c r="AI600" s="5"/>
      <c r="AJ600" s="5"/>
    </row>
    <row r="601" spans="26:36" x14ac:dyDescent="0.25">
      <c r="Z601" t="s">
        <v>1735</v>
      </c>
      <c r="AA601" t="s">
        <v>544</v>
      </c>
      <c r="AB601" t="s">
        <v>2644</v>
      </c>
      <c r="AC601" t="s">
        <v>1734</v>
      </c>
      <c r="AD601" s="3">
        <v>150400040073</v>
      </c>
      <c r="AE601" t="s">
        <v>545</v>
      </c>
      <c r="AF601" t="s">
        <v>546</v>
      </c>
      <c r="AG601" t="s">
        <v>547</v>
      </c>
      <c r="AI601" s="5"/>
      <c r="AJ601" s="5"/>
    </row>
    <row r="602" spans="26:36" x14ac:dyDescent="0.25">
      <c r="Z602" t="s">
        <v>1737</v>
      </c>
      <c r="AA602" t="s">
        <v>544</v>
      </c>
      <c r="AB602" t="s">
        <v>2645</v>
      </c>
      <c r="AC602" t="s">
        <v>1736</v>
      </c>
      <c r="AD602" s="3">
        <v>150400040212</v>
      </c>
      <c r="AE602" t="s">
        <v>545</v>
      </c>
      <c r="AF602" t="s">
        <v>546</v>
      </c>
      <c r="AG602" t="s">
        <v>547</v>
      </c>
      <c r="AI602" s="5"/>
      <c r="AJ602" s="5"/>
    </row>
    <row r="603" spans="26:36" x14ac:dyDescent="0.25">
      <c r="Z603" t="s">
        <v>1739</v>
      </c>
      <c r="AA603" t="s">
        <v>544</v>
      </c>
      <c r="AB603" t="s">
        <v>2646</v>
      </c>
      <c r="AC603" t="s">
        <v>1738</v>
      </c>
      <c r="AD603" s="3">
        <v>150400040197</v>
      </c>
      <c r="AE603" t="s">
        <v>545</v>
      </c>
      <c r="AF603" t="s">
        <v>546</v>
      </c>
      <c r="AG603" t="s">
        <v>547</v>
      </c>
      <c r="AI603" s="5"/>
      <c r="AJ603" s="5"/>
    </row>
    <row r="604" spans="26:36" x14ac:dyDescent="0.25">
      <c r="Z604" t="s">
        <v>1741</v>
      </c>
      <c r="AA604" t="s">
        <v>544</v>
      </c>
      <c r="AB604" t="s">
        <v>2534</v>
      </c>
      <c r="AC604" t="s">
        <v>1740</v>
      </c>
      <c r="AD604" s="3">
        <v>150400040198</v>
      </c>
      <c r="AE604" t="s">
        <v>545</v>
      </c>
      <c r="AF604" t="s">
        <v>546</v>
      </c>
      <c r="AG604" t="s">
        <v>547</v>
      </c>
      <c r="AI604" s="5"/>
      <c r="AJ604" s="5"/>
    </row>
    <row r="605" spans="26:36" x14ac:dyDescent="0.25">
      <c r="Z605" t="s">
        <v>1743</v>
      </c>
      <c r="AA605" t="s">
        <v>544</v>
      </c>
      <c r="AB605" t="s">
        <v>2647</v>
      </c>
      <c r="AC605" t="s">
        <v>1742</v>
      </c>
      <c r="AD605" s="3">
        <v>150400040049</v>
      </c>
      <c r="AE605" t="s">
        <v>545</v>
      </c>
      <c r="AF605" t="s">
        <v>546</v>
      </c>
      <c r="AG605" t="s">
        <v>547</v>
      </c>
      <c r="AI605" s="5"/>
      <c r="AJ605" s="5"/>
    </row>
    <row r="606" spans="26:36" x14ac:dyDescent="0.25">
      <c r="Z606" t="s">
        <v>1745</v>
      </c>
      <c r="AA606" t="s">
        <v>544</v>
      </c>
      <c r="AB606" t="s">
        <v>2644</v>
      </c>
      <c r="AC606" t="s">
        <v>1744</v>
      </c>
      <c r="AD606" s="3">
        <v>150400040069</v>
      </c>
      <c r="AE606" t="s">
        <v>545</v>
      </c>
      <c r="AF606" t="s">
        <v>546</v>
      </c>
      <c r="AG606" t="s">
        <v>547</v>
      </c>
      <c r="AI606" s="5"/>
      <c r="AJ606" s="5"/>
    </row>
    <row r="607" spans="26:36" x14ac:dyDescent="0.25">
      <c r="Z607" t="s">
        <v>1747</v>
      </c>
      <c r="AA607" t="s">
        <v>544</v>
      </c>
      <c r="AB607" t="s">
        <v>2644</v>
      </c>
      <c r="AC607" t="s">
        <v>1746</v>
      </c>
      <c r="AD607" s="3">
        <v>150400040075</v>
      </c>
      <c r="AE607" t="s">
        <v>545</v>
      </c>
      <c r="AF607" t="s">
        <v>546</v>
      </c>
      <c r="AG607" t="s">
        <v>547</v>
      </c>
      <c r="AI607" s="5"/>
      <c r="AJ607" s="5"/>
    </row>
    <row r="608" spans="26:36" x14ac:dyDescent="0.25">
      <c r="Z608" t="s">
        <v>1749</v>
      </c>
      <c r="AA608" t="s">
        <v>544</v>
      </c>
      <c r="AB608" t="s">
        <v>2644</v>
      </c>
      <c r="AC608" t="s">
        <v>1748</v>
      </c>
      <c r="AD608" s="3">
        <v>150400040076</v>
      </c>
      <c r="AE608" t="s">
        <v>545</v>
      </c>
      <c r="AF608" t="s">
        <v>546</v>
      </c>
      <c r="AG608" t="s">
        <v>547</v>
      </c>
      <c r="AI608" s="5"/>
      <c r="AJ608" s="5"/>
    </row>
    <row r="609" spans="26:36" x14ac:dyDescent="0.25">
      <c r="Z609" t="s">
        <v>1751</v>
      </c>
      <c r="AA609" t="s">
        <v>544</v>
      </c>
      <c r="AB609" t="s">
        <v>2644</v>
      </c>
      <c r="AC609" t="s">
        <v>1750</v>
      </c>
      <c r="AD609" s="3">
        <v>150400040070</v>
      </c>
      <c r="AE609" t="s">
        <v>545</v>
      </c>
      <c r="AF609" t="s">
        <v>546</v>
      </c>
      <c r="AG609" t="s">
        <v>547</v>
      </c>
      <c r="AI609" s="5"/>
      <c r="AJ609" s="5"/>
    </row>
    <row r="610" spans="26:36" x14ac:dyDescent="0.25">
      <c r="Z610" t="s">
        <v>1753</v>
      </c>
      <c r="AA610" t="s">
        <v>544</v>
      </c>
      <c r="AB610" t="s">
        <v>2303</v>
      </c>
      <c r="AC610" t="s">
        <v>1752</v>
      </c>
      <c r="AD610" s="3"/>
      <c r="AE610" t="s">
        <v>545</v>
      </c>
      <c r="AF610" t="s">
        <v>546</v>
      </c>
      <c r="AG610" t="s">
        <v>547</v>
      </c>
      <c r="AI610" s="5"/>
      <c r="AJ610" s="5"/>
    </row>
    <row r="611" spans="26:36" x14ac:dyDescent="0.25">
      <c r="Z611" t="s">
        <v>1755</v>
      </c>
      <c r="AA611" t="s">
        <v>544</v>
      </c>
      <c r="AB611" t="s">
        <v>2303</v>
      </c>
      <c r="AC611" t="s">
        <v>1754</v>
      </c>
      <c r="AD611" s="3"/>
      <c r="AE611" t="s">
        <v>545</v>
      </c>
      <c r="AF611" t="s">
        <v>546</v>
      </c>
      <c r="AG611" t="s">
        <v>547</v>
      </c>
      <c r="AI611" s="5"/>
      <c r="AJ611" s="5"/>
    </row>
    <row r="612" spans="26:36" x14ac:dyDescent="0.25">
      <c r="Z612" t="s">
        <v>1757</v>
      </c>
      <c r="AA612" t="s">
        <v>544</v>
      </c>
      <c r="AB612" t="s">
        <v>2648</v>
      </c>
      <c r="AC612" t="s">
        <v>1756</v>
      </c>
      <c r="AD612" s="3">
        <v>150400030162</v>
      </c>
      <c r="AE612" t="s">
        <v>545</v>
      </c>
      <c r="AF612" t="s">
        <v>546</v>
      </c>
      <c r="AG612" t="s">
        <v>547</v>
      </c>
      <c r="AI612" s="5"/>
      <c r="AJ612" s="5"/>
    </row>
    <row r="613" spans="26:36" x14ac:dyDescent="0.25">
      <c r="Z613" t="s">
        <v>1759</v>
      </c>
      <c r="AA613" t="s">
        <v>544</v>
      </c>
      <c r="AB613" t="s">
        <v>2649</v>
      </c>
      <c r="AC613" t="s">
        <v>1758</v>
      </c>
      <c r="AD613" s="3">
        <v>150400040206</v>
      </c>
      <c r="AE613" t="s">
        <v>545</v>
      </c>
      <c r="AF613" t="s">
        <v>546</v>
      </c>
      <c r="AG613" t="s">
        <v>547</v>
      </c>
      <c r="AI613" s="5"/>
      <c r="AJ613" s="5"/>
    </row>
    <row r="614" spans="26:36" x14ac:dyDescent="0.25">
      <c r="Z614" t="s">
        <v>1761</v>
      </c>
      <c r="AA614" t="s">
        <v>544</v>
      </c>
      <c r="AB614" t="s">
        <v>2650</v>
      </c>
      <c r="AC614" t="s">
        <v>1760</v>
      </c>
      <c r="AD614" s="3">
        <v>150400030164</v>
      </c>
      <c r="AE614" t="s">
        <v>545</v>
      </c>
      <c r="AF614" t="s">
        <v>546</v>
      </c>
      <c r="AG614" t="s">
        <v>547</v>
      </c>
      <c r="AI614" s="5"/>
      <c r="AJ614" s="5"/>
    </row>
    <row r="615" spans="26:36" x14ac:dyDescent="0.25">
      <c r="Z615" t="s">
        <v>1763</v>
      </c>
      <c r="AA615" t="s">
        <v>544</v>
      </c>
      <c r="AB615" t="s">
        <v>2651</v>
      </c>
      <c r="AC615" t="s">
        <v>1762</v>
      </c>
      <c r="AD615" s="3">
        <v>150400030167</v>
      </c>
      <c r="AE615" t="s">
        <v>545</v>
      </c>
      <c r="AF615" t="s">
        <v>546</v>
      </c>
      <c r="AG615" t="s">
        <v>547</v>
      </c>
      <c r="AI615" s="5"/>
      <c r="AJ615" s="5"/>
    </row>
    <row r="616" spans="26:36" x14ac:dyDescent="0.25">
      <c r="Z616" t="s">
        <v>1765</v>
      </c>
      <c r="AA616" t="s">
        <v>544</v>
      </c>
      <c r="AB616" t="s">
        <v>2652</v>
      </c>
      <c r="AC616" t="s">
        <v>1764</v>
      </c>
      <c r="AD616" s="3">
        <v>150400040305</v>
      </c>
      <c r="AE616" t="s">
        <v>545</v>
      </c>
      <c r="AF616" t="s">
        <v>546</v>
      </c>
      <c r="AG616" t="s">
        <v>547</v>
      </c>
      <c r="AI616" s="5"/>
      <c r="AJ616" s="5"/>
    </row>
    <row r="617" spans="26:36" x14ac:dyDescent="0.25">
      <c r="Z617" t="s">
        <v>1767</v>
      </c>
      <c r="AA617" t="s">
        <v>544</v>
      </c>
      <c r="AB617" t="s">
        <v>2653</v>
      </c>
      <c r="AC617" t="s">
        <v>1766</v>
      </c>
      <c r="AD617" s="3">
        <v>150400040151</v>
      </c>
      <c r="AE617" t="s">
        <v>545</v>
      </c>
      <c r="AF617" t="s">
        <v>546</v>
      </c>
      <c r="AG617" t="s">
        <v>547</v>
      </c>
      <c r="AI617" s="5"/>
      <c r="AJ617" s="5"/>
    </row>
    <row r="618" spans="26:36" x14ac:dyDescent="0.25">
      <c r="Z618" t="s">
        <v>1769</v>
      </c>
      <c r="AA618" t="s">
        <v>544</v>
      </c>
      <c r="AB618" t="s">
        <v>2653</v>
      </c>
      <c r="AC618" t="s">
        <v>1768</v>
      </c>
      <c r="AD618" s="3"/>
      <c r="AE618" t="s">
        <v>545</v>
      </c>
      <c r="AF618" t="s">
        <v>546</v>
      </c>
      <c r="AG618" t="s">
        <v>547</v>
      </c>
      <c r="AI618" s="5"/>
      <c r="AJ618" s="5"/>
    </row>
    <row r="619" spans="26:36" x14ac:dyDescent="0.25">
      <c r="Z619" t="s">
        <v>1771</v>
      </c>
      <c r="AA619" t="s">
        <v>544</v>
      </c>
      <c r="AB619" t="s">
        <v>2654</v>
      </c>
      <c r="AC619" t="s">
        <v>1770</v>
      </c>
      <c r="AD619" s="3"/>
      <c r="AE619" t="s">
        <v>545</v>
      </c>
      <c r="AF619" t="s">
        <v>546</v>
      </c>
      <c r="AG619" t="s">
        <v>547</v>
      </c>
      <c r="AI619" s="5"/>
      <c r="AJ619" s="5"/>
    </row>
    <row r="620" spans="26:36" x14ac:dyDescent="0.25">
      <c r="Z620" t="s">
        <v>1773</v>
      </c>
      <c r="AA620" t="s">
        <v>1640</v>
      </c>
      <c r="AB620" t="s">
        <v>2655</v>
      </c>
      <c r="AC620" t="s">
        <v>1772</v>
      </c>
      <c r="AD620" s="3">
        <v>150400040158</v>
      </c>
      <c r="AE620" t="s">
        <v>545</v>
      </c>
      <c r="AF620" t="s">
        <v>546</v>
      </c>
      <c r="AG620" t="s">
        <v>547</v>
      </c>
      <c r="AI620" s="5"/>
      <c r="AJ620" s="5"/>
    </row>
    <row r="621" spans="26:36" x14ac:dyDescent="0.25">
      <c r="Z621" t="s">
        <v>1775</v>
      </c>
      <c r="AA621" t="s">
        <v>544</v>
      </c>
      <c r="AB621" t="s">
        <v>2656</v>
      </c>
      <c r="AC621" t="s">
        <v>1774</v>
      </c>
      <c r="AD621" s="3"/>
      <c r="AE621" t="s">
        <v>545</v>
      </c>
      <c r="AF621" t="s">
        <v>546</v>
      </c>
      <c r="AG621" t="s">
        <v>547</v>
      </c>
      <c r="AI621" s="5"/>
      <c r="AJ621" s="5"/>
    </row>
    <row r="622" spans="26:36" x14ac:dyDescent="0.25">
      <c r="Z622" t="s">
        <v>1777</v>
      </c>
      <c r="AA622" t="s">
        <v>544</v>
      </c>
      <c r="AB622" t="s">
        <v>2657</v>
      </c>
      <c r="AC622" t="s">
        <v>1776</v>
      </c>
      <c r="AD622" s="3">
        <v>150400040171</v>
      </c>
      <c r="AE622" t="s">
        <v>545</v>
      </c>
      <c r="AF622" t="s">
        <v>546</v>
      </c>
      <c r="AG622" t="s">
        <v>547</v>
      </c>
      <c r="AI622" s="5"/>
      <c r="AJ622" s="5"/>
    </row>
    <row r="623" spans="26:36" x14ac:dyDescent="0.25">
      <c r="Z623" t="s">
        <v>1779</v>
      </c>
      <c r="AA623" t="s">
        <v>544</v>
      </c>
      <c r="AB623" t="s">
        <v>2658</v>
      </c>
      <c r="AC623" t="s">
        <v>1778</v>
      </c>
      <c r="AD623" s="3"/>
      <c r="AE623" t="s">
        <v>545</v>
      </c>
      <c r="AF623" t="s">
        <v>546</v>
      </c>
      <c r="AG623" t="s">
        <v>547</v>
      </c>
      <c r="AI623" s="5"/>
      <c r="AJ623" s="5"/>
    </row>
    <row r="624" spans="26:36" x14ac:dyDescent="0.25">
      <c r="Z624" t="s">
        <v>1781</v>
      </c>
      <c r="AA624" t="s">
        <v>544</v>
      </c>
      <c r="AB624" t="s">
        <v>2659</v>
      </c>
      <c r="AC624" t="s">
        <v>1780</v>
      </c>
      <c r="AD624" s="3"/>
      <c r="AE624" t="s">
        <v>545</v>
      </c>
      <c r="AF624" t="s">
        <v>546</v>
      </c>
      <c r="AG624" t="s">
        <v>547</v>
      </c>
      <c r="AI624" s="5"/>
      <c r="AJ624" s="5"/>
    </row>
    <row r="625" spans="26:36" x14ac:dyDescent="0.25">
      <c r="Z625" t="s">
        <v>1783</v>
      </c>
      <c r="AA625" t="s">
        <v>544</v>
      </c>
      <c r="AB625" t="s">
        <v>2660</v>
      </c>
      <c r="AC625" t="s">
        <v>1782</v>
      </c>
      <c r="AD625" s="3"/>
      <c r="AE625" t="s">
        <v>545</v>
      </c>
      <c r="AF625" t="s">
        <v>546</v>
      </c>
      <c r="AG625" t="s">
        <v>547</v>
      </c>
      <c r="AI625" s="5"/>
      <c r="AJ625" s="5"/>
    </row>
    <row r="626" spans="26:36" x14ac:dyDescent="0.25">
      <c r="Z626" t="s">
        <v>1785</v>
      </c>
      <c r="AA626" t="s">
        <v>544</v>
      </c>
      <c r="AB626" t="s">
        <v>2661</v>
      </c>
      <c r="AC626" t="s">
        <v>1784</v>
      </c>
      <c r="AD626" s="3"/>
      <c r="AE626" t="s">
        <v>545</v>
      </c>
      <c r="AF626" t="s">
        <v>546</v>
      </c>
      <c r="AG626" t="s">
        <v>547</v>
      </c>
      <c r="AI626" s="5"/>
      <c r="AJ626" s="5"/>
    </row>
    <row r="627" spans="26:36" x14ac:dyDescent="0.25">
      <c r="Z627" t="s">
        <v>1787</v>
      </c>
      <c r="AA627" t="s">
        <v>544</v>
      </c>
      <c r="AB627" t="s">
        <v>2662</v>
      </c>
      <c r="AC627" t="s">
        <v>1786</v>
      </c>
      <c r="AD627" s="3"/>
      <c r="AE627" t="s">
        <v>545</v>
      </c>
      <c r="AF627" t="s">
        <v>546</v>
      </c>
      <c r="AG627" t="s">
        <v>547</v>
      </c>
      <c r="AI627" s="5"/>
      <c r="AJ627" s="5"/>
    </row>
    <row r="628" spans="26:36" x14ac:dyDescent="0.25">
      <c r="Z628" t="s">
        <v>1789</v>
      </c>
      <c r="AA628" t="s">
        <v>544</v>
      </c>
      <c r="AB628" t="s">
        <v>2662</v>
      </c>
      <c r="AC628" t="s">
        <v>1788</v>
      </c>
      <c r="AD628" s="3"/>
      <c r="AE628" t="s">
        <v>545</v>
      </c>
      <c r="AF628" t="s">
        <v>546</v>
      </c>
      <c r="AG628" t="s">
        <v>547</v>
      </c>
      <c r="AI628" s="5"/>
      <c r="AJ628" s="5"/>
    </row>
    <row r="629" spans="26:36" x14ac:dyDescent="0.25">
      <c r="Z629" t="s">
        <v>1791</v>
      </c>
      <c r="AA629" t="s">
        <v>544</v>
      </c>
      <c r="AB629" t="s">
        <v>2663</v>
      </c>
      <c r="AC629" t="s">
        <v>1790</v>
      </c>
      <c r="AD629" s="3">
        <v>150400040084</v>
      </c>
      <c r="AE629" t="s">
        <v>545</v>
      </c>
      <c r="AF629" t="s">
        <v>546</v>
      </c>
      <c r="AG629" t="s">
        <v>547</v>
      </c>
      <c r="AI629" s="5"/>
      <c r="AJ629" s="5"/>
    </row>
    <row r="630" spans="26:36" x14ac:dyDescent="0.25">
      <c r="Z630" t="s">
        <v>1793</v>
      </c>
      <c r="AA630" t="s">
        <v>1794</v>
      </c>
      <c r="AB630" t="s">
        <v>2664</v>
      </c>
      <c r="AC630" t="s">
        <v>1792</v>
      </c>
      <c r="AD630" s="3">
        <v>133000470001</v>
      </c>
      <c r="AE630" t="s">
        <v>545</v>
      </c>
      <c r="AF630" t="s">
        <v>568</v>
      </c>
      <c r="AG630" t="s">
        <v>561</v>
      </c>
      <c r="AI630" s="5"/>
      <c r="AJ630" s="5"/>
    </row>
    <row r="631" spans="26:36" x14ac:dyDescent="0.25">
      <c r="Z631" t="s">
        <v>1796</v>
      </c>
      <c r="AA631" t="s">
        <v>544</v>
      </c>
      <c r="AB631" t="s">
        <v>2665</v>
      </c>
      <c r="AC631" t="s">
        <v>1795</v>
      </c>
      <c r="AD631" s="3">
        <v>150400040194</v>
      </c>
      <c r="AE631" t="s">
        <v>545</v>
      </c>
      <c r="AF631" t="s">
        <v>546</v>
      </c>
      <c r="AG631" t="s">
        <v>547</v>
      </c>
      <c r="AI631" s="5"/>
      <c r="AJ631" s="5"/>
    </row>
    <row r="632" spans="26:36" x14ac:dyDescent="0.25">
      <c r="Z632" t="s">
        <v>1798</v>
      </c>
      <c r="AA632" t="s">
        <v>544</v>
      </c>
      <c r="AB632" t="s">
        <v>2666</v>
      </c>
      <c r="AC632" t="s">
        <v>1797</v>
      </c>
      <c r="AD632" s="3">
        <v>150400040087</v>
      </c>
      <c r="AE632" t="s">
        <v>545</v>
      </c>
      <c r="AF632" t="s">
        <v>546</v>
      </c>
      <c r="AG632" t="s">
        <v>547</v>
      </c>
      <c r="AI632" s="5"/>
      <c r="AJ632" s="5"/>
    </row>
    <row r="633" spans="26:36" x14ac:dyDescent="0.25">
      <c r="Z633" t="s">
        <v>1800</v>
      </c>
      <c r="AA633" t="s">
        <v>544</v>
      </c>
      <c r="AB633" t="s">
        <v>2558</v>
      </c>
      <c r="AC633" t="s">
        <v>1799</v>
      </c>
      <c r="AD633" s="3"/>
      <c r="AE633" t="s">
        <v>545</v>
      </c>
      <c r="AF633" t="s">
        <v>546</v>
      </c>
      <c r="AG633" t="s">
        <v>547</v>
      </c>
      <c r="AI633" s="5"/>
      <c r="AJ633" s="5"/>
    </row>
    <row r="634" spans="26:36" x14ac:dyDescent="0.25">
      <c r="Z634" t="s">
        <v>1802</v>
      </c>
      <c r="AA634" t="s">
        <v>544</v>
      </c>
      <c r="AB634" t="s">
        <v>2607</v>
      </c>
      <c r="AC634" t="s">
        <v>1801</v>
      </c>
      <c r="AD634" s="3">
        <v>150400030190</v>
      </c>
      <c r="AE634" t="s">
        <v>545</v>
      </c>
      <c r="AF634" t="s">
        <v>546</v>
      </c>
      <c r="AG634" t="s">
        <v>547</v>
      </c>
      <c r="AI634" s="5"/>
      <c r="AJ634" s="5"/>
    </row>
    <row r="635" spans="26:36" x14ac:dyDescent="0.25">
      <c r="Z635" t="s">
        <v>1804</v>
      </c>
      <c r="AA635" t="s">
        <v>544</v>
      </c>
      <c r="AB635" t="s">
        <v>2615</v>
      </c>
      <c r="AC635" t="s">
        <v>1803</v>
      </c>
      <c r="AD635" s="3">
        <v>150400030192</v>
      </c>
      <c r="AE635" t="s">
        <v>545</v>
      </c>
      <c r="AF635" t="s">
        <v>546</v>
      </c>
      <c r="AG635" t="s">
        <v>547</v>
      </c>
      <c r="AI635" s="5"/>
      <c r="AJ635" s="5"/>
    </row>
    <row r="636" spans="26:36" x14ac:dyDescent="0.25">
      <c r="Z636" t="s">
        <v>1806</v>
      </c>
      <c r="AA636" t="s">
        <v>544</v>
      </c>
      <c r="AB636" t="s">
        <v>2607</v>
      </c>
      <c r="AC636" t="s">
        <v>1805</v>
      </c>
      <c r="AD636" s="3">
        <v>150400030195</v>
      </c>
      <c r="AE636" t="s">
        <v>545</v>
      </c>
      <c r="AF636" t="s">
        <v>546</v>
      </c>
      <c r="AG636" t="s">
        <v>547</v>
      </c>
      <c r="AI636" s="5"/>
      <c r="AJ636" s="5"/>
    </row>
    <row r="637" spans="26:36" x14ac:dyDescent="0.25">
      <c r="Z637" t="s">
        <v>1808</v>
      </c>
      <c r="AA637" t="s">
        <v>544</v>
      </c>
      <c r="AB637" t="s">
        <v>2607</v>
      </c>
      <c r="AC637" t="s">
        <v>1807</v>
      </c>
      <c r="AD637" s="3">
        <v>150400030196</v>
      </c>
      <c r="AE637" t="s">
        <v>545</v>
      </c>
      <c r="AF637" t="s">
        <v>546</v>
      </c>
      <c r="AG637" t="s">
        <v>547</v>
      </c>
      <c r="AI637" s="5"/>
      <c r="AJ637" s="5"/>
    </row>
    <row r="638" spans="26:36" x14ac:dyDescent="0.25">
      <c r="Z638" t="s">
        <v>1810</v>
      </c>
      <c r="AA638" t="s">
        <v>544</v>
      </c>
      <c r="AB638" t="s">
        <v>2607</v>
      </c>
      <c r="AC638" t="s">
        <v>1809</v>
      </c>
      <c r="AD638" s="3">
        <v>150400030197</v>
      </c>
      <c r="AE638" t="s">
        <v>545</v>
      </c>
      <c r="AF638" t="s">
        <v>546</v>
      </c>
      <c r="AG638" t="s">
        <v>547</v>
      </c>
      <c r="AI638" s="5"/>
      <c r="AJ638" s="5"/>
    </row>
    <row r="639" spans="26:36" x14ac:dyDescent="0.25">
      <c r="Z639" t="s">
        <v>1812</v>
      </c>
      <c r="AA639" t="s">
        <v>544</v>
      </c>
      <c r="AB639" t="s">
        <v>2667</v>
      </c>
      <c r="AC639" t="s">
        <v>1811</v>
      </c>
      <c r="AD639" s="3">
        <v>150400040196</v>
      </c>
      <c r="AE639" t="s">
        <v>545</v>
      </c>
      <c r="AF639" t="s">
        <v>546</v>
      </c>
      <c r="AG639" t="s">
        <v>547</v>
      </c>
      <c r="AI639" s="5"/>
      <c r="AJ639" s="5"/>
    </row>
    <row r="640" spans="26:36" x14ac:dyDescent="0.25">
      <c r="Z640" t="s">
        <v>1814</v>
      </c>
      <c r="AA640" t="s">
        <v>544</v>
      </c>
      <c r="AB640" t="s">
        <v>2668</v>
      </c>
      <c r="AC640" t="s">
        <v>1813</v>
      </c>
      <c r="AD640" s="3">
        <v>150400030198</v>
      </c>
      <c r="AE640" t="s">
        <v>545</v>
      </c>
      <c r="AF640" t="s">
        <v>546</v>
      </c>
      <c r="AG640" t="s">
        <v>547</v>
      </c>
      <c r="AI640" s="5"/>
      <c r="AJ640" s="5"/>
    </row>
    <row r="641" spans="26:36" x14ac:dyDescent="0.25">
      <c r="Z641" t="s">
        <v>1816</v>
      </c>
      <c r="AA641" t="s">
        <v>544</v>
      </c>
      <c r="AB641" t="s">
        <v>2669</v>
      </c>
      <c r="AC641" t="s">
        <v>1815</v>
      </c>
      <c r="AD641" s="3">
        <v>150400040207</v>
      </c>
      <c r="AE641" t="s">
        <v>545</v>
      </c>
      <c r="AF641" t="s">
        <v>546</v>
      </c>
      <c r="AG641" t="s">
        <v>547</v>
      </c>
      <c r="AI641" s="5"/>
      <c r="AJ641" s="5"/>
    </row>
    <row r="642" spans="26:36" x14ac:dyDescent="0.25">
      <c r="Z642" t="s">
        <v>1818</v>
      </c>
      <c r="AA642" t="s">
        <v>544</v>
      </c>
      <c r="AB642" t="s">
        <v>2670</v>
      </c>
      <c r="AC642" t="s">
        <v>1817</v>
      </c>
      <c r="AD642" s="3">
        <v>150400040253</v>
      </c>
      <c r="AE642" t="s">
        <v>545</v>
      </c>
      <c r="AF642" t="s">
        <v>546</v>
      </c>
      <c r="AG642" t="s">
        <v>547</v>
      </c>
      <c r="AI642" s="5"/>
      <c r="AJ642" s="5"/>
    </row>
    <row r="643" spans="26:36" x14ac:dyDescent="0.25">
      <c r="Z643" t="s">
        <v>1820</v>
      </c>
      <c r="AA643" t="s">
        <v>1821</v>
      </c>
      <c r="AB643" t="s">
        <v>2671</v>
      </c>
      <c r="AC643" t="s">
        <v>1819</v>
      </c>
      <c r="AD643" s="3">
        <v>150400040068</v>
      </c>
      <c r="AE643" t="s">
        <v>545</v>
      </c>
      <c r="AF643" t="s">
        <v>546</v>
      </c>
      <c r="AG643" t="s">
        <v>547</v>
      </c>
      <c r="AI643" s="5"/>
      <c r="AJ643" s="5"/>
    </row>
    <row r="644" spans="26:36" x14ac:dyDescent="0.25">
      <c r="Z644" t="s">
        <v>1823</v>
      </c>
      <c r="AA644" t="s">
        <v>1821</v>
      </c>
      <c r="AB644" t="s">
        <v>2672</v>
      </c>
      <c r="AC644" t="s">
        <v>1822</v>
      </c>
      <c r="AD644" s="3">
        <v>150400040074</v>
      </c>
      <c r="AE644" t="s">
        <v>545</v>
      </c>
      <c r="AF644" t="s">
        <v>546</v>
      </c>
      <c r="AG644" t="s">
        <v>547</v>
      </c>
      <c r="AI644" s="5"/>
      <c r="AJ644" s="5"/>
    </row>
    <row r="645" spans="26:36" x14ac:dyDescent="0.25">
      <c r="Z645" t="s">
        <v>1825</v>
      </c>
      <c r="AA645" t="s">
        <v>544</v>
      </c>
      <c r="AB645" t="s">
        <v>2671</v>
      </c>
      <c r="AC645" t="s">
        <v>1824</v>
      </c>
      <c r="AD645" s="3">
        <v>150400030207</v>
      </c>
      <c r="AE645" t="s">
        <v>545</v>
      </c>
      <c r="AF645" t="s">
        <v>546</v>
      </c>
      <c r="AG645" t="s">
        <v>547</v>
      </c>
      <c r="AI645" s="5"/>
      <c r="AJ645" s="5"/>
    </row>
    <row r="646" spans="26:36" x14ac:dyDescent="0.25">
      <c r="Z646" t="s">
        <v>1827</v>
      </c>
      <c r="AA646" t="s">
        <v>544</v>
      </c>
      <c r="AB646" t="s">
        <v>2673</v>
      </c>
      <c r="AC646" t="s">
        <v>1826</v>
      </c>
      <c r="AD646" s="3">
        <v>150400030210</v>
      </c>
      <c r="AE646" t="s">
        <v>545</v>
      </c>
      <c r="AF646" t="s">
        <v>546</v>
      </c>
      <c r="AG646" t="s">
        <v>547</v>
      </c>
      <c r="AI646" s="5"/>
      <c r="AJ646" s="5"/>
    </row>
    <row r="647" spans="26:36" x14ac:dyDescent="0.25">
      <c r="Z647" t="s">
        <v>1829</v>
      </c>
      <c r="AA647" t="s">
        <v>1640</v>
      </c>
      <c r="AB647" t="s">
        <v>2674</v>
      </c>
      <c r="AC647" t="s">
        <v>1828</v>
      </c>
      <c r="AD647" s="3">
        <v>150400040079</v>
      </c>
      <c r="AE647" t="s">
        <v>545</v>
      </c>
      <c r="AF647" t="s">
        <v>546</v>
      </c>
      <c r="AG647" t="s">
        <v>547</v>
      </c>
      <c r="AI647" s="5"/>
      <c r="AJ647" s="5"/>
    </row>
    <row r="648" spans="26:36" x14ac:dyDescent="0.25">
      <c r="Z648" t="s">
        <v>1831</v>
      </c>
      <c r="AA648" t="s">
        <v>1640</v>
      </c>
      <c r="AB648" t="s">
        <v>2675</v>
      </c>
      <c r="AC648" t="s">
        <v>1830</v>
      </c>
      <c r="AD648" s="3">
        <v>150400040218</v>
      </c>
      <c r="AE648" t="s">
        <v>545</v>
      </c>
      <c r="AF648" t="s">
        <v>546</v>
      </c>
      <c r="AG648" t="s">
        <v>547</v>
      </c>
      <c r="AI648" s="5"/>
      <c r="AJ648" s="5"/>
    </row>
    <row r="649" spans="26:36" x14ac:dyDescent="0.25">
      <c r="Z649" t="s">
        <v>1833</v>
      </c>
      <c r="AA649" t="s">
        <v>544</v>
      </c>
      <c r="AB649" t="s">
        <v>2676</v>
      </c>
      <c r="AC649" t="s">
        <v>1832</v>
      </c>
      <c r="AD649" s="3"/>
      <c r="AE649" t="s">
        <v>545</v>
      </c>
      <c r="AF649" t="s">
        <v>546</v>
      </c>
      <c r="AG649" t="s">
        <v>547</v>
      </c>
      <c r="AI649" s="5"/>
      <c r="AJ649" s="5"/>
    </row>
    <row r="650" spans="26:36" x14ac:dyDescent="0.25">
      <c r="Z650" t="s">
        <v>1835</v>
      </c>
      <c r="AA650" t="s">
        <v>544</v>
      </c>
      <c r="AB650" t="s">
        <v>2677</v>
      </c>
      <c r="AC650" t="s">
        <v>1834</v>
      </c>
      <c r="AD650" s="3"/>
      <c r="AE650" t="s">
        <v>545</v>
      </c>
      <c r="AF650" t="s">
        <v>546</v>
      </c>
      <c r="AG650" t="s">
        <v>547</v>
      </c>
      <c r="AI650" s="5"/>
      <c r="AJ650" s="5"/>
    </row>
    <row r="651" spans="26:36" x14ac:dyDescent="0.25">
      <c r="Z651" t="s">
        <v>1837</v>
      </c>
      <c r="AA651" t="s">
        <v>544</v>
      </c>
      <c r="AB651" t="s">
        <v>2678</v>
      </c>
      <c r="AC651" t="s">
        <v>1836</v>
      </c>
      <c r="AD651" s="3">
        <v>150400040161</v>
      </c>
      <c r="AE651" t="s">
        <v>545</v>
      </c>
      <c r="AF651" t="s">
        <v>546</v>
      </c>
      <c r="AG651" t="s">
        <v>547</v>
      </c>
      <c r="AI651" s="5"/>
      <c r="AJ651" s="5"/>
    </row>
    <row r="652" spans="26:36" x14ac:dyDescent="0.25">
      <c r="Z652" t="s">
        <v>1839</v>
      </c>
      <c r="AA652" t="s">
        <v>607</v>
      </c>
      <c r="AB652" t="s">
        <v>2508</v>
      </c>
      <c r="AC652" t="s">
        <v>1838</v>
      </c>
      <c r="AD652" s="3">
        <v>150400040064</v>
      </c>
      <c r="AE652" t="s">
        <v>545</v>
      </c>
      <c r="AF652" t="s">
        <v>546</v>
      </c>
      <c r="AG652" t="s">
        <v>547</v>
      </c>
      <c r="AI652" s="5"/>
      <c r="AJ652" s="5"/>
    </row>
    <row r="653" spans="26:36" x14ac:dyDescent="0.25">
      <c r="Z653" t="s">
        <v>1841</v>
      </c>
      <c r="AA653" t="s">
        <v>544</v>
      </c>
      <c r="AB653" t="s">
        <v>2679</v>
      </c>
      <c r="AC653" t="s">
        <v>1840</v>
      </c>
      <c r="AD653" s="3"/>
      <c r="AE653" t="s">
        <v>545</v>
      </c>
      <c r="AF653" t="s">
        <v>546</v>
      </c>
      <c r="AG653" t="s">
        <v>547</v>
      </c>
      <c r="AI653" s="5"/>
      <c r="AJ653" s="5"/>
    </row>
    <row r="654" spans="26:36" x14ac:dyDescent="0.25">
      <c r="Z654" t="s">
        <v>1843</v>
      </c>
      <c r="AA654" t="s">
        <v>1640</v>
      </c>
      <c r="AB654" t="s">
        <v>2680</v>
      </c>
      <c r="AC654" t="s">
        <v>1842</v>
      </c>
      <c r="AD654" s="3"/>
      <c r="AE654" t="s">
        <v>545</v>
      </c>
      <c r="AF654" t="s">
        <v>546</v>
      </c>
      <c r="AG654" t="s">
        <v>547</v>
      </c>
      <c r="AI654" s="5"/>
      <c r="AJ654" s="5"/>
    </row>
    <row r="655" spans="26:36" x14ac:dyDescent="0.25">
      <c r="Z655" t="s">
        <v>1845</v>
      </c>
      <c r="AA655" t="s">
        <v>544</v>
      </c>
      <c r="AB655" t="s">
        <v>2546</v>
      </c>
      <c r="AC655" t="s">
        <v>1844</v>
      </c>
      <c r="AD655" s="3">
        <v>150400040080</v>
      </c>
      <c r="AE655" t="s">
        <v>545</v>
      </c>
      <c r="AF655" t="s">
        <v>546</v>
      </c>
      <c r="AG655" t="s">
        <v>547</v>
      </c>
      <c r="AI655" s="5"/>
      <c r="AJ655" s="5"/>
    </row>
    <row r="656" spans="26:36" x14ac:dyDescent="0.25">
      <c r="Z656" t="s">
        <v>1847</v>
      </c>
      <c r="AA656" t="s">
        <v>544</v>
      </c>
      <c r="AB656" t="s">
        <v>2681</v>
      </c>
      <c r="AC656" t="s">
        <v>1846</v>
      </c>
      <c r="AD656" s="3"/>
      <c r="AE656" t="s">
        <v>545</v>
      </c>
      <c r="AF656" t="s">
        <v>546</v>
      </c>
      <c r="AG656" t="s">
        <v>547</v>
      </c>
      <c r="AI656" s="5"/>
      <c r="AJ656" s="5"/>
    </row>
    <row r="657" spans="26:36" x14ac:dyDescent="0.25">
      <c r="Z657" t="s">
        <v>1849</v>
      </c>
      <c r="AA657" t="s">
        <v>1794</v>
      </c>
      <c r="AB657" t="s">
        <v>2682</v>
      </c>
      <c r="AC657" t="s">
        <v>1848</v>
      </c>
      <c r="AD657" s="3">
        <v>150400040124</v>
      </c>
      <c r="AE657" t="s">
        <v>545</v>
      </c>
      <c r="AF657" t="s">
        <v>546</v>
      </c>
      <c r="AG657" t="s">
        <v>547</v>
      </c>
      <c r="AI657" s="5"/>
      <c r="AJ657" s="5"/>
    </row>
    <row r="658" spans="26:36" x14ac:dyDescent="0.25">
      <c r="Z658" t="s">
        <v>1851</v>
      </c>
      <c r="AA658" t="s">
        <v>1640</v>
      </c>
      <c r="AB658" t="s">
        <v>2505</v>
      </c>
      <c r="AC658" t="s">
        <v>1850</v>
      </c>
      <c r="AD658" s="3">
        <v>150400040162</v>
      </c>
      <c r="AE658" t="s">
        <v>545</v>
      </c>
      <c r="AF658" t="s">
        <v>546</v>
      </c>
      <c r="AG658" t="s">
        <v>547</v>
      </c>
      <c r="AI658" s="5"/>
      <c r="AJ658" s="5"/>
    </row>
    <row r="659" spans="26:36" x14ac:dyDescent="0.25">
      <c r="Z659" t="s">
        <v>1853</v>
      </c>
      <c r="AA659" t="s">
        <v>544</v>
      </c>
      <c r="AB659" t="s">
        <v>2683</v>
      </c>
      <c r="AC659" t="s">
        <v>1852</v>
      </c>
      <c r="AD659" s="3"/>
      <c r="AE659" t="s">
        <v>545</v>
      </c>
      <c r="AF659" t="s">
        <v>546</v>
      </c>
      <c r="AG659" t="s">
        <v>547</v>
      </c>
      <c r="AI659" s="5"/>
      <c r="AJ659" s="5"/>
    </row>
    <row r="660" spans="26:36" x14ac:dyDescent="0.25">
      <c r="Z660" t="s">
        <v>1855</v>
      </c>
      <c r="AA660" t="s">
        <v>1640</v>
      </c>
      <c r="AB660" t="s">
        <v>2684</v>
      </c>
      <c r="AC660" t="s">
        <v>1854</v>
      </c>
      <c r="AD660" s="3">
        <v>150400040227</v>
      </c>
      <c r="AE660" t="s">
        <v>545</v>
      </c>
      <c r="AF660" t="s">
        <v>546</v>
      </c>
      <c r="AG660" t="s">
        <v>547</v>
      </c>
      <c r="AI660" s="5"/>
      <c r="AJ660" s="5"/>
    </row>
    <row r="661" spans="26:36" x14ac:dyDescent="0.25">
      <c r="Z661" t="s">
        <v>1857</v>
      </c>
      <c r="AA661" t="s">
        <v>1640</v>
      </c>
      <c r="AB661" t="s">
        <v>2685</v>
      </c>
      <c r="AC661" t="s">
        <v>1856</v>
      </c>
      <c r="AD661" s="3">
        <v>150400040163</v>
      </c>
      <c r="AE661" t="s">
        <v>545</v>
      </c>
      <c r="AF661" t="s">
        <v>546</v>
      </c>
      <c r="AG661" t="s">
        <v>547</v>
      </c>
      <c r="AI661" s="5"/>
      <c r="AJ661" s="5"/>
    </row>
    <row r="662" spans="26:36" x14ac:dyDescent="0.25">
      <c r="Z662" t="s">
        <v>1859</v>
      </c>
      <c r="AA662" t="s">
        <v>1173</v>
      </c>
      <c r="AB662" t="s">
        <v>2686</v>
      </c>
      <c r="AC662" t="s">
        <v>1858</v>
      </c>
      <c r="AD662" s="3">
        <v>150400040146</v>
      </c>
      <c r="AE662" t="s">
        <v>545</v>
      </c>
      <c r="AF662" t="s">
        <v>546</v>
      </c>
      <c r="AG662" t="s">
        <v>547</v>
      </c>
      <c r="AI662" s="5"/>
      <c r="AJ662" s="5"/>
    </row>
    <row r="663" spans="26:36" x14ac:dyDescent="0.25">
      <c r="Z663" t="s">
        <v>1861</v>
      </c>
      <c r="AA663" t="s">
        <v>544</v>
      </c>
      <c r="AB663" t="s">
        <v>2687</v>
      </c>
      <c r="AC663" t="s">
        <v>1860</v>
      </c>
      <c r="AD663" s="3"/>
      <c r="AE663" t="s">
        <v>545</v>
      </c>
      <c r="AF663" t="s">
        <v>546</v>
      </c>
      <c r="AG663" t="s">
        <v>547</v>
      </c>
      <c r="AI663" s="5"/>
      <c r="AJ663" s="5"/>
    </row>
    <row r="664" spans="26:36" x14ac:dyDescent="0.25">
      <c r="Z664" t="s">
        <v>1863</v>
      </c>
      <c r="AA664" t="s">
        <v>544</v>
      </c>
      <c r="AB664" t="s">
        <v>2688</v>
      </c>
      <c r="AC664" t="s">
        <v>1862</v>
      </c>
      <c r="AD664" s="3">
        <v>150400040062</v>
      </c>
      <c r="AE664" t="s">
        <v>545</v>
      </c>
      <c r="AF664" t="s">
        <v>546</v>
      </c>
      <c r="AG664" t="s">
        <v>547</v>
      </c>
      <c r="AI664" s="5"/>
      <c r="AJ664" s="5"/>
    </row>
    <row r="665" spans="26:36" x14ac:dyDescent="0.25">
      <c r="Z665" t="s">
        <v>1865</v>
      </c>
      <c r="AA665" t="s">
        <v>544</v>
      </c>
      <c r="AB665" t="s">
        <v>2688</v>
      </c>
      <c r="AC665" t="s">
        <v>1864</v>
      </c>
      <c r="AD665" s="3">
        <v>150400040059</v>
      </c>
      <c r="AE665" t="s">
        <v>545</v>
      </c>
      <c r="AF665" t="s">
        <v>546</v>
      </c>
      <c r="AG665" t="s">
        <v>547</v>
      </c>
      <c r="AI665" s="5"/>
      <c r="AJ665" s="5"/>
    </row>
    <row r="666" spans="26:36" x14ac:dyDescent="0.25">
      <c r="Z666" t="s">
        <v>1867</v>
      </c>
      <c r="AA666" t="s">
        <v>544</v>
      </c>
      <c r="AB666" t="s">
        <v>2689</v>
      </c>
      <c r="AC666" t="s">
        <v>1866</v>
      </c>
      <c r="AD666" s="3">
        <v>150400040263</v>
      </c>
      <c r="AE666" t="s">
        <v>545</v>
      </c>
      <c r="AF666" t="s">
        <v>546</v>
      </c>
      <c r="AG666" t="s">
        <v>547</v>
      </c>
      <c r="AI666" s="5"/>
      <c r="AJ666" s="5"/>
    </row>
    <row r="667" spans="26:36" x14ac:dyDescent="0.25">
      <c r="Z667" t="s">
        <v>1869</v>
      </c>
      <c r="AA667" t="s">
        <v>544</v>
      </c>
      <c r="AB667" t="s">
        <v>2306</v>
      </c>
      <c r="AC667" t="s">
        <v>1868</v>
      </c>
      <c r="AD667" s="3">
        <v>150400040150</v>
      </c>
      <c r="AE667" t="s">
        <v>545</v>
      </c>
      <c r="AF667" t="s">
        <v>546</v>
      </c>
      <c r="AG667" t="s">
        <v>547</v>
      </c>
      <c r="AI667" s="5"/>
      <c r="AJ667" s="5"/>
    </row>
    <row r="668" spans="26:36" x14ac:dyDescent="0.25">
      <c r="Z668" t="s">
        <v>1871</v>
      </c>
      <c r="AA668" t="s">
        <v>1872</v>
      </c>
      <c r="AB668" t="s">
        <v>2545</v>
      </c>
      <c r="AC668" t="s">
        <v>1870</v>
      </c>
      <c r="AD668" s="3">
        <v>150400040221</v>
      </c>
      <c r="AE668" t="s">
        <v>545</v>
      </c>
      <c r="AF668" t="s">
        <v>546</v>
      </c>
      <c r="AG668" t="s">
        <v>547</v>
      </c>
      <c r="AI668" s="5"/>
      <c r="AJ668" s="5"/>
    </row>
    <row r="669" spans="26:36" x14ac:dyDescent="0.25">
      <c r="Z669" t="s">
        <v>1874</v>
      </c>
      <c r="AA669" t="s">
        <v>607</v>
      </c>
      <c r="AB669" t="s">
        <v>2545</v>
      </c>
      <c r="AC669" t="s">
        <v>1873</v>
      </c>
      <c r="AD669" s="3">
        <v>150400040220</v>
      </c>
      <c r="AE669" t="s">
        <v>545</v>
      </c>
      <c r="AF669" t="s">
        <v>546</v>
      </c>
      <c r="AG669" t="s">
        <v>547</v>
      </c>
      <c r="AI669" s="5"/>
      <c r="AJ669" s="5"/>
    </row>
    <row r="670" spans="26:36" x14ac:dyDescent="0.25">
      <c r="Z670" t="s">
        <v>1876</v>
      </c>
      <c r="AA670" t="s">
        <v>607</v>
      </c>
      <c r="AB670" t="s">
        <v>2545</v>
      </c>
      <c r="AC670" t="s">
        <v>1875</v>
      </c>
      <c r="AD670" s="3">
        <v>150400040222</v>
      </c>
      <c r="AE670" t="s">
        <v>545</v>
      </c>
      <c r="AF670" t="s">
        <v>546</v>
      </c>
      <c r="AG670" t="s">
        <v>547</v>
      </c>
      <c r="AI670" s="5"/>
      <c r="AJ670" s="5"/>
    </row>
    <row r="671" spans="26:36" x14ac:dyDescent="0.25">
      <c r="Z671" t="s">
        <v>1878</v>
      </c>
      <c r="AA671" t="s">
        <v>1872</v>
      </c>
      <c r="AB671" t="s">
        <v>2426</v>
      </c>
      <c r="AC671" t="s">
        <v>1877</v>
      </c>
      <c r="AD671" s="3">
        <v>150400040339</v>
      </c>
      <c r="AE671" t="s">
        <v>545</v>
      </c>
      <c r="AF671" t="s">
        <v>546</v>
      </c>
      <c r="AG671" t="s">
        <v>547</v>
      </c>
      <c r="AI671" s="5"/>
      <c r="AJ671" s="5"/>
    </row>
    <row r="672" spans="26:36" x14ac:dyDescent="0.25">
      <c r="Z672" t="s">
        <v>1880</v>
      </c>
      <c r="AA672" t="s">
        <v>607</v>
      </c>
      <c r="AB672" t="s">
        <v>2517</v>
      </c>
      <c r="AC672" t="s">
        <v>1879</v>
      </c>
      <c r="AD672" s="3">
        <v>150400040340</v>
      </c>
      <c r="AE672" t="s">
        <v>545</v>
      </c>
      <c r="AF672" t="s">
        <v>546</v>
      </c>
      <c r="AG672" t="s">
        <v>547</v>
      </c>
      <c r="AI672" s="5"/>
      <c r="AJ672" s="5"/>
    </row>
    <row r="673" spans="26:36" x14ac:dyDescent="0.25">
      <c r="Z673" t="s">
        <v>1882</v>
      </c>
      <c r="AA673" t="s">
        <v>607</v>
      </c>
      <c r="AB673" t="s">
        <v>2690</v>
      </c>
      <c r="AC673" t="s">
        <v>1881</v>
      </c>
      <c r="AD673" s="3">
        <v>150400040341</v>
      </c>
      <c r="AE673" t="s">
        <v>545</v>
      </c>
      <c r="AF673" t="s">
        <v>546</v>
      </c>
      <c r="AG673" t="s">
        <v>547</v>
      </c>
      <c r="AI673" s="5"/>
      <c r="AJ673" s="5"/>
    </row>
    <row r="674" spans="26:36" x14ac:dyDescent="0.25">
      <c r="Z674" t="s">
        <v>1884</v>
      </c>
      <c r="AA674" t="s">
        <v>544</v>
      </c>
      <c r="AB674" t="s">
        <v>2691</v>
      </c>
      <c r="AC674" t="s">
        <v>1883</v>
      </c>
      <c r="AD674" s="3">
        <v>150400030229</v>
      </c>
      <c r="AE674" t="s">
        <v>545</v>
      </c>
      <c r="AF674" t="s">
        <v>546</v>
      </c>
      <c r="AG674" t="s">
        <v>547</v>
      </c>
      <c r="AI674" s="5"/>
      <c r="AJ674" s="5"/>
    </row>
    <row r="675" spans="26:36" x14ac:dyDescent="0.25">
      <c r="Z675" t="s">
        <v>1886</v>
      </c>
      <c r="AA675" t="s">
        <v>544</v>
      </c>
      <c r="AB675" t="s">
        <v>2691</v>
      </c>
      <c r="AC675" t="s">
        <v>1885</v>
      </c>
      <c r="AD675" s="3">
        <v>150400030230</v>
      </c>
      <c r="AE675" t="s">
        <v>545</v>
      </c>
      <c r="AF675" t="s">
        <v>546</v>
      </c>
      <c r="AG675" t="s">
        <v>547</v>
      </c>
      <c r="AI675" s="5"/>
      <c r="AJ675" s="5"/>
    </row>
    <row r="676" spans="26:36" x14ac:dyDescent="0.25">
      <c r="Z676" t="s">
        <v>1888</v>
      </c>
      <c r="AA676" t="s">
        <v>544</v>
      </c>
      <c r="AB676" t="s">
        <v>2691</v>
      </c>
      <c r="AC676" t="s">
        <v>1887</v>
      </c>
      <c r="AD676" s="3">
        <v>150400030231</v>
      </c>
      <c r="AE676" t="s">
        <v>545</v>
      </c>
      <c r="AF676" t="s">
        <v>546</v>
      </c>
      <c r="AG676" t="s">
        <v>547</v>
      </c>
      <c r="AI676" s="5"/>
      <c r="AJ676" s="5"/>
    </row>
    <row r="677" spans="26:36" x14ac:dyDescent="0.25">
      <c r="Z677" t="s">
        <v>1890</v>
      </c>
      <c r="AA677" t="s">
        <v>544</v>
      </c>
      <c r="AB677" t="s">
        <v>2692</v>
      </c>
      <c r="AC677" t="s">
        <v>1889</v>
      </c>
      <c r="AD677" s="3">
        <v>150400040193</v>
      </c>
      <c r="AE677" t="s">
        <v>545</v>
      </c>
      <c r="AF677" t="s">
        <v>546</v>
      </c>
      <c r="AG677" t="s">
        <v>547</v>
      </c>
      <c r="AI677" s="5"/>
      <c r="AJ677" s="5"/>
    </row>
    <row r="678" spans="26:36" x14ac:dyDescent="0.25">
      <c r="Z678" t="s">
        <v>1892</v>
      </c>
      <c r="AA678" t="s">
        <v>1173</v>
      </c>
      <c r="AB678" t="s">
        <v>2652</v>
      </c>
      <c r="AC678" t="s">
        <v>1891</v>
      </c>
      <c r="AD678" s="3">
        <v>150400040144</v>
      </c>
      <c r="AE678" t="s">
        <v>545</v>
      </c>
      <c r="AF678" t="s">
        <v>546</v>
      </c>
      <c r="AG678" t="s">
        <v>547</v>
      </c>
      <c r="AI678" s="5"/>
      <c r="AJ678" s="5"/>
    </row>
    <row r="679" spans="26:36" x14ac:dyDescent="0.25">
      <c r="Z679" t="s">
        <v>1894</v>
      </c>
      <c r="AA679" t="s">
        <v>544</v>
      </c>
      <c r="AB679" t="s">
        <v>2652</v>
      </c>
      <c r="AC679" t="s">
        <v>1893</v>
      </c>
      <c r="AD679" s="3"/>
      <c r="AE679" t="s">
        <v>545</v>
      </c>
      <c r="AF679" t="s">
        <v>546</v>
      </c>
      <c r="AG679" t="s">
        <v>547</v>
      </c>
      <c r="AI679" s="5"/>
      <c r="AJ679" s="5"/>
    </row>
    <row r="680" spans="26:36" x14ac:dyDescent="0.25">
      <c r="Z680" t="s">
        <v>1896</v>
      </c>
      <c r="AA680" t="s">
        <v>544</v>
      </c>
      <c r="AB680" t="s">
        <v>2484</v>
      </c>
      <c r="AC680" t="s">
        <v>1895</v>
      </c>
      <c r="AD680" s="3">
        <v>150400040058</v>
      </c>
      <c r="AE680" t="s">
        <v>545</v>
      </c>
      <c r="AF680" t="s">
        <v>546</v>
      </c>
      <c r="AG680" t="s">
        <v>547</v>
      </c>
      <c r="AI680" s="5"/>
      <c r="AJ680" s="5"/>
    </row>
    <row r="681" spans="26:36" x14ac:dyDescent="0.25">
      <c r="Z681" t="s">
        <v>1898</v>
      </c>
      <c r="AA681" t="s">
        <v>544</v>
      </c>
      <c r="AB681" t="s">
        <v>2693</v>
      </c>
      <c r="AC681" t="s">
        <v>1897</v>
      </c>
      <c r="AD681" s="3">
        <v>150400030240</v>
      </c>
      <c r="AE681" t="s">
        <v>545</v>
      </c>
      <c r="AF681" t="s">
        <v>546</v>
      </c>
      <c r="AG681" t="s">
        <v>547</v>
      </c>
      <c r="AI681" s="5"/>
      <c r="AJ681" s="5"/>
    </row>
    <row r="682" spans="26:36" x14ac:dyDescent="0.25">
      <c r="Z682" t="s">
        <v>1900</v>
      </c>
      <c r="AA682" t="s">
        <v>544</v>
      </c>
      <c r="AB682" t="s">
        <v>2694</v>
      </c>
      <c r="AC682" t="s">
        <v>1899</v>
      </c>
      <c r="AD682" s="3">
        <v>150400030241</v>
      </c>
      <c r="AE682" t="s">
        <v>545</v>
      </c>
      <c r="AF682" t="s">
        <v>546</v>
      </c>
      <c r="AG682" t="s">
        <v>547</v>
      </c>
      <c r="AI682" s="5"/>
      <c r="AJ682" s="5"/>
    </row>
    <row r="683" spans="26:36" x14ac:dyDescent="0.25">
      <c r="Z683" t="s">
        <v>1902</v>
      </c>
      <c r="AA683" t="s">
        <v>607</v>
      </c>
      <c r="AB683" t="s">
        <v>2508</v>
      </c>
      <c r="AC683" t="s">
        <v>1901</v>
      </c>
      <c r="AD683" s="3">
        <v>150400040179</v>
      </c>
      <c r="AE683" t="s">
        <v>545</v>
      </c>
      <c r="AF683" t="s">
        <v>546</v>
      </c>
      <c r="AG683" t="s">
        <v>547</v>
      </c>
      <c r="AI683" s="5"/>
      <c r="AJ683" s="5"/>
    </row>
    <row r="684" spans="26:36" x14ac:dyDescent="0.25">
      <c r="Z684" t="s">
        <v>1904</v>
      </c>
      <c r="AA684" t="s">
        <v>607</v>
      </c>
      <c r="AB684" t="s">
        <v>2508</v>
      </c>
      <c r="AC684" t="s">
        <v>1903</v>
      </c>
      <c r="AD684" s="3">
        <v>150400040178</v>
      </c>
      <c r="AE684" t="s">
        <v>545</v>
      </c>
      <c r="AF684" t="s">
        <v>546</v>
      </c>
      <c r="AG684" t="s">
        <v>547</v>
      </c>
      <c r="AI684" s="5"/>
      <c r="AJ684" s="5"/>
    </row>
    <row r="685" spans="26:36" x14ac:dyDescent="0.25">
      <c r="Z685" t="s">
        <v>1906</v>
      </c>
      <c r="AA685" t="s">
        <v>544</v>
      </c>
      <c r="AB685" t="s">
        <v>2651</v>
      </c>
      <c r="AC685" t="s">
        <v>1905</v>
      </c>
      <c r="AD685" s="3">
        <v>475100010445</v>
      </c>
      <c r="AE685" t="s">
        <v>545</v>
      </c>
      <c r="AF685" t="s">
        <v>618</v>
      </c>
      <c r="AG685" t="s">
        <v>622</v>
      </c>
      <c r="AI685" s="5"/>
      <c r="AJ685" s="5"/>
    </row>
    <row r="686" spans="26:36" x14ac:dyDescent="0.25">
      <c r="Z686" t="s">
        <v>1908</v>
      </c>
      <c r="AA686" t="s">
        <v>544</v>
      </c>
      <c r="AB686" t="s">
        <v>2695</v>
      </c>
      <c r="AC686" t="s">
        <v>1907</v>
      </c>
      <c r="AD686" s="3"/>
      <c r="AE686" t="s">
        <v>545</v>
      </c>
      <c r="AF686" t="s">
        <v>546</v>
      </c>
      <c r="AG686" t="s">
        <v>547</v>
      </c>
      <c r="AI686" s="5"/>
      <c r="AJ686" s="5"/>
    </row>
    <row r="687" spans="26:36" x14ac:dyDescent="0.25">
      <c r="Z687" t="s">
        <v>1910</v>
      </c>
      <c r="AA687" t="s">
        <v>544</v>
      </c>
      <c r="AB687" t="s">
        <v>2605</v>
      </c>
      <c r="AC687" t="s">
        <v>1909</v>
      </c>
      <c r="AD687" s="3"/>
      <c r="AE687" t="s">
        <v>545</v>
      </c>
      <c r="AF687" t="s">
        <v>546</v>
      </c>
      <c r="AG687" t="s">
        <v>547</v>
      </c>
      <c r="AI687" s="5"/>
      <c r="AJ687" s="5"/>
    </row>
    <row r="688" spans="26:36" x14ac:dyDescent="0.25">
      <c r="Z688" t="s">
        <v>1912</v>
      </c>
      <c r="AA688" t="s">
        <v>544</v>
      </c>
      <c r="AB688" t="s">
        <v>2696</v>
      </c>
      <c r="AC688" t="s">
        <v>1911</v>
      </c>
      <c r="AD688" s="3"/>
      <c r="AE688" t="s">
        <v>545</v>
      </c>
      <c r="AF688" t="s">
        <v>546</v>
      </c>
      <c r="AG688" t="s">
        <v>547</v>
      </c>
      <c r="AI688" s="5"/>
      <c r="AJ688" s="5"/>
    </row>
    <row r="689" spans="26:36" x14ac:dyDescent="0.25">
      <c r="Z689" t="s">
        <v>1914</v>
      </c>
      <c r="AA689" t="s">
        <v>544</v>
      </c>
      <c r="AB689" t="s">
        <v>2697</v>
      </c>
      <c r="AC689" t="s">
        <v>1913</v>
      </c>
      <c r="AD689" s="3">
        <v>150400030251</v>
      </c>
      <c r="AE689" t="s">
        <v>545</v>
      </c>
      <c r="AF689" t="s">
        <v>546</v>
      </c>
      <c r="AG689" t="s">
        <v>547</v>
      </c>
      <c r="AI689" s="5"/>
      <c r="AJ689" s="5"/>
    </row>
    <row r="690" spans="26:36" x14ac:dyDescent="0.25">
      <c r="Z690" t="s">
        <v>1916</v>
      </c>
      <c r="AA690" t="s">
        <v>544</v>
      </c>
      <c r="AB690" t="s">
        <v>2698</v>
      </c>
      <c r="AC690" t="s">
        <v>1915</v>
      </c>
      <c r="AD690" s="3"/>
      <c r="AE690" t="s">
        <v>545</v>
      </c>
      <c r="AF690" t="s">
        <v>546</v>
      </c>
      <c r="AG690" t="s">
        <v>547</v>
      </c>
      <c r="AI690" s="5"/>
      <c r="AJ690" s="5"/>
    </row>
    <row r="691" spans="26:36" x14ac:dyDescent="0.25">
      <c r="Z691" t="s">
        <v>1918</v>
      </c>
      <c r="AA691" t="s">
        <v>544</v>
      </c>
      <c r="AB691" t="s">
        <v>2699</v>
      </c>
      <c r="AC691" t="s">
        <v>1917</v>
      </c>
      <c r="AD691" s="3">
        <v>150400030253</v>
      </c>
      <c r="AE691" t="s">
        <v>545</v>
      </c>
      <c r="AF691" t="s">
        <v>546</v>
      </c>
      <c r="AG691" t="s">
        <v>547</v>
      </c>
      <c r="AI691" s="5"/>
      <c r="AJ691" s="5"/>
    </row>
    <row r="692" spans="26:36" x14ac:dyDescent="0.25">
      <c r="Z692" t="s">
        <v>1920</v>
      </c>
      <c r="AA692" t="s">
        <v>544</v>
      </c>
      <c r="AB692" t="s">
        <v>2700</v>
      </c>
      <c r="AC692" t="s">
        <v>1919</v>
      </c>
      <c r="AD692" s="3">
        <v>150400030254</v>
      </c>
      <c r="AE692" t="s">
        <v>545</v>
      </c>
      <c r="AF692" t="s">
        <v>546</v>
      </c>
      <c r="AG692" t="s">
        <v>547</v>
      </c>
      <c r="AI692" s="5"/>
      <c r="AJ692" s="5"/>
    </row>
    <row r="693" spans="26:36" x14ac:dyDescent="0.25">
      <c r="Z693" t="s">
        <v>1922</v>
      </c>
      <c r="AA693" t="s">
        <v>544</v>
      </c>
      <c r="AB693" t="s">
        <v>2701</v>
      </c>
      <c r="AC693" t="s">
        <v>1921</v>
      </c>
      <c r="AD693" s="3"/>
      <c r="AE693" t="s">
        <v>545</v>
      </c>
      <c r="AF693" t="s">
        <v>546</v>
      </c>
      <c r="AG693" t="s">
        <v>547</v>
      </c>
      <c r="AI693" s="5"/>
      <c r="AJ693" s="5"/>
    </row>
    <row r="694" spans="26:36" x14ac:dyDescent="0.25">
      <c r="Z694" t="s">
        <v>1924</v>
      </c>
      <c r="AA694" t="s">
        <v>544</v>
      </c>
      <c r="AB694" t="s">
        <v>2534</v>
      </c>
      <c r="AC694" t="s">
        <v>1923</v>
      </c>
      <c r="AD694" s="3">
        <v>490400040005</v>
      </c>
      <c r="AE694" t="s">
        <v>545</v>
      </c>
      <c r="AF694" t="s">
        <v>546</v>
      </c>
      <c r="AG694" t="s">
        <v>561</v>
      </c>
      <c r="AI694" s="5"/>
      <c r="AJ694" s="5"/>
    </row>
    <row r="695" spans="26:36" x14ac:dyDescent="0.25">
      <c r="Z695" t="s">
        <v>1926</v>
      </c>
      <c r="AA695" t="s">
        <v>544</v>
      </c>
      <c r="AB695" t="s">
        <v>2702</v>
      </c>
      <c r="AC695" t="s">
        <v>1925</v>
      </c>
      <c r="AD695" s="3"/>
      <c r="AE695" t="s">
        <v>545</v>
      </c>
      <c r="AF695" t="s">
        <v>546</v>
      </c>
      <c r="AG695" t="s">
        <v>547</v>
      </c>
      <c r="AI695" s="5"/>
      <c r="AJ695" s="5"/>
    </row>
    <row r="696" spans="26:36" x14ac:dyDescent="0.25">
      <c r="Z696" t="s">
        <v>1928</v>
      </c>
      <c r="AA696" t="s">
        <v>544</v>
      </c>
      <c r="AB696" t="s">
        <v>2703</v>
      </c>
      <c r="AC696" t="s">
        <v>1927</v>
      </c>
      <c r="AD696" s="3">
        <v>150400030261</v>
      </c>
      <c r="AE696" t="s">
        <v>545</v>
      </c>
      <c r="AF696" t="s">
        <v>546</v>
      </c>
      <c r="AG696" t="s">
        <v>547</v>
      </c>
      <c r="AI696" s="5"/>
      <c r="AJ696" s="5"/>
    </row>
    <row r="697" spans="26:36" x14ac:dyDescent="0.25">
      <c r="Z697" t="s">
        <v>1930</v>
      </c>
      <c r="AA697" t="s">
        <v>1931</v>
      </c>
      <c r="AB697" t="s">
        <v>2704</v>
      </c>
      <c r="AC697" t="s">
        <v>1929</v>
      </c>
      <c r="AD697" s="3">
        <v>150400030273</v>
      </c>
      <c r="AE697" t="s">
        <v>545</v>
      </c>
      <c r="AF697" t="s">
        <v>546</v>
      </c>
      <c r="AG697" t="s">
        <v>547</v>
      </c>
      <c r="AI697" s="5"/>
      <c r="AJ697" s="5"/>
    </row>
    <row r="698" spans="26:36" x14ac:dyDescent="0.25">
      <c r="Z698" t="s">
        <v>1933</v>
      </c>
      <c r="AA698" t="s">
        <v>544</v>
      </c>
      <c r="AB698" t="s">
        <v>2705</v>
      </c>
      <c r="AC698" t="s">
        <v>1932</v>
      </c>
      <c r="AD698" s="3">
        <v>150400040090</v>
      </c>
      <c r="AE698" t="s">
        <v>545</v>
      </c>
      <c r="AF698" t="s">
        <v>546</v>
      </c>
      <c r="AG698" t="s">
        <v>547</v>
      </c>
      <c r="AI698" s="5"/>
      <c r="AJ698" s="5"/>
    </row>
    <row r="699" spans="26:36" x14ac:dyDescent="0.25">
      <c r="Z699" t="s">
        <v>1935</v>
      </c>
      <c r="AA699" t="s">
        <v>654</v>
      </c>
      <c r="AB699" t="s">
        <v>2706</v>
      </c>
      <c r="AC699" t="s">
        <v>1934</v>
      </c>
      <c r="AD699" s="3">
        <v>150400040244</v>
      </c>
      <c r="AE699" t="s">
        <v>545</v>
      </c>
      <c r="AF699" t="s">
        <v>546</v>
      </c>
      <c r="AG699" t="s">
        <v>547</v>
      </c>
      <c r="AI699" s="5"/>
      <c r="AJ699" s="5"/>
    </row>
    <row r="700" spans="26:36" x14ac:dyDescent="0.25">
      <c r="Z700" t="s">
        <v>1937</v>
      </c>
      <c r="AA700" t="s">
        <v>544</v>
      </c>
      <c r="AB700" t="s">
        <v>2707</v>
      </c>
      <c r="AC700" t="s">
        <v>1936</v>
      </c>
      <c r="AD700" s="3">
        <v>150400040134</v>
      </c>
      <c r="AE700" t="s">
        <v>545</v>
      </c>
      <c r="AF700" t="s">
        <v>546</v>
      </c>
      <c r="AG700" t="s">
        <v>547</v>
      </c>
      <c r="AI700" s="5"/>
      <c r="AJ700" s="5"/>
    </row>
    <row r="701" spans="26:36" x14ac:dyDescent="0.25">
      <c r="Z701" t="s">
        <v>1939</v>
      </c>
      <c r="AA701" t="s">
        <v>544</v>
      </c>
      <c r="AB701" t="s">
        <v>2708</v>
      </c>
      <c r="AC701" t="s">
        <v>1938</v>
      </c>
      <c r="AD701" s="3">
        <v>150400040135</v>
      </c>
      <c r="AE701" t="s">
        <v>545</v>
      </c>
      <c r="AF701" t="s">
        <v>546</v>
      </c>
      <c r="AG701" t="s">
        <v>547</v>
      </c>
      <c r="AI701" s="5"/>
      <c r="AJ701" s="5"/>
    </row>
    <row r="702" spans="26:36" x14ac:dyDescent="0.25">
      <c r="Z702" t="s">
        <v>1941</v>
      </c>
      <c r="AA702" t="s">
        <v>544</v>
      </c>
      <c r="AB702" t="s">
        <v>2709</v>
      </c>
      <c r="AC702" t="s">
        <v>1940</v>
      </c>
      <c r="AD702" s="3">
        <v>150400030278</v>
      </c>
      <c r="AE702" t="s">
        <v>545</v>
      </c>
      <c r="AF702" t="s">
        <v>546</v>
      </c>
      <c r="AG702" t="s">
        <v>547</v>
      </c>
      <c r="AI702" s="5"/>
      <c r="AJ702" s="5"/>
    </row>
    <row r="703" spans="26:36" x14ac:dyDescent="0.25">
      <c r="Z703" t="s">
        <v>1943</v>
      </c>
      <c r="AA703" t="s">
        <v>544</v>
      </c>
      <c r="AB703" t="s">
        <v>2710</v>
      </c>
      <c r="AC703" t="s">
        <v>1942</v>
      </c>
      <c r="AD703" s="3">
        <v>150400040307</v>
      </c>
      <c r="AE703" t="s">
        <v>545</v>
      </c>
      <c r="AF703" t="s">
        <v>546</v>
      </c>
      <c r="AG703" t="s">
        <v>547</v>
      </c>
      <c r="AI703" s="5"/>
      <c r="AJ703" s="5"/>
    </row>
    <row r="704" spans="26:36" x14ac:dyDescent="0.25">
      <c r="Z704" t="s">
        <v>1945</v>
      </c>
      <c r="AA704" t="s">
        <v>544</v>
      </c>
      <c r="AB704" t="s">
        <v>2711</v>
      </c>
      <c r="AC704" t="s">
        <v>1944</v>
      </c>
      <c r="AD704" s="3">
        <v>150400040308</v>
      </c>
      <c r="AE704" t="s">
        <v>545</v>
      </c>
      <c r="AF704" t="s">
        <v>546</v>
      </c>
      <c r="AG704" t="s">
        <v>547</v>
      </c>
      <c r="AI704" s="5"/>
      <c r="AJ704" s="5"/>
    </row>
    <row r="705" spans="26:36" x14ac:dyDescent="0.25">
      <c r="Z705" t="s">
        <v>1947</v>
      </c>
      <c r="AA705" t="s">
        <v>544</v>
      </c>
      <c r="AB705" t="s">
        <v>2712</v>
      </c>
      <c r="AC705" t="s">
        <v>1946</v>
      </c>
      <c r="AD705" s="3">
        <v>150400040309</v>
      </c>
      <c r="AE705" t="s">
        <v>545</v>
      </c>
      <c r="AF705" t="s">
        <v>546</v>
      </c>
      <c r="AG705" t="s">
        <v>547</v>
      </c>
      <c r="AI705" s="5"/>
      <c r="AJ705" s="5"/>
    </row>
    <row r="706" spans="26:36" x14ac:dyDescent="0.25">
      <c r="Z706" t="s">
        <v>1949</v>
      </c>
      <c r="AA706" t="s">
        <v>544</v>
      </c>
      <c r="AB706" t="s">
        <v>2713</v>
      </c>
      <c r="AC706" t="s">
        <v>1948</v>
      </c>
      <c r="AD706" s="3">
        <v>150400040310</v>
      </c>
      <c r="AE706" t="s">
        <v>545</v>
      </c>
      <c r="AF706" t="s">
        <v>546</v>
      </c>
      <c r="AG706" t="s">
        <v>547</v>
      </c>
      <c r="AI706" s="5"/>
      <c r="AJ706" s="5"/>
    </row>
    <row r="707" spans="26:36" x14ac:dyDescent="0.25">
      <c r="Z707" t="s">
        <v>1951</v>
      </c>
      <c r="AA707" t="s">
        <v>544</v>
      </c>
      <c r="AB707" t="s">
        <v>2714</v>
      </c>
      <c r="AC707" t="s">
        <v>1950</v>
      </c>
      <c r="AD707" s="3">
        <v>150400040209</v>
      </c>
      <c r="AE707" t="s">
        <v>545</v>
      </c>
      <c r="AF707" t="s">
        <v>546</v>
      </c>
      <c r="AG707" t="s">
        <v>547</v>
      </c>
      <c r="AI707" s="5"/>
      <c r="AJ707" s="5"/>
    </row>
    <row r="708" spans="26:36" x14ac:dyDescent="0.25">
      <c r="Z708" t="s">
        <v>1953</v>
      </c>
      <c r="AA708" t="s">
        <v>544</v>
      </c>
      <c r="AB708" t="s">
        <v>2715</v>
      </c>
      <c r="AC708" t="s">
        <v>1952</v>
      </c>
      <c r="AD708" s="3">
        <v>150400040325</v>
      </c>
      <c r="AE708" t="s">
        <v>545</v>
      </c>
      <c r="AF708" t="s">
        <v>546</v>
      </c>
      <c r="AG708" t="s">
        <v>547</v>
      </c>
      <c r="AI708" s="5"/>
      <c r="AJ708" s="5"/>
    </row>
    <row r="709" spans="26:36" x14ac:dyDescent="0.25">
      <c r="Z709" t="s">
        <v>1955</v>
      </c>
      <c r="AA709" t="s">
        <v>544</v>
      </c>
      <c r="AB709" t="s">
        <v>2716</v>
      </c>
      <c r="AC709" t="s">
        <v>1954</v>
      </c>
      <c r="AD709" s="3">
        <v>150400040326</v>
      </c>
      <c r="AE709" t="s">
        <v>545</v>
      </c>
      <c r="AF709" t="s">
        <v>546</v>
      </c>
      <c r="AG709" t="s">
        <v>547</v>
      </c>
      <c r="AI709" s="5"/>
      <c r="AJ709" s="5"/>
    </row>
    <row r="710" spans="26:36" x14ac:dyDescent="0.25">
      <c r="Z710" t="s">
        <v>1957</v>
      </c>
      <c r="AA710" t="s">
        <v>544</v>
      </c>
      <c r="AB710" t="s">
        <v>2717</v>
      </c>
      <c r="AC710" t="s">
        <v>1956</v>
      </c>
      <c r="AD710" s="3">
        <v>150400040254</v>
      </c>
      <c r="AE710" t="s">
        <v>545</v>
      </c>
      <c r="AF710" t="s">
        <v>546</v>
      </c>
      <c r="AG710" t="s">
        <v>547</v>
      </c>
      <c r="AI710" s="5"/>
      <c r="AJ710" s="5"/>
    </row>
    <row r="711" spans="26:36" x14ac:dyDescent="0.25">
      <c r="Z711" t="s">
        <v>1959</v>
      </c>
      <c r="AA711" t="s">
        <v>544</v>
      </c>
      <c r="AB711" t="s">
        <v>2718</v>
      </c>
      <c r="AC711" t="s">
        <v>1958</v>
      </c>
      <c r="AD711" s="3">
        <v>150400040342</v>
      </c>
      <c r="AE711" t="s">
        <v>545</v>
      </c>
      <c r="AF711" t="s">
        <v>546</v>
      </c>
      <c r="AG711" t="s">
        <v>547</v>
      </c>
      <c r="AI711" s="5"/>
      <c r="AJ711" s="5"/>
    </row>
    <row r="712" spans="26:36" x14ac:dyDescent="0.25">
      <c r="Z712" t="s">
        <v>1961</v>
      </c>
      <c r="AA712" t="s">
        <v>544</v>
      </c>
      <c r="AB712" t="s">
        <v>2719</v>
      </c>
      <c r="AC712" t="s">
        <v>1960</v>
      </c>
      <c r="AD712" s="3">
        <v>150400040121</v>
      </c>
      <c r="AE712" t="s">
        <v>545</v>
      </c>
      <c r="AF712" t="s">
        <v>546</v>
      </c>
      <c r="AG712" t="s">
        <v>547</v>
      </c>
      <c r="AI712" s="5"/>
      <c r="AJ712" s="5"/>
    </row>
    <row r="713" spans="26:36" x14ac:dyDescent="0.25">
      <c r="Z713" t="s">
        <v>1963</v>
      </c>
      <c r="AA713" t="s">
        <v>544</v>
      </c>
      <c r="AB713" t="s">
        <v>2720</v>
      </c>
      <c r="AC713" t="s">
        <v>1962</v>
      </c>
      <c r="AD713" s="3">
        <v>150400040183</v>
      </c>
      <c r="AE713" t="s">
        <v>545</v>
      </c>
      <c r="AF713" t="s">
        <v>546</v>
      </c>
      <c r="AG713" t="s">
        <v>547</v>
      </c>
      <c r="AI713" s="5"/>
      <c r="AJ713" s="5"/>
    </row>
    <row r="714" spans="26:36" x14ac:dyDescent="0.25">
      <c r="Z714" t="s">
        <v>1965</v>
      </c>
      <c r="AA714" t="s">
        <v>544</v>
      </c>
      <c r="AB714" t="s">
        <v>2721</v>
      </c>
      <c r="AC714" t="s">
        <v>1964</v>
      </c>
      <c r="AD714" s="3">
        <v>150400030309</v>
      </c>
      <c r="AE714" t="s">
        <v>545</v>
      </c>
      <c r="AF714" t="s">
        <v>546</v>
      </c>
      <c r="AG714" t="s">
        <v>547</v>
      </c>
      <c r="AI714" s="5"/>
      <c r="AJ714" s="5"/>
    </row>
    <row r="715" spans="26:36" x14ac:dyDescent="0.25">
      <c r="Z715" t="s">
        <v>1967</v>
      </c>
      <c r="AA715" t="s">
        <v>544</v>
      </c>
      <c r="AB715" t="s">
        <v>2722</v>
      </c>
      <c r="AC715" t="s">
        <v>1966</v>
      </c>
      <c r="AD715" s="3">
        <v>150400040116</v>
      </c>
      <c r="AE715" t="s">
        <v>545</v>
      </c>
      <c r="AF715" t="s">
        <v>546</v>
      </c>
      <c r="AG715" t="s">
        <v>547</v>
      </c>
      <c r="AI715" s="5"/>
      <c r="AJ715" s="5"/>
    </row>
    <row r="716" spans="26:36" x14ac:dyDescent="0.25">
      <c r="Z716" t="s">
        <v>1969</v>
      </c>
      <c r="AA716" t="s">
        <v>544</v>
      </c>
      <c r="AB716" t="s">
        <v>2723</v>
      </c>
      <c r="AC716" t="s">
        <v>1968</v>
      </c>
      <c r="AD716" s="3">
        <v>150400030310</v>
      </c>
      <c r="AE716" t="s">
        <v>545</v>
      </c>
      <c r="AF716" t="s">
        <v>546</v>
      </c>
      <c r="AG716" t="s">
        <v>547</v>
      </c>
      <c r="AI716" s="5"/>
      <c r="AJ716" s="5"/>
    </row>
    <row r="717" spans="26:36" x14ac:dyDescent="0.25">
      <c r="Z717" t="s">
        <v>1971</v>
      </c>
      <c r="AA717" t="s">
        <v>544</v>
      </c>
      <c r="AB717" t="s">
        <v>2723</v>
      </c>
      <c r="AC717" t="s">
        <v>1970</v>
      </c>
      <c r="AD717" s="3">
        <v>150400040114</v>
      </c>
      <c r="AE717" t="s">
        <v>545</v>
      </c>
      <c r="AF717" t="s">
        <v>546</v>
      </c>
      <c r="AG717" t="s">
        <v>547</v>
      </c>
      <c r="AI717" s="5"/>
      <c r="AJ717" s="5"/>
    </row>
    <row r="718" spans="26:36" x14ac:dyDescent="0.25">
      <c r="Z718" t="s">
        <v>1973</v>
      </c>
      <c r="AA718" t="s">
        <v>544</v>
      </c>
      <c r="AB718" t="s">
        <v>2724</v>
      </c>
      <c r="AC718" t="s">
        <v>1972</v>
      </c>
      <c r="AD718" s="3">
        <v>150400040115</v>
      </c>
      <c r="AE718" t="s">
        <v>545</v>
      </c>
      <c r="AF718" t="s">
        <v>546</v>
      </c>
      <c r="AG718" t="s">
        <v>547</v>
      </c>
      <c r="AI718" s="5"/>
      <c r="AJ718" s="5"/>
    </row>
    <row r="719" spans="26:36" x14ac:dyDescent="0.25">
      <c r="Z719" t="s">
        <v>1975</v>
      </c>
      <c r="AA719" t="s">
        <v>544</v>
      </c>
      <c r="AB719" t="s">
        <v>2725</v>
      </c>
      <c r="AC719" t="s">
        <v>1974</v>
      </c>
      <c r="AD719" s="3">
        <v>150400040215</v>
      </c>
      <c r="AE719" t="s">
        <v>545</v>
      </c>
      <c r="AF719" t="s">
        <v>546</v>
      </c>
      <c r="AG719" t="s">
        <v>547</v>
      </c>
      <c r="AI719" s="5"/>
      <c r="AJ719" s="5"/>
    </row>
    <row r="720" spans="26:36" x14ac:dyDescent="0.25">
      <c r="Z720" t="s">
        <v>1977</v>
      </c>
      <c r="AA720" t="s">
        <v>544</v>
      </c>
      <c r="AB720" t="s">
        <v>2726</v>
      </c>
      <c r="AC720" t="s">
        <v>1976</v>
      </c>
      <c r="AD720" s="3">
        <v>150400040213</v>
      </c>
      <c r="AE720" t="s">
        <v>545</v>
      </c>
      <c r="AF720" t="s">
        <v>546</v>
      </c>
      <c r="AG720" t="s">
        <v>547</v>
      </c>
      <c r="AI720" s="5"/>
      <c r="AJ720" s="5"/>
    </row>
    <row r="721" spans="26:36" x14ac:dyDescent="0.25">
      <c r="Z721" t="s">
        <v>1979</v>
      </c>
      <c r="AA721" t="s">
        <v>544</v>
      </c>
      <c r="AB721" t="s">
        <v>2727</v>
      </c>
      <c r="AC721" t="s">
        <v>1978</v>
      </c>
      <c r="AD721" s="3"/>
      <c r="AE721" t="s">
        <v>545</v>
      </c>
      <c r="AF721" t="s">
        <v>546</v>
      </c>
      <c r="AG721" t="s">
        <v>547</v>
      </c>
      <c r="AI721" s="5"/>
      <c r="AJ721" s="5"/>
    </row>
    <row r="722" spans="26:36" x14ac:dyDescent="0.25">
      <c r="Z722" t="s">
        <v>1981</v>
      </c>
      <c r="AA722" t="s">
        <v>544</v>
      </c>
      <c r="AB722" t="s">
        <v>2728</v>
      </c>
      <c r="AC722" t="s">
        <v>1980</v>
      </c>
      <c r="AD722" s="3">
        <v>150400040214</v>
      </c>
      <c r="AE722" t="s">
        <v>545</v>
      </c>
      <c r="AF722" t="s">
        <v>546</v>
      </c>
      <c r="AG722" t="s">
        <v>547</v>
      </c>
      <c r="AI722" s="5"/>
      <c r="AJ722" s="5"/>
    </row>
    <row r="723" spans="26:36" x14ac:dyDescent="0.25">
      <c r="Z723" t="s">
        <v>1983</v>
      </c>
      <c r="AA723" t="s">
        <v>544</v>
      </c>
      <c r="AB723" t="s">
        <v>2729</v>
      </c>
      <c r="AC723" t="s">
        <v>1982</v>
      </c>
      <c r="AD723" s="3"/>
      <c r="AE723" t="s">
        <v>545</v>
      </c>
      <c r="AF723" t="s">
        <v>546</v>
      </c>
      <c r="AG723" t="s">
        <v>547</v>
      </c>
      <c r="AI723" s="5"/>
      <c r="AJ723" s="5"/>
    </row>
    <row r="724" spans="26:36" x14ac:dyDescent="0.25">
      <c r="Z724" t="s">
        <v>1985</v>
      </c>
      <c r="AA724" t="s">
        <v>544</v>
      </c>
      <c r="AB724" t="s">
        <v>2729</v>
      </c>
      <c r="AC724" t="s">
        <v>1984</v>
      </c>
      <c r="AD724" s="3"/>
      <c r="AE724" t="s">
        <v>545</v>
      </c>
      <c r="AF724" t="s">
        <v>546</v>
      </c>
      <c r="AG724" t="s">
        <v>547</v>
      </c>
      <c r="AI724" s="5"/>
      <c r="AJ724" s="5"/>
    </row>
    <row r="725" spans="26:36" x14ac:dyDescent="0.25">
      <c r="Z725" t="s">
        <v>1987</v>
      </c>
      <c r="AA725" t="s">
        <v>1339</v>
      </c>
      <c r="AB725" t="s">
        <v>2730</v>
      </c>
      <c r="AC725" t="s">
        <v>1986</v>
      </c>
      <c r="AD725" s="3"/>
      <c r="AE725" t="s">
        <v>545</v>
      </c>
      <c r="AF725" t="s">
        <v>546</v>
      </c>
      <c r="AG725" t="s">
        <v>547</v>
      </c>
      <c r="AI725" s="5"/>
      <c r="AJ725" s="5"/>
    </row>
    <row r="726" spans="26:36" x14ac:dyDescent="0.25">
      <c r="Z726" t="s">
        <v>1989</v>
      </c>
      <c r="AA726" t="s">
        <v>1640</v>
      </c>
      <c r="AB726" t="s">
        <v>2731</v>
      </c>
      <c r="AC726" t="s">
        <v>1988</v>
      </c>
      <c r="AD726" s="3"/>
      <c r="AE726" t="s">
        <v>545</v>
      </c>
      <c r="AF726" t="s">
        <v>546</v>
      </c>
      <c r="AG726" t="s">
        <v>547</v>
      </c>
      <c r="AI726" s="5"/>
      <c r="AJ726" s="5"/>
    </row>
    <row r="727" spans="26:36" x14ac:dyDescent="0.25">
      <c r="Z727" t="s">
        <v>1991</v>
      </c>
      <c r="AA727" t="s">
        <v>1794</v>
      </c>
      <c r="AB727" t="s">
        <v>2732</v>
      </c>
      <c r="AC727" t="s">
        <v>1990</v>
      </c>
      <c r="AD727" s="3"/>
      <c r="AE727" t="s">
        <v>545</v>
      </c>
      <c r="AF727" t="s">
        <v>546</v>
      </c>
      <c r="AG727" t="s">
        <v>547</v>
      </c>
      <c r="AI727" s="5"/>
      <c r="AJ727" s="5"/>
    </row>
    <row r="728" spans="26:36" x14ac:dyDescent="0.25">
      <c r="Z728" t="s">
        <v>1993</v>
      </c>
      <c r="AA728" t="s">
        <v>1794</v>
      </c>
      <c r="AB728" t="s">
        <v>2733</v>
      </c>
      <c r="AC728" t="s">
        <v>1992</v>
      </c>
      <c r="AD728" s="3"/>
      <c r="AE728" t="s">
        <v>545</v>
      </c>
      <c r="AF728" t="s">
        <v>546</v>
      </c>
      <c r="AG728" t="s">
        <v>547</v>
      </c>
      <c r="AI728" s="5"/>
      <c r="AJ728" s="5"/>
    </row>
    <row r="729" spans="26:36" x14ac:dyDescent="0.25">
      <c r="Z729" t="s">
        <v>1995</v>
      </c>
      <c r="AA729" t="s">
        <v>544</v>
      </c>
      <c r="AB729" t="s">
        <v>2734</v>
      </c>
      <c r="AC729" t="s">
        <v>1994</v>
      </c>
      <c r="AD729" s="3"/>
      <c r="AE729" t="s">
        <v>545</v>
      </c>
      <c r="AF729" t="s">
        <v>546</v>
      </c>
      <c r="AG729" t="s">
        <v>547</v>
      </c>
      <c r="AI729" s="5"/>
      <c r="AJ729" s="5"/>
    </row>
    <row r="730" spans="26:36" x14ac:dyDescent="0.25">
      <c r="Z730" t="s">
        <v>1997</v>
      </c>
      <c r="AA730" t="s">
        <v>1640</v>
      </c>
      <c r="AB730" t="s">
        <v>2735</v>
      </c>
      <c r="AC730" t="s">
        <v>1996</v>
      </c>
      <c r="AD730" s="3"/>
      <c r="AE730" t="s">
        <v>545</v>
      </c>
      <c r="AF730" t="s">
        <v>546</v>
      </c>
      <c r="AG730" t="s">
        <v>547</v>
      </c>
      <c r="AI730" s="5"/>
      <c r="AJ730" s="5"/>
    </row>
    <row r="731" spans="26:36" x14ac:dyDescent="0.25">
      <c r="Z731" t="s">
        <v>1999</v>
      </c>
      <c r="AA731" t="s">
        <v>544</v>
      </c>
      <c r="AB731" t="s">
        <v>2550</v>
      </c>
      <c r="AC731" t="s">
        <v>1998</v>
      </c>
      <c r="AD731" s="3">
        <v>150400040287</v>
      </c>
      <c r="AE731" t="s">
        <v>545</v>
      </c>
      <c r="AF731" t="s">
        <v>546</v>
      </c>
      <c r="AG731" t="s">
        <v>547</v>
      </c>
      <c r="AI731" s="5"/>
      <c r="AJ731" s="5"/>
    </row>
    <row r="732" spans="26:36" x14ac:dyDescent="0.25">
      <c r="Z732" t="s">
        <v>2001</v>
      </c>
      <c r="AA732" t="s">
        <v>2002</v>
      </c>
      <c r="AB732" t="s">
        <v>2736</v>
      </c>
      <c r="AC732" t="s">
        <v>2000</v>
      </c>
      <c r="AD732" s="3">
        <v>133000470002</v>
      </c>
      <c r="AE732" t="s">
        <v>545</v>
      </c>
      <c r="AF732" t="s">
        <v>568</v>
      </c>
      <c r="AG732" t="s">
        <v>561</v>
      </c>
      <c r="AI732" s="5"/>
      <c r="AJ732" s="5"/>
    </row>
    <row r="733" spans="26:36" x14ac:dyDescent="0.25">
      <c r="Z733" t="s">
        <v>2004</v>
      </c>
      <c r="AA733" t="s">
        <v>544</v>
      </c>
      <c r="AB733" t="s">
        <v>2737</v>
      </c>
      <c r="AC733" t="s">
        <v>2003</v>
      </c>
      <c r="AD733" s="3">
        <v>150400040230</v>
      </c>
      <c r="AE733" t="s">
        <v>545</v>
      </c>
      <c r="AF733" t="s">
        <v>546</v>
      </c>
      <c r="AG733" t="s">
        <v>547</v>
      </c>
      <c r="AI733" s="5"/>
      <c r="AJ733" s="5"/>
    </row>
    <row r="734" spans="26:36" x14ac:dyDescent="0.25">
      <c r="Z734" t="s">
        <v>2006</v>
      </c>
      <c r="AA734" t="s">
        <v>544</v>
      </c>
      <c r="AB734" t="s">
        <v>2738</v>
      </c>
      <c r="AC734" t="s">
        <v>2005</v>
      </c>
      <c r="AD734" s="3">
        <v>150400040231</v>
      </c>
      <c r="AE734" t="s">
        <v>545</v>
      </c>
      <c r="AF734" t="s">
        <v>546</v>
      </c>
      <c r="AG734" t="s">
        <v>547</v>
      </c>
      <c r="AI734" s="5"/>
      <c r="AJ734" s="5"/>
    </row>
    <row r="735" spans="26:36" x14ac:dyDescent="0.25">
      <c r="Z735" t="s">
        <v>2008</v>
      </c>
      <c r="AA735" t="s">
        <v>544</v>
      </c>
      <c r="AB735" t="s">
        <v>2738</v>
      </c>
      <c r="AC735" t="s">
        <v>2007</v>
      </c>
      <c r="AD735" s="3">
        <v>150400040251</v>
      </c>
      <c r="AE735" t="s">
        <v>545</v>
      </c>
      <c r="AF735" t="s">
        <v>546</v>
      </c>
      <c r="AG735" t="s">
        <v>547</v>
      </c>
      <c r="AI735" s="5"/>
      <c r="AJ735" s="5"/>
    </row>
    <row r="736" spans="26:36" x14ac:dyDescent="0.25">
      <c r="Z736" t="s">
        <v>2010</v>
      </c>
      <c r="AA736" t="s">
        <v>544</v>
      </c>
      <c r="AB736" t="s">
        <v>2739</v>
      </c>
      <c r="AC736" t="s">
        <v>2009</v>
      </c>
      <c r="AD736" s="3">
        <v>150400040232</v>
      </c>
      <c r="AE736" t="s">
        <v>545</v>
      </c>
      <c r="AF736" t="s">
        <v>546</v>
      </c>
      <c r="AG736" t="s">
        <v>547</v>
      </c>
      <c r="AI736" s="5"/>
      <c r="AJ736" s="5"/>
    </row>
    <row r="737" spans="26:36" x14ac:dyDescent="0.25">
      <c r="Z737" t="s">
        <v>2012</v>
      </c>
      <c r="AA737" t="s">
        <v>544</v>
      </c>
      <c r="AB737" t="s">
        <v>2740</v>
      </c>
      <c r="AC737" t="s">
        <v>2011</v>
      </c>
      <c r="AD737" s="3">
        <v>150400040120</v>
      </c>
      <c r="AE737" t="s">
        <v>545</v>
      </c>
      <c r="AF737" t="s">
        <v>546</v>
      </c>
      <c r="AG737" t="s">
        <v>547</v>
      </c>
      <c r="AI737" s="5"/>
      <c r="AJ737" s="5"/>
    </row>
    <row r="738" spans="26:36" x14ac:dyDescent="0.25">
      <c r="Z738" t="s">
        <v>2014</v>
      </c>
      <c r="AA738" t="s">
        <v>544</v>
      </c>
      <c r="AB738" t="s">
        <v>2741</v>
      </c>
      <c r="AC738" t="s">
        <v>2013</v>
      </c>
      <c r="AD738" s="3"/>
      <c r="AE738" t="s">
        <v>545</v>
      </c>
      <c r="AF738" t="s">
        <v>546</v>
      </c>
      <c r="AG738" t="s">
        <v>547</v>
      </c>
      <c r="AI738" s="5"/>
      <c r="AJ738" s="5"/>
    </row>
    <row r="739" spans="26:36" x14ac:dyDescent="0.25">
      <c r="Z739" t="s">
        <v>2016</v>
      </c>
      <c r="AA739" t="s">
        <v>544</v>
      </c>
      <c r="AB739" t="s">
        <v>2742</v>
      </c>
      <c r="AC739" t="s">
        <v>2015</v>
      </c>
      <c r="AD739" s="3">
        <v>150400040216</v>
      </c>
      <c r="AE739" t="s">
        <v>545</v>
      </c>
      <c r="AF739" t="s">
        <v>546</v>
      </c>
      <c r="AG739" t="s">
        <v>547</v>
      </c>
      <c r="AI739" s="5"/>
      <c r="AJ739" s="5"/>
    </row>
    <row r="740" spans="26:36" x14ac:dyDescent="0.25">
      <c r="Z740" t="s">
        <v>2018</v>
      </c>
      <c r="AA740" t="s">
        <v>544</v>
      </c>
      <c r="AB740" t="s">
        <v>2743</v>
      </c>
      <c r="AC740" t="s">
        <v>2017</v>
      </c>
      <c r="AD740" s="3"/>
      <c r="AE740" t="s">
        <v>545</v>
      </c>
      <c r="AF740" t="s">
        <v>546</v>
      </c>
      <c r="AG740" t="s">
        <v>547</v>
      </c>
      <c r="AI740" s="5"/>
      <c r="AJ740" s="5"/>
    </row>
    <row r="741" spans="26:36" x14ac:dyDescent="0.25">
      <c r="Z741" t="s">
        <v>2020</v>
      </c>
      <c r="AA741" t="s">
        <v>544</v>
      </c>
      <c r="AB741" t="s">
        <v>2744</v>
      </c>
      <c r="AC741" t="s">
        <v>2019</v>
      </c>
      <c r="AD741" s="3"/>
      <c r="AE741" t="s">
        <v>545</v>
      </c>
      <c r="AF741" t="s">
        <v>546</v>
      </c>
      <c r="AG741" t="s">
        <v>547</v>
      </c>
      <c r="AI741" s="5"/>
      <c r="AJ741" s="5"/>
    </row>
    <row r="742" spans="26:36" x14ac:dyDescent="0.25">
      <c r="Z742" t="s">
        <v>2022</v>
      </c>
      <c r="AA742" t="s">
        <v>544</v>
      </c>
      <c r="AB742" t="s">
        <v>2745</v>
      </c>
      <c r="AC742" t="s">
        <v>2021</v>
      </c>
      <c r="AD742" s="3">
        <v>150400040205</v>
      </c>
      <c r="AE742" t="s">
        <v>545</v>
      </c>
      <c r="AF742" t="s">
        <v>546</v>
      </c>
      <c r="AG742" t="s">
        <v>547</v>
      </c>
      <c r="AI742" s="5"/>
      <c r="AJ742" s="5"/>
    </row>
    <row r="743" spans="26:36" x14ac:dyDescent="0.25">
      <c r="Z743" t="s">
        <v>2024</v>
      </c>
      <c r="AA743" t="s">
        <v>1667</v>
      </c>
      <c r="AB743" t="s">
        <v>2746</v>
      </c>
      <c r="AC743" t="s">
        <v>2023</v>
      </c>
      <c r="AD743" s="3"/>
      <c r="AE743" t="s">
        <v>545</v>
      </c>
      <c r="AF743" t="s">
        <v>546</v>
      </c>
      <c r="AG743" t="s">
        <v>547</v>
      </c>
      <c r="AI743" s="5"/>
      <c r="AJ743" s="5"/>
    </row>
    <row r="744" spans="26:36" x14ac:dyDescent="0.25">
      <c r="Z744" t="s">
        <v>2026</v>
      </c>
      <c r="AA744" t="s">
        <v>654</v>
      </c>
      <c r="AB744" t="s">
        <v>2747</v>
      </c>
      <c r="AC744" t="s">
        <v>2025</v>
      </c>
      <c r="AD744" s="3">
        <v>150400040123</v>
      </c>
      <c r="AE744" t="s">
        <v>545</v>
      </c>
      <c r="AF744" t="s">
        <v>546</v>
      </c>
      <c r="AG744" t="s">
        <v>622</v>
      </c>
      <c r="AI744" s="5"/>
      <c r="AJ744" s="5"/>
    </row>
    <row r="745" spans="26:36" x14ac:dyDescent="0.25">
      <c r="Z745" t="s">
        <v>2028</v>
      </c>
      <c r="AA745" t="s">
        <v>654</v>
      </c>
      <c r="AB745" t="s">
        <v>2748</v>
      </c>
      <c r="AC745" t="s">
        <v>2027</v>
      </c>
      <c r="AD745" s="3"/>
      <c r="AE745" t="s">
        <v>545</v>
      </c>
      <c r="AF745" t="s">
        <v>546</v>
      </c>
      <c r="AG745" t="s">
        <v>547</v>
      </c>
      <c r="AI745" s="5"/>
      <c r="AJ745" s="5"/>
    </row>
    <row r="746" spans="26:36" x14ac:dyDescent="0.25">
      <c r="Z746" t="s">
        <v>2030</v>
      </c>
      <c r="AA746" t="s">
        <v>544</v>
      </c>
      <c r="AB746" t="s">
        <v>2738</v>
      </c>
      <c r="AC746" t="s">
        <v>2029</v>
      </c>
      <c r="AD746" s="3">
        <v>150400040039</v>
      </c>
      <c r="AE746" t="s">
        <v>545</v>
      </c>
      <c r="AF746" t="s">
        <v>546</v>
      </c>
      <c r="AG746" t="s">
        <v>547</v>
      </c>
      <c r="AI746" s="5"/>
      <c r="AJ746" s="5"/>
    </row>
    <row r="747" spans="26:36" x14ac:dyDescent="0.25">
      <c r="Z747" t="s">
        <v>2032</v>
      </c>
      <c r="AA747" t="s">
        <v>544</v>
      </c>
      <c r="AB747" t="s">
        <v>2614</v>
      </c>
      <c r="AC747" t="s">
        <v>2031</v>
      </c>
      <c r="AD747" s="3">
        <v>150400040096</v>
      </c>
      <c r="AE747" t="s">
        <v>545</v>
      </c>
      <c r="AF747" t="s">
        <v>546</v>
      </c>
      <c r="AG747" t="s">
        <v>547</v>
      </c>
      <c r="AI747" s="5"/>
      <c r="AJ747" s="5"/>
    </row>
    <row r="748" spans="26:36" x14ac:dyDescent="0.25">
      <c r="Z748" t="s">
        <v>2034</v>
      </c>
      <c r="AA748" t="s">
        <v>1173</v>
      </c>
      <c r="AB748" t="s">
        <v>2749</v>
      </c>
      <c r="AC748" t="s">
        <v>2033</v>
      </c>
      <c r="AD748" s="3">
        <v>150400040035</v>
      </c>
      <c r="AE748" t="s">
        <v>545</v>
      </c>
      <c r="AF748" t="s">
        <v>546</v>
      </c>
      <c r="AG748" t="s">
        <v>547</v>
      </c>
      <c r="AI748" s="5"/>
      <c r="AJ748" s="5"/>
    </row>
    <row r="749" spans="26:36" x14ac:dyDescent="0.25">
      <c r="Z749" t="s">
        <v>2036</v>
      </c>
      <c r="AA749" t="s">
        <v>544</v>
      </c>
      <c r="AB749" t="s">
        <v>2750</v>
      </c>
      <c r="AC749" t="s">
        <v>2035</v>
      </c>
      <c r="AD749" s="3">
        <v>150400040288</v>
      </c>
      <c r="AE749" t="s">
        <v>545</v>
      </c>
      <c r="AF749" t="s">
        <v>546</v>
      </c>
      <c r="AG749" t="s">
        <v>547</v>
      </c>
      <c r="AI749" s="5"/>
      <c r="AJ749" s="5"/>
    </row>
    <row r="750" spans="26:36" x14ac:dyDescent="0.25">
      <c r="Z750" t="s">
        <v>2038</v>
      </c>
      <c r="AA750" t="s">
        <v>544</v>
      </c>
      <c r="AB750" t="s">
        <v>2750</v>
      </c>
      <c r="AC750" t="s">
        <v>2037</v>
      </c>
      <c r="AD750" s="3">
        <v>150400040289</v>
      </c>
      <c r="AE750" t="s">
        <v>545</v>
      </c>
      <c r="AF750" t="s">
        <v>546</v>
      </c>
      <c r="AG750" t="s">
        <v>547</v>
      </c>
      <c r="AI750" s="5"/>
      <c r="AJ750" s="5"/>
    </row>
    <row r="751" spans="26:36" x14ac:dyDescent="0.25">
      <c r="Z751" t="s">
        <v>2040</v>
      </c>
      <c r="AA751" t="s">
        <v>544</v>
      </c>
      <c r="AB751" t="s">
        <v>2751</v>
      </c>
      <c r="AC751" t="s">
        <v>2039</v>
      </c>
      <c r="AD751" s="3">
        <v>150400040290</v>
      </c>
      <c r="AE751" t="s">
        <v>545</v>
      </c>
      <c r="AF751" t="s">
        <v>546</v>
      </c>
      <c r="AG751" t="s">
        <v>622</v>
      </c>
      <c r="AI751" s="5"/>
      <c r="AJ751" s="5"/>
    </row>
    <row r="752" spans="26:36" x14ac:dyDescent="0.25">
      <c r="Z752" t="s">
        <v>2042</v>
      </c>
      <c r="AA752" t="s">
        <v>654</v>
      </c>
      <c r="AB752" t="s">
        <v>2752</v>
      </c>
      <c r="AC752" t="s">
        <v>2041</v>
      </c>
      <c r="AD752" s="3">
        <v>150400040247</v>
      </c>
      <c r="AE752" t="s">
        <v>545</v>
      </c>
      <c r="AF752" t="s">
        <v>546</v>
      </c>
      <c r="AG752" t="s">
        <v>547</v>
      </c>
      <c r="AI752" s="5"/>
      <c r="AJ752" s="5"/>
    </row>
    <row r="753" spans="26:36" x14ac:dyDescent="0.25">
      <c r="Z753" t="s">
        <v>2044</v>
      </c>
      <c r="AA753" t="s">
        <v>654</v>
      </c>
      <c r="AB753" t="s">
        <v>2752</v>
      </c>
      <c r="AC753" t="s">
        <v>2043</v>
      </c>
      <c r="AD753" s="3">
        <v>150400040246</v>
      </c>
      <c r="AE753" t="s">
        <v>545</v>
      </c>
      <c r="AF753" t="s">
        <v>546</v>
      </c>
      <c r="AG753" t="s">
        <v>547</v>
      </c>
      <c r="AI753" s="5"/>
      <c r="AJ753" s="5"/>
    </row>
    <row r="754" spans="26:36" x14ac:dyDescent="0.25">
      <c r="Z754" t="s">
        <v>2046</v>
      </c>
      <c r="AA754" t="s">
        <v>544</v>
      </c>
      <c r="AB754" t="s">
        <v>2306</v>
      </c>
      <c r="AC754" t="s">
        <v>2045</v>
      </c>
      <c r="AD754" s="3">
        <v>150400040055</v>
      </c>
      <c r="AE754" t="s">
        <v>545</v>
      </c>
      <c r="AF754" t="s">
        <v>546</v>
      </c>
      <c r="AG754" t="s">
        <v>547</v>
      </c>
      <c r="AI754" s="5"/>
      <c r="AJ754" s="5"/>
    </row>
    <row r="755" spans="26:36" x14ac:dyDescent="0.25">
      <c r="Z755" t="s">
        <v>2048</v>
      </c>
      <c r="AA755" t="s">
        <v>544</v>
      </c>
      <c r="AB755" t="s">
        <v>2484</v>
      </c>
      <c r="AC755" t="s">
        <v>2047</v>
      </c>
      <c r="AD755" s="3">
        <v>150400040291</v>
      </c>
      <c r="AE755" t="s">
        <v>545</v>
      </c>
      <c r="AF755" t="s">
        <v>546</v>
      </c>
      <c r="AG755" t="s">
        <v>547</v>
      </c>
      <c r="AI755" s="5"/>
      <c r="AJ755" s="5"/>
    </row>
    <row r="756" spans="26:36" x14ac:dyDescent="0.25">
      <c r="Z756" t="s">
        <v>2050</v>
      </c>
      <c r="AA756" t="s">
        <v>1173</v>
      </c>
      <c r="AB756" t="s">
        <v>2752</v>
      </c>
      <c r="AC756" t="s">
        <v>2049</v>
      </c>
      <c r="AD756" s="3">
        <v>150400040292</v>
      </c>
      <c r="AE756" t="s">
        <v>545</v>
      </c>
      <c r="AF756" t="s">
        <v>546</v>
      </c>
      <c r="AG756" t="s">
        <v>561</v>
      </c>
      <c r="AI756" s="5"/>
      <c r="AJ756" s="5"/>
    </row>
    <row r="757" spans="26:36" x14ac:dyDescent="0.25">
      <c r="Z757" t="s">
        <v>2052</v>
      </c>
      <c r="AA757" t="s">
        <v>544</v>
      </c>
      <c r="AB757" t="s">
        <v>2753</v>
      </c>
      <c r="AC757" t="s">
        <v>2051</v>
      </c>
      <c r="AD757" s="3">
        <v>150400040293</v>
      </c>
      <c r="AE757" t="s">
        <v>545</v>
      </c>
      <c r="AF757" t="s">
        <v>546</v>
      </c>
      <c r="AG757" t="s">
        <v>547</v>
      </c>
      <c r="AI757" s="5"/>
      <c r="AJ757" s="5"/>
    </row>
    <row r="758" spans="26:36" x14ac:dyDescent="0.25">
      <c r="Z758" t="s">
        <v>2054</v>
      </c>
      <c r="AA758" t="s">
        <v>544</v>
      </c>
      <c r="AB758" t="s">
        <v>2626</v>
      </c>
      <c r="AC758" t="s">
        <v>2053</v>
      </c>
      <c r="AD758" s="3">
        <v>150400040294</v>
      </c>
      <c r="AE758" t="s">
        <v>545</v>
      </c>
      <c r="AF758" t="s">
        <v>546</v>
      </c>
      <c r="AG758" t="s">
        <v>547</v>
      </c>
      <c r="AI758" s="5"/>
      <c r="AJ758" s="5"/>
    </row>
    <row r="759" spans="26:36" x14ac:dyDescent="0.25">
      <c r="Z759" t="s">
        <v>2056</v>
      </c>
      <c r="AA759" t="s">
        <v>544</v>
      </c>
      <c r="AB759" t="s">
        <v>2754</v>
      </c>
      <c r="AC759" t="s">
        <v>2055</v>
      </c>
      <c r="AD759" s="3">
        <v>150400040295</v>
      </c>
      <c r="AE759" t="s">
        <v>545</v>
      </c>
      <c r="AF759" t="s">
        <v>546</v>
      </c>
      <c r="AG759" t="s">
        <v>547</v>
      </c>
      <c r="AI759" s="5"/>
      <c r="AJ759" s="5"/>
    </row>
    <row r="760" spans="26:36" x14ac:dyDescent="0.25">
      <c r="Z760" t="s">
        <v>2058</v>
      </c>
      <c r="AA760" t="s">
        <v>607</v>
      </c>
      <c r="AB760" t="s">
        <v>2755</v>
      </c>
      <c r="AC760" t="s">
        <v>2057</v>
      </c>
      <c r="AD760" s="3">
        <v>150400040239</v>
      </c>
      <c r="AE760" t="s">
        <v>545</v>
      </c>
      <c r="AF760" t="s">
        <v>546</v>
      </c>
      <c r="AG760" t="s">
        <v>547</v>
      </c>
      <c r="AI760" s="5"/>
      <c r="AJ760" s="5"/>
    </row>
    <row r="761" spans="26:36" x14ac:dyDescent="0.25">
      <c r="Z761" t="s">
        <v>2060</v>
      </c>
      <c r="AA761" t="s">
        <v>607</v>
      </c>
      <c r="AB761" t="s">
        <v>2756</v>
      </c>
      <c r="AC761" t="s">
        <v>2059</v>
      </c>
      <c r="AD761" s="3">
        <v>150400040015</v>
      </c>
      <c r="AE761" t="s">
        <v>545</v>
      </c>
      <c r="AF761" t="s">
        <v>546</v>
      </c>
      <c r="AG761" t="s">
        <v>547</v>
      </c>
      <c r="AI761" s="5"/>
      <c r="AJ761" s="5"/>
    </row>
    <row r="762" spans="26:36" x14ac:dyDescent="0.25">
      <c r="Z762" t="s">
        <v>2062</v>
      </c>
      <c r="AA762" t="s">
        <v>544</v>
      </c>
      <c r="AB762" t="s">
        <v>2757</v>
      </c>
      <c r="AC762" t="s">
        <v>2061</v>
      </c>
      <c r="AD762" s="3">
        <v>150400040219</v>
      </c>
      <c r="AE762" t="s">
        <v>545</v>
      </c>
      <c r="AF762" t="s">
        <v>546</v>
      </c>
      <c r="AG762" t="s">
        <v>547</v>
      </c>
      <c r="AI762" s="5"/>
      <c r="AJ762" s="5"/>
    </row>
    <row r="763" spans="26:36" x14ac:dyDescent="0.25">
      <c r="Z763" t="s">
        <v>2064</v>
      </c>
      <c r="AA763" t="s">
        <v>544</v>
      </c>
      <c r="AB763" t="s">
        <v>2758</v>
      </c>
      <c r="AC763" t="s">
        <v>2063</v>
      </c>
      <c r="AD763" s="3">
        <v>150400040259</v>
      </c>
      <c r="AE763" t="s">
        <v>545</v>
      </c>
      <c r="AF763" t="s">
        <v>546</v>
      </c>
      <c r="AG763" t="s">
        <v>547</v>
      </c>
      <c r="AI763" s="5"/>
      <c r="AJ763" s="5"/>
    </row>
    <row r="764" spans="26:36" x14ac:dyDescent="0.25">
      <c r="Z764" t="s">
        <v>2066</v>
      </c>
      <c r="AA764" t="s">
        <v>544</v>
      </c>
      <c r="AB764" t="s">
        <v>2536</v>
      </c>
      <c r="AC764" t="s">
        <v>2065</v>
      </c>
      <c r="AD764" s="3"/>
      <c r="AE764" t="s">
        <v>545</v>
      </c>
      <c r="AF764" t="s">
        <v>546</v>
      </c>
      <c r="AG764" t="s">
        <v>547</v>
      </c>
      <c r="AI764" s="5"/>
      <c r="AJ764" s="5"/>
    </row>
    <row r="765" spans="26:36" x14ac:dyDescent="0.25">
      <c r="Z765" t="s">
        <v>2068</v>
      </c>
      <c r="AA765" t="s">
        <v>544</v>
      </c>
      <c r="AB765" t="s">
        <v>2759</v>
      </c>
      <c r="AC765" t="s">
        <v>2067</v>
      </c>
      <c r="AD765" s="3">
        <v>150400040166</v>
      </c>
      <c r="AE765" t="s">
        <v>545</v>
      </c>
      <c r="AF765" t="s">
        <v>546</v>
      </c>
      <c r="AG765" t="s">
        <v>547</v>
      </c>
      <c r="AI765" s="5"/>
      <c r="AJ765" s="5"/>
    </row>
    <row r="766" spans="26:36" x14ac:dyDescent="0.25">
      <c r="Z766" t="s">
        <v>2070</v>
      </c>
      <c r="AA766" t="s">
        <v>544</v>
      </c>
      <c r="AB766" t="s">
        <v>2760</v>
      </c>
      <c r="AC766" t="s">
        <v>2069</v>
      </c>
      <c r="AD766" s="3">
        <v>150400040173</v>
      </c>
      <c r="AE766" t="s">
        <v>545</v>
      </c>
      <c r="AF766" t="s">
        <v>546</v>
      </c>
      <c r="AG766" t="s">
        <v>547</v>
      </c>
      <c r="AI766" s="5"/>
      <c r="AJ766" s="5"/>
    </row>
    <row r="767" spans="26:36" x14ac:dyDescent="0.25">
      <c r="Z767" t="s">
        <v>2072</v>
      </c>
      <c r="AA767" t="s">
        <v>544</v>
      </c>
      <c r="AB767" t="s">
        <v>2756</v>
      </c>
      <c r="AC767" t="s">
        <v>2071</v>
      </c>
      <c r="AD767" s="3"/>
      <c r="AE767" t="s">
        <v>545</v>
      </c>
      <c r="AF767" t="s">
        <v>546</v>
      </c>
      <c r="AG767" t="s">
        <v>547</v>
      </c>
      <c r="AI767" s="5"/>
      <c r="AJ767" s="5"/>
    </row>
    <row r="768" spans="26:36" x14ac:dyDescent="0.25">
      <c r="Z768" t="s">
        <v>2074</v>
      </c>
      <c r="AA768" t="s">
        <v>1173</v>
      </c>
      <c r="AB768" t="s">
        <v>2480</v>
      </c>
      <c r="AC768" t="s">
        <v>2073</v>
      </c>
      <c r="AD768" s="3">
        <v>150400040028</v>
      </c>
      <c r="AE768" t="s">
        <v>545</v>
      </c>
      <c r="AF768" t="s">
        <v>546</v>
      </c>
      <c r="AG768" t="s">
        <v>547</v>
      </c>
      <c r="AI768" s="5"/>
      <c r="AJ768" s="5"/>
    </row>
    <row r="769" spans="26:36" x14ac:dyDescent="0.25">
      <c r="Z769" t="s">
        <v>2076</v>
      </c>
      <c r="AA769" t="s">
        <v>544</v>
      </c>
      <c r="AB769" t="s">
        <v>2761</v>
      </c>
      <c r="AC769" t="s">
        <v>2075</v>
      </c>
      <c r="AD769" s="3">
        <v>150400040004</v>
      </c>
      <c r="AE769" t="s">
        <v>545</v>
      </c>
      <c r="AF769" t="s">
        <v>546</v>
      </c>
      <c r="AG769" t="s">
        <v>547</v>
      </c>
      <c r="AI769" s="5"/>
      <c r="AJ769" s="5"/>
    </row>
    <row r="770" spans="26:36" x14ac:dyDescent="0.25">
      <c r="Z770" t="s">
        <v>2078</v>
      </c>
      <c r="AA770" t="s">
        <v>544</v>
      </c>
      <c r="AB770" t="s">
        <v>2762</v>
      </c>
      <c r="AC770" t="s">
        <v>2077</v>
      </c>
      <c r="AD770" s="3">
        <v>150400040052</v>
      </c>
      <c r="AE770" t="s">
        <v>545</v>
      </c>
      <c r="AF770" t="s">
        <v>546</v>
      </c>
      <c r="AG770" t="s">
        <v>547</v>
      </c>
      <c r="AI770" s="5"/>
      <c r="AJ770" s="5"/>
    </row>
    <row r="771" spans="26:36" x14ac:dyDescent="0.25">
      <c r="Z771" t="s">
        <v>2080</v>
      </c>
      <c r="AA771" t="s">
        <v>544</v>
      </c>
      <c r="AB771" t="s">
        <v>2763</v>
      </c>
      <c r="AC771" t="s">
        <v>2079</v>
      </c>
      <c r="AD771" s="3">
        <v>150400040296</v>
      </c>
      <c r="AE771" t="s">
        <v>545</v>
      </c>
      <c r="AF771" t="s">
        <v>546</v>
      </c>
      <c r="AG771" t="s">
        <v>547</v>
      </c>
      <c r="AI771" s="5"/>
      <c r="AJ771" s="5"/>
    </row>
    <row r="772" spans="26:36" x14ac:dyDescent="0.25">
      <c r="Z772" t="s">
        <v>2082</v>
      </c>
      <c r="AA772" t="s">
        <v>544</v>
      </c>
      <c r="AB772" t="s">
        <v>2764</v>
      </c>
      <c r="AC772" t="s">
        <v>2081</v>
      </c>
      <c r="AD772" s="3">
        <v>150400000000</v>
      </c>
      <c r="AE772" t="s">
        <v>545</v>
      </c>
      <c r="AF772" t="s">
        <v>546</v>
      </c>
      <c r="AG772" t="s">
        <v>547</v>
      </c>
      <c r="AI772" s="5"/>
      <c r="AJ772" s="5"/>
    </row>
    <row r="773" spans="26:36" x14ac:dyDescent="0.25">
      <c r="Z773" t="s">
        <v>2084</v>
      </c>
      <c r="AA773" t="s">
        <v>544</v>
      </c>
      <c r="AB773" t="s">
        <v>2765</v>
      </c>
      <c r="AC773" t="s">
        <v>2083</v>
      </c>
      <c r="AD773" s="3">
        <v>150400040111</v>
      </c>
      <c r="AE773" t="s">
        <v>545</v>
      </c>
      <c r="AF773" t="s">
        <v>546</v>
      </c>
      <c r="AG773" t="s">
        <v>547</v>
      </c>
      <c r="AI773" s="5"/>
      <c r="AJ773" s="5"/>
    </row>
    <row r="774" spans="26:36" x14ac:dyDescent="0.25">
      <c r="Z774" t="s">
        <v>2086</v>
      </c>
      <c r="AA774" t="s">
        <v>544</v>
      </c>
      <c r="AB774" t="s">
        <v>2508</v>
      </c>
      <c r="AC774" t="s">
        <v>2085</v>
      </c>
      <c r="AD774" s="3">
        <v>150400040131</v>
      </c>
      <c r="AE774" t="s">
        <v>545</v>
      </c>
      <c r="AF774" t="s">
        <v>546</v>
      </c>
      <c r="AG774" t="s">
        <v>547</v>
      </c>
      <c r="AI774" s="5"/>
      <c r="AJ774" s="5"/>
    </row>
    <row r="775" spans="26:36" x14ac:dyDescent="0.25">
      <c r="Z775" t="s">
        <v>2088</v>
      </c>
      <c r="AA775" t="s">
        <v>544</v>
      </c>
      <c r="AB775" t="s">
        <v>2766</v>
      </c>
      <c r="AC775" t="s">
        <v>2087</v>
      </c>
      <c r="AD775" s="3">
        <v>150400040008</v>
      </c>
      <c r="AE775" t="s">
        <v>545</v>
      </c>
      <c r="AF775" t="s">
        <v>546</v>
      </c>
      <c r="AG775" t="s">
        <v>547</v>
      </c>
      <c r="AI775" s="5"/>
      <c r="AJ775" s="5"/>
    </row>
    <row r="776" spans="26:36" x14ac:dyDescent="0.25">
      <c r="Z776" t="s">
        <v>2090</v>
      </c>
      <c r="AA776" t="s">
        <v>544</v>
      </c>
      <c r="AB776" t="s">
        <v>2767</v>
      </c>
      <c r="AC776" t="s">
        <v>2089</v>
      </c>
      <c r="AD776" s="3">
        <v>150400040208</v>
      </c>
      <c r="AE776" t="s">
        <v>545</v>
      </c>
      <c r="AF776" t="s">
        <v>546</v>
      </c>
      <c r="AG776" t="s">
        <v>547</v>
      </c>
      <c r="AI776" s="5"/>
      <c r="AJ776" s="5"/>
    </row>
    <row r="777" spans="26:36" x14ac:dyDescent="0.25">
      <c r="Z777" t="s">
        <v>2092</v>
      </c>
      <c r="AA777" t="s">
        <v>544</v>
      </c>
      <c r="AB777" t="s">
        <v>2768</v>
      </c>
      <c r="AC777" t="s">
        <v>2091</v>
      </c>
      <c r="AD777" s="3">
        <v>150400040306</v>
      </c>
      <c r="AE777" t="s">
        <v>545</v>
      </c>
      <c r="AF777" t="s">
        <v>546</v>
      </c>
      <c r="AG777" t="s">
        <v>547</v>
      </c>
      <c r="AI777" s="5"/>
      <c r="AJ777" s="5"/>
    </row>
    <row r="778" spans="26:36" x14ac:dyDescent="0.25">
      <c r="Z778" t="s">
        <v>2094</v>
      </c>
      <c r="AA778" t="s">
        <v>544</v>
      </c>
      <c r="AB778" t="s">
        <v>2769</v>
      </c>
      <c r="AC778" t="s">
        <v>2093</v>
      </c>
      <c r="AD778" s="3">
        <v>150400040327</v>
      </c>
      <c r="AE778" t="s">
        <v>545</v>
      </c>
      <c r="AF778" t="s">
        <v>546</v>
      </c>
      <c r="AG778" t="s">
        <v>547</v>
      </c>
      <c r="AI778" s="5"/>
      <c r="AJ778" s="5"/>
    </row>
    <row r="779" spans="26:36" x14ac:dyDescent="0.25">
      <c r="Z779" t="s">
        <v>2096</v>
      </c>
      <c r="AA779" t="s">
        <v>544</v>
      </c>
      <c r="AB779" t="s">
        <v>2770</v>
      </c>
      <c r="AC779" t="s">
        <v>2095</v>
      </c>
      <c r="AD779" s="3">
        <v>150400040311</v>
      </c>
      <c r="AE779" t="s">
        <v>545</v>
      </c>
      <c r="AF779" t="s">
        <v>546</v>
      </c>
      <c r="AG779" t="s">
        <v>547</v>
      </c>
      <c r="AI779" s="5"/>
      <c r="AJ779" s="5"/>
    </row>
    <row r="780" spans="26:36" x14ac:dyDescent="0.25">
      <c r="Z780" t="s">
        <v>2098</v>
      </c>
      <c r="AA780" t="s">
        <v>1794</v>
      </c>
      <c r="AB780" t="s">
        <v>2771</v>
      </c>
      <c r="AC780" t="s">
        <v>2097</v>
      </c>
      <c r="AD780" s="3">
        <v>150400040086</v>
      </c>
      <c r="AE780" t="s">
        <v>545</v>
      </c>
      <c r="AF780" t="s">
        <v>546</v>
      </c>
      <c r="AG780" t="s">
        <v>547</v>
      </c>
      <c r="AI780" s="5"/>
      <c r="AJ780" s="5"/>
    </row>
    <row r="781" spans="26:36" x14ac:dyDescent="0.25">
      <c r="Z781" t="s">
        <v>2100</v>
      </c>
      <c r="AA781" t="s">
        <v>544</v>
      </c>
      <c r="AB781" t="s">
        <v>2756</v>
      </c>
      <c r="AC781" t="s">
        <v>2099</v>
      </c>
      <c r="AD781" s="3">
        <v>150400040095</v>
      </c>
      <c r="AE781" t="s">
        <v>545</v>
      </c>
      <c r="AF781" t="s">
        <v>546</v>
      </c>
      <c r="AG781" t="s">
        <v>547</v>
      </c>
      <c r="AI781" s="5"/>
      <c r="AJ781" s="5"/>
    </row>
    <row r="782" spans="26:36" x14ac:dyDescent="0.25">
      <c r="Z782" t="s">
        <v>2102</v>
      </c>
      <c r="AA782" t="s">
        <v>544</v>
      </c>
      <c r="AB782" t="s">
        <v>2756</v>
      </c>
      <c r="AC782" t="s">
        <v>2101</v>
      </c>
      <c r="AD782" s="3"/>
      <c r="AE782" t="s">
        <v>545</v>
      </c>
      <c r="AF782" t="s">
        <v>546</v>
      </c>
      <c r="AG782" t="s">
        <v>547</v>
      </c>
      <c r="AI782" s="5"/>
      <c r="AJ782" s="5"/>
    </row>
    <row r="783" spans="26:36" x14ac:dyDescent="0.25">
      <c r="Z783" t="s">
        <v>2104</v>
      </c>
      <c r="AA783" t="s">
        <v>544</v>
      </c>
      <c r="AB783" t="s">
        <v>2772</v>
      </c>
      <c r="AC783" t="s">
        <v>2103</v>
      </c>
      <c r="AD783" s="3">
        <v>150400040252</v>
      </c>
      <c r="AE783" t="s">
        <v>545</v>
      </c>
      <c r="AF783" t="s">
        <v>546</v>
      </c>
      <c r="AG783" t="s">
        <v>547</v>
      </c>
      <c r="AI783" s="5"/>
      <c r="AJ783" s="5"/>
    </row>
    <row r="784" spans="26:36" x14ac:dyDescent="0.25">
      <c r="Z784" t="s">
        <v>2106</v>
      </c>
      <c r="AA784" t="s">
        <v>544</v>
      </c>
      <c r="AB784" t="s">
        <v>2773</v>
      </c>
      <c r="AC784" t="s">
        <v>2105</v>
      </c>
      <c r="AD784" s="3">
        <v>150400040091</v>
      </c>
      <c r="AE784" t="s">
        <v>545</v>
      </c>
      <c r="AF784" t="s">
        <v>546</v>
      </c>
      <c r="AG784" t="s">
        <v>547</v>
      </c>
      <c r="AI784" s="5"/>
      <c r="AJ784" s="5"/>
    </row>
    <row r="785" spans="26:36" x14ac:dyDescent="0.25">
      <c r="Z785" t="s">
        <v>2108</v>
      </c>
      <c r="AA785" t="s">
        <v>544</v>
      </c>
      <c r="AB785" t="s">
        <v>2774</v>
      </c>
      <c r="AC785" t="s">
        <v>2107</v>
      </c>
      <c r="AD785" s="3">
        <v>150400040255</v>
      </c>
      <c r="AE785" t="s">
        <v>545</v>
      </c>
      <c r="AF785" t="s">
        <v>546</v>
      </c>
      <c r="AG785" t="s">
        <v>547</v>
      </c>
      <c r="AI785" s="5"/>
      <c r="AJ785" s="5"/>
    </row>
    <row r="786" spans="26:36" x14ac:dyDescent="0.25">
      <c r="Z786" t="s">
        <v>2110</v>
      </c>
      <c r="AA786" t="s">
        <v>544</v>
      </c>
      <c r="AB786" t="s">
        <v>2775</v>
      </c>
      <c r="AC786" t="s">
        <v>2109</v>
      </c>
      <c r="AD786" s="3"/>
      <c r="AE786" t="s">
        <v>545</v>
      </c>
      <c r="AF786" t="s">
        <v>546</v>
      </c>
      <c r="AG786" t="s">
        <v>547</v>
      </c>
      <c r="AI786" s="5"/>
      <c r="AJ786" s="5"/>
    </row>
    <row r="787" spans="26:36" x14ac:dyDescent="0.25">
      <c r="Z787" t="s">
        <v>2112</v>
      </c>
      <c r="AA787" t="s">
        <v>544</v>
      </c>
      <c r="AB787" t="s">
        <v>2776</v>
      </c>
      <c r="AC787" t="s">
        <v>2111</v>
      </c>
      <c r="AD787" s="3">
        <v>150400040160</v>
      </c>
      <c r="AE787" t="s">
        <v>545</v>
      </c>
      <c r="AF787" t="s">
        <v>546</v>
      </c>
      <c r="AG787" t="s">
        <v>547</v>
      </c>
      <c r="AI787" s="5"/>
      <c r="AJ787" s="5"/>
    </row>
    <row r="788" spans="26:36" x14ac:dyDescent="0.25">
      <c r="Z788" t="s">
        <v>2114</v>
      </c>
      <c r="AA788" t="s">
        <v>576</v>
      </c>
      <c r="AB788" t="s">
        <v>2525</v>
      </c>
      <c r="AC788" t="s">
        <v>2113</v>
      </c>
      <c r="AD788" s="3">
        <v>139200120001</v>
      </c>
      <c r="AE788" t="s">
        <v>545</v>
      </c>
      <c r="AF788" t="s">
        <v>568</v>
      </c>
      <c r="AG788" t="s">
        <v>561</v>
      </c>
      <c r="AI788" s="5"/>
      <c r="AJ788" s="5"/>
    </row>
    <row r="789" spans="26:36" x14ac:dyDescent="0.25">
      <c r="Z789" t="s">
        <v>2116</v>
      </c>
      <c r="AA789" t="s">
        <v>544</v>
      </c>
      <c r="AB789" t="s">
        <v>2777</v>
      </c>
      <c r="AC789" t="s">
        <v>2115</v>
      </c>
      <c r="AD789" s="3"/>
      <c r="AE789" t="s">
        <v>545</v>
      </c>
      <c r="AF789" t="s">
        <v>546</v>
      </c>
      <c r="AG789" t="s">
        <v>547</v>
      </c>
      <c r="AI789" s="5"/>
      <c r="AJ789" s="5"/>
    </row>
    <row r="790" spans="26:36" x14ac:dyDescent="0.25">
      <c r="Z790" t="s">
        <v>2118</v>
      </c>
      <c r="AA790" t="s">
        <v>544</v>
      </c>
      <c r="AB790" t="s">
        <v>2777</v>
      </c>
      <c r="AC790" t="s">
        <v>2117</v>
      </c>
      <c r="AD790" s="3"/>
      <c r="AE790" t="s">
        <v>545</v>
      </c>
      <c r="AF790" t="s">
        <v>546</v>
      </c>
      <c r="AG790" t="s">
        <v>547</v>
      </c>
      <c r="AI790" s="5"/>
      <c r="AJ790" s="5"/>
    </row>
    <row r="791" spans="26:36" x14ac:dyDescent="0.25">
      <c r="Z791" t="s">
        <v>2120</v>
      </c>
      <c r="AA791" t="s">
        <v>544</v>
      </c>
      <c r="AB791" t="s">
        <v>2756</v>
      </c>
      <c r="AC791" t="s">
        <v>2119</v>
      </c>
      <c r="AD791" s="3">
        <v>150400040228</v>
      </c>
      <c r="AE791" t="s">
        <v>545</v>
      </c>
      <c r="AF791" t="s">
        <v>546</v>
      </c>
      <c r="AG791" t="s">
        <v>547</v>
      </c>
      <c r="AI791" s="5"/>
      <c r="AJ791" s="5"/>
    </row>
    <row r="792" spans="26:36" x14ac:dyDescent="0.25">
      <c r="Z792" t="s">
        <v>2122</v>
      </c>
      <c r="AA792" t="s">
        <v>544</v>
      </c>
      <c r="AB792" t="s">
        <v>2303</v>
      </c>
      <c r="AC792" t="s">
        <v>2121</v>
      </c>
      <c r="AD792" s="3"/>
      <c r="AE792" t="s">
        <v>545</v>
      </c>
      <c r="AF792" t="s">
        <v>546</v>
      </c>
      <c r="AG792" t="s">
        <v>547</v>
      </c>
      <c r="AI792" s="5"/>
      <c r="AJ792" s="5"/>
    </row>
    <row r="793" spans="26:36" x14ac:dyDescent="0.25">
      <c r="Z793" t="s">
        <v>2124</v>
      </c>
      <c r="AA793" t="s">
        <v>544</v>
      </c>
      <c r="AB793" t="s">
        <v>2484</v>
      </c>
      <c r="AC793" t="s">
        <v>2123</v>
      </c>
      <c r="AD793" s="3">
        <v>150400040297</v>
      </c>
      <c r="AE793" t="s">
        <v>545</v>
      </c>
      <c r="AF793" t="s">
        <v>546</v>
      </c>
      <c r="AG793" t="s">
        <v>547</v>
      </c>
      <c r="AI793" s="5"/>
      <c r="AJ793" s="5"/>
    </row>
    <row r="794" spans="26:36" x14ac:dyDescent="0.25">
      <c r="Z794" t="s">
        <v>2126</v>
      </c>
      <c r="AA794" t="s">
        <v>544</v>
      </c>
      <c r="AB794" t="s">
        <v>2303</v>
      </c>
      <c r="AC794" t="s">
        <v>2125</v>
      </c>
      <c r="AD794" s="3"/>
      <c r="AE794" t="s">
        <v>545</v>
      </c>
      <c r="AF794" t="s">
        <v>774</v>
      </c>
      <c r="AG794" t="s">
        <v>547</v>
      </c>
      <c r="AI794" s="5"/>
      <c r="AJ794" s="5"/>
    </row>
    <row r="795" spans="26:36" x14ac:dyDescent="0.25">
      <c r="Z795" t="s">
        <v>2128</v>
      </c>
      <c r="AA795" t="s">
        <v>544</v>
      </c>
      <c r="AB795" t="s">
        <v>2778</v>
      </c>
      <c r="AC795" t="s">
        <v>2127</v>
      </c>
      <c r="AD795" s="3">
        <v>150400040051</v>
      </c>
      <c r="AE795" t="s">
        <v>545</v>
      </c>
      <c r="AF795" t="s">
        <v>546</v>
      </c>
      <c r="AG795" t="s">
        <v>547</v>
      </c>
      <c r="AI795" s="5"/>
      <c r="AJ795" s="5"/>
    </row>
    <row r="796" spans="26:36" x14ac:dyDescent="0.25">
      <c r="Z796" t="s">
        <v>2130</v>
      </c>
      <c r="AA796" t="s">
        <v>544</v>
      </c>
      <c r="AB796" t="s">
        <v>2550</v>
      </c>
      <c r="AC796" t="s">
        <v>2129</v>
      </c>
      <c r="AD796" s="3"/>
      <c r="AE796" t="s">
        <v>545</v>
      </c>
      <c r="AF796" t="s">
        <v>546</v>
      </c>
      <c r="AG796" t="s">
        <v>547</v>
      </c>
      <c r="AI796" s="5"/>
      <c r="AJ796" s="5"/>
    </row>
    <row r="797" spans="26:36" x14ac:dyDescent="0.25">
      <c r="Z797" t="s">
        <v>2132</v>
      </c>
      <c r="AA797" t="s">
        <v>544</v>
      </c>
      <c r="AB797" t="s">
        <v>2779</v>
      </c>
      <c r="AC797" t="s">
        <v>2131</v>
      </c>
      <c r="AD797" s="3">
        <v>495700740002</v>
      </c>
      <c r="AE797" t="s">
        <v>545</v>
      </c>
      <c r="AF797" t="s">
        <v>546</v>
      </c>
      <c r="AG797" t="s">
        <v>547</v>
      </c>
      <c r="AI797" s="5"/>
      <c r="AJ797" s="5"/>
    </row>
    <row r="798" spans="26:36" x14ac:dyDescent="0.25">
      <c r="Z798" t="s">
        <v>2134</v>
      </c>
      <c r="AA798" t="s">
        <v>544</v>
      </c>
      <c r="AB798" t="s">
        <v>2780</v>
      </c>
      <c r="AC798" t="s">
        <v>2133</v>
      </c>
      <c r="AD798" s="3"/>
      <c r="AE798" t="s">
        <v>545</v>
      </c>
      <c r="AF798" t="s">
        <v>774</v>
      </c>
      <c r="AG798" t="s">
        <v>547</v>
      </c>
      <c r="AI798" s="5"/>
      <c r="AJ798" s="5"/>
    </row>
    <row r="799" spans="26:36" x14ac:dyDescent="0.25">
      <c r="Z799" t="s">
        <v>2136</v>
      </c>
      <c r="AA799" t="s">
        <v>544</v>
      </c>
      <c r="AB799" t="s">
        <v>2303</v>
      </c>
      <c r="AC799" t="s">
        <v>2135</v>
      </c>
      <c r="AD799" s="3">
        <v>150400040328</v>
      </c>
      <c r="AE799" t="s">
        <v>545</v>
      </c>
      <c r="AF799" t="s">
        <v>546</v>
      </c>
      <c r="AG799" t="s">
        <v>547</v>
      </c>
      <c r="AI799" s="5"/>
      <c r="AJ799" s="5"/>
    </row>
    <row r="800" spans="26:36" x14ac:dyDescent="0.25">
      <c r="Z800" t="s">
        <v>2138</v>
      </c>
      <c r="AA800" t="s">
        <v>544</v>
      </c>
      <c r="AB800" t="s">
        <v>2303</v>
      </c>
      <c r="AC800" t="s">
        <v>2137</v>
      </c>
      <c r="AD800" s="3"/>
      <c r="AE800" t="s">
        <v>545</v>
      </c>
      <c r="AF800" t="s">
        <v>546</v>
      </c>
      <c r="AG800" t="s">
        <v>547</v>
      </c>
      <c r="AI800" s="5"/>
      <c r="AJ800" s="5"/>
    </row>
    <row r="801" spans="26:36" x14ac:dyDescent="0.25">
      <c r="Z801" t="s">
        <v>2140</v>
      </c>
      <c r="AA801" t="s">
        <v>544</v>
      </c>
      <c r="AB801" t="s">
        <v>2303</v>
      </c>
      <c r="AC801" t="s">
        <v>2139</v>
      </c>
      <c r="AD801" s="3"/>
      <c r="AE801" t="s">
        <v>545</v>
      </c>
      <c r="AF801" t="s">
        <v>546</v>
      </c>
      <c r="AG801" t="s">
        <v>547</v>
      </c>
      <c r="AI801" s="5"/>
      <c r="AJ801" s="5"/>
    </row>
    <row r="802" spans="26:36" x14ac:dyDescent="0.25">
      <c r="Z802" t="s">
        <v>2142</v>
      </c>
      <c r="AA802" t="s">
        <v>544</v>
      </c>
      <c r="AB802" t="s">
        <v>2303</v>
      </c>
      <c r="AC802" t="s">
        <v>2141</v>
      </c>
      <c r="AD802" s="3"/>
      <c r="AE802" t="s">
        <v>545</v>
      </c>
      <c r="AF802" t="s">
        <v>546</v>
      </c>
      <c r="AG802" t="s">
        <v>547</v>
      </c>
      <c r="AI802" s="5"/>
      <c r="AJ802" s="5"/>
    </row>
    <row r="803" spans="26:36" x14ac:dyDescent="0.25">
      <c r="Z803" t="s">
        <v>2144</v>
      </c>
      <c r="AA803" t="s">
        <v>544</v>
      </c>
      <c r="AB803" t="s">
        <v>2303</v>
      </c>
      <c r="AC803" t="s">
        <v>2143</v>
      </c>
      <c r="AD803" s="3">
        <v>150400040329</v>
      </c>
      <c r="AE803" t="s">
        <v>545</v>
      </c>
      <c r="AF803" t="s">
        <v>546</v>
      </c>
      <c r="AG803" t="s">
        <v>547</v>
      </c>
      <c r="AI803" s="5"/>
      <c r="AJ803" s="5"/>
    </row>
    <row r="804" spans="26:36" x14ac:dyDescent="0.25">
      <c r="Z804" t="s">
        <v>2146</v>
      </c>
      <c r="AA804" t="s">
        <v>544</v>
      </c>
      <c r="AB804" t="s">
        <v>2303</v>
      </c>
      <c r="AC804" t="s">
        <v>2145</v>
      </c>
      <c r="AD804" s="3"/>
      <c r="AE804" t="s">
        <v>545</v>
      </c>
      <c r="AF804" t="s">
        <v>546</v>
      </c>
      <c r="AG804" t="s">
        <v>547</v>
      </c>
      <c r="AI804" s="5"/>
      <c r="AJ804" s="5"/>
    </row>
    <row r="805" spans="26:36" x14ac:dyDescent="0.25">
      <c r="Z805" t="s">
        <v>2148</v>
      </c>
      <c r="AA805" t="s">
        <v>544</v>
      </c>
      <c r="AB805" t="s">
        <v>2303</v>
      </c>
      <c r="AC805" t="s">
        <v>2147</v>
      </c>
      <c r="AD805" s="3">
        <v>150400040330</v>
      </c>
      <c r="AE805" t="s">
        <v>545</v>
      </c>
      <c r="AF805" t="s">
        <v>546</v>
      </c>
      <c r="AG805" t="s">
        <v>547</v>
      </c>
      <c r="AI805" s="5"/>
      <c r="AJ805" s="5"/>
    </row>
    <row r="806" spans="26:36" x14ac:dyDescent="0.25">
      <c r="Z806" t="s">
        <v>2150</v>
      </c>
      <c r="AA806" t="s">
        <v>544</v>
      </c>
      <c r="AB806" t="s">
        <v>2781</v>
      </c>
      <c r="AC806" t="s">
        <v>2149</v>
      </c>
      <c r="AD806" s="3"/>
      <c r="AE806" t="s">
        <v>545</v>
      </c>
      <c r="AF806" t="s">
        <v>546</v>
      </c>
      <c r="AG806" t="s">
        <v>547</v>
      </c>
      <c r="AI806" s="5"/>
      <c r="AJ806" s="5"/>
    </row>
    <row r="807" spans="26:36" x14ac:dyDescent="0.25">
      <c r="Z807" t="s">
        <v>2152</v>
      </c>
      <c r="AA807" t="s">
        <v>544</v>
      </c>
      <c r="AB807" t="s">
        <v>2782</v>
      </c>
      <c r="AC807" t="s">
        <v>2151</v>
      </c>
      <c r="AD807" s="3"/>
      <c r="AE807" t="s">
        <v>545</v>
      </c>
      <c r="AF807" t="s">
        <v>546</v>
      </c>
      <c r="AG807" t="s">
        <v>547</v>
      </c>
      <c r="AI807" s="5"/>
      <c r="AJ807" s="5"/>
    </row>
    <row r="808" spans="26:36" x14ac:dyDescent="0.25">
      <c r="Z808" t="s">
        <v>2154</v>
      </c>
      <c r="AA808" t="s">
        <v>544</v>
      </c>
      <c r="AB808" t="s">
        <v>2406</v>
      </c>
      <c r="AC808" t="s">
        <v>2153</v>
      </c>
      <c r="AD808" s="3"/>
      <c r="AE808" t="s">
        <v>545</v>
      </c>
      <c r="AF808" t="s">
        <v>546</v>
      </c>
      <c r="AG808" t="s">
        <v>561</v>
      </c>
      <c r="AI808" s="5"/>
      <c r="AJ808" s="5"/>
    </row>
    <row r="809" spans="26:36" x14ac:dyDescent="0.25">
      <c r="Z809" t="s">
        <v>2156</v>
      </c>
      <c r="AA809" t="s">
        <v>544</v>
      </c>
      <c r="AB809" t="s">
        <v>2783</v>
      </c>
      <c r="AC809" t="s">
        <v>2155</v>
      </c>
      <c r="AD809" s="3"/>
      <c r="AE809" t="s">
        <v>545</v>
      </c>
      <c r="AF809" t="s">
        <v>546</v>
      </c>
      <c r="AG809" t="s">
        <v>547</v>
      </c>
      <c r="AI809" s="5"/>
      <c r="AJ809" s="5"/>
    </row>
    <row r="810" spans="26:36" x14ac:dyDescent="0.25">
      <c r="Z810" t="s">
        <v>2158</v>
      </c>
      <c r="AA810" t="s">
        <v>544</v>
      </c>
      <c r="AB810" t="s">
        <v>2784</v>
      </c>
      <c r="AC810" t="s">
        <v>2157</v>
      </c>
      <c r="AD810" s="3"/>
      <c r="AE810" t="s">
        <v>545</v>
      </c>
      <c r="AF810" t="s">
        <v>546</v>
      </c>
      <c r="AG810" t="s">
        <v>547</v>
      </c>
      <c r="AI810" s="5"/>
      <c r="AJ810" s="5"/>
    </row>
    <row r="811" spans="26:36" x14ac:dyDescent="0.25">
      <c r="Z811" t="s">
        <v>2160</v>
      </c>
      <c r="AA811" t="s">
        <v>544</v>
      </c>
      <c r="AB811" t="s">
        <v>2414</v>
      </c>
      <c r="AC811" t="s">
        <v>2159</v>
      </c>
      <c r="AD811" s="3">
        <v>475100010607</v>
      </c>
      <c r="AE811" t="s">
        <v>545</v>
      </c>
      <c r="AF811" t="s">
        <v>601</v>
      </c>
      <c r="AG811" t="s">
        <v>622</v>
      </c>
      <c r="AI811" s="5"/>
      <c r="AJ811" s="5"/>
    </row>
    <row r="812" spans="26:36" x14ac:dyDescent="0.25">
      <c r="Z812" t="s">
        <v>2162</v>
      </c>
      <c r="AA812" t="s">
        <v>544</v>
      </c>
      <c r="AB812" t="s">
        <v>2288</v>
      </c>
      <c r="AC812" t="s">
        <v>2161</v>
      </c>
      <c r="AD812" s="3"/>
      <c r="AE812" t="s">
        <v>545</v>
      </c>
      <c r="AF812" t="s">
        <v>546</v>
      </c>
      <c r="AG812" t="s">
        <v>547</v>
      </c>
      <c r="AI812" s="5"/>
      <c r="AJ812" s="5"/>
    </row>
    <row r="813" spans="26:36" x14ac:dyDescent="0.25">
      <c r="Z813" t="s">
        <v>2164</v>
      </c>
      <c r="AA813" t="s">
        <v>544</v>
      </c>
      <c r="AB813" t="s">
        <v>2785</v>
      </c>
      <c r="AC813" t="s">
        <v>2163</v>
      </c>
      <c r="AD813" s="3"/>
      <c r="AE813" t="s">
        <v>545</v>
      </c>
      <c r="AF813" t="s">
        <v>546</v>
      </c>
      <c r="AG813" t="s">
        <v>547</v>
      </c>
      <c r="AI813" s="5"/>
      <c r="AJ813" s="5"/>
    </row>
    <row r="814" spans="26:36" x14ac:dyDescent="0.25">
      <c r="Z814" t="s">
        <v>2166</v>
      </c>
      <c r="AA814" t="s">
        <v>544</v>
      </c>
      <c r="AB814" t="s">
        <v>2786</v>
      </c>
      <c r="AC814" t="s">
        <v>2165</v>
      </c>
      <c r="AD814" s="3"/>
      <c r="AE814" t="s">
        <v>545</v>
      </c>
      <c r="AF814" t="s">
        <v>546</v>
      </c>
      <c r="AG814" t="s">
        <v>547</v>
      </c>
      <c r="AI814" s="5"/>
      <c r="AJ814" s="5"/>
    </row>
    <row r="815" spans="26:36" x14ac:dyDescent="0.25">
      <c r="Z815" t="s">
        <v>2168</v>
      </c>
      <c r="AA815" t="s">
        <v>544</v>
      </c>
      <c r="AB815" t="s">
        <v>2787</v>
      </c>
      <c r="AC815" t="s">
        <v>2167</v>
      </c>
      <c r="AD815" s="3">
        <v>150400030007</v>
      </c>
      <c r="AE815" t="s">
        <v>545</v>
      </c>
      <c r="AF815" t="s">
        <v>546</v>
      </c>
      <c r="AG815" t="s">
        <v>547</v>
      </c>
      <c r="AI815" s="5"/>
      <c r="AJ815" s="5"/>
    </row>
    <row r="816" spans="26:36" x14ac:dyDescent="0.25">
      <c r="Z816" t="s">
        <v>662</v>
      </c>
      <c r="AA816" t="s">
        <v>544</v>
      </c>
      <c r="AB816" t="s">
        <v>2788</v>
      </c>
      <c r="AC816" t="s">
        <v>2169</v>
      </c>
      <c r="AD816" s="3">
        <v>470300010019</v>
      </c>
      <c r="AE816" t="s">
        <v>545</v>
      </c>
      <c r="AF816" t="s">
        <v>618</v>
      </c>
      <c r="AG816" t="s">
        <v>622</v>
      </c>
      <c r="AI816" s="5"/>
      <c r="AJ816" s="5"/>
    </row>
    <row r="817" spans="26:36" x14ac:dyDescent="0.25">
      <c r="Z817" t="s">
        <v>2171</v>
      </c>
      <c r="AA817" t="s">
        <v>544</v>
      </c>
      <c r="AB817" t="s">
        <v>2756</v>
      </c>
      <c r="AC817" t="s">
        <v>2170</v>
      </c>
      <c r="AD817" s="3">
        <v>150400040065</v>
      </c>
      <c r="AE817" t="s">
        <v>545</v>
      </c>
      <c r="AF817" t="s">
        <v>546</v>
      </c>
      <c r="AG817" t="s">
        <v>547</v>
      </c>
      <c r="AI817" s="5"/>
      <c r="AJ817" s="5"/>
    </row>
    <row r="818" spans="26:36" x14ac:dyDescent="0.25">
      <c r="Z818" t="s">
        <v>2173</v>
      </c>
      <c r="AA818" t="s">
        <v>544</v>
      </c>
      <c r="AB818" t="s">
        <v>2789</v>
      </c>
      <c r="AC818" t="s">
        <v>2172</v>
      </c>
      <c r="AD818" s="3"/>
      <c r="AE818" t="s">
        <v>545</v>
      </c>
      <c r="AF818" t="s">
        <v>546</v>
      </c>
      <c r="AG818" t="s">
        <v>547</v>
      </c>
      <c r="AI818" s="5"/>
      <c r="AJ818" s="5"/>
    </row>
    <row r="819" spans="26:36" x14ac:dyDescent="0.25">
      <c r="Z819" t="s">
        <v>2175</v>
      </c>
      <c r="AA819" t="s">
        <v>544</v>
      </c>
      <c r="AB819" t="s">
        <v>2303</v>
      </c>
      <c r="AC819" t="s">
        <v>2174</v>
      </c>
      <c r="AD819" s="3">
        <v>475100010415</v>
      </c>
      <c r="AE819" t="s">
        <v>545</v>
      </c>
      <c r="AF819" t="s">
        <v>2176</v>
      </c>
      <c r="AG819" t="s">
        <v>561</v>
      </c>
      <c r="AI819" s="5"/>
      <c r="AJ819" s="5"/>
    </row>
    <row r="820" spans="26:36" x14ac:dyDescent="0.25">
      <c r="Z820" t="s">
        <v>2178</v>
      </c>
      <c r="AA820" t="s">
        <v>544</v>
      </c>
      <c r="AB820" t="s">
        <v>2303</v>
      </c>
      <c r="AC820" t="s">
        <v>2177</v>
      </c>
      <c r="AD820" s="3">
        <v>475100010434</v>
      </c>
      <c r="AE820" t="s">
        <v>545</v>
      </c>
      <c r="AF820" t="s">
        <v>2176</v>
      </c>
      <c r="AG820" t="s">
        <v>561</v>
      </c>
      <c r="AI820" s="5"/>
      <c r="AJ820" s="5"/>
    </row>
    <row r="821" spans="26:36" x14ac:dyDescent="0.25">
      <c r="Z821" t="s">
        <v>664</v>
      </c>
      <c r="AA821" t="s">
        <v>544</v>
      </c>
      <c r="AB821" t="s">
        <v>2790</v>
      </c>
      <c r="AC821" t="s">
        <v>2179</v>
      </c>
      <c r="AD821" s="3">
        <v>470300010035</v>
      </c>
      <c r="AE821" t="s">
        <v>545</v>
      </c>
      <c r="AF821" t="s">
        <v>618</v>
      </c>
      <c r="AG821" t="s">
        <v>622</v>
      </c>
      <c r="AI821" s="5"/>
      <c r="AJ821" s="5"/>
    </row>
    <row r="822" spans="26:36" x14ac:dyDescent="0.25">
      <c r="Z822" t="s">
        <v>2181</v>
      </c>
      <c r="AA822" t="s">
        <v>544</v>
      </c>
      <c r="AB822" t="s">
        <v>2791</v>
      </c>
      <c r="AC822" t="s">
        <v>2180</v>
      </c>
      <c r="AD822" s="3">
        <v>150400030014</v>
      </c>
      <c r="AE822" t="s">
        <v>545</v>
      </c>
      <c r="AF822" t="s">
        <v>546</v>
      </c>
      <c r="AG822" t="s">
        <v>547</v>
      </c>
      <c r="AI822" s="5"/>
      <c r="AJ822" s="5"/>
    </row>
    <row r="823" spans="26:36" x14ac:dyDescent="0.25">
      <c r="Z823" t="s">
        <v>2183</v>
      </c>
      <c r="AA823" t="s">
        <v>544</v>
      </c>
      <c r="AB823" t="s">
        <v>2792</v>
      </c>
      <c r="AC823" t="s">
        <v>2182</v>
      </c>
      <c r="AD823" s="3">
        <v>150400030016</v>
      </c>
      <c r="AE823" t="s">
        <v>545</v>
      </c>
      <c r="AF823" t="s">
        <v>546</v>
      </c>
      <c r="AG823" t="s">
        <v>547</v>
      </c>
      <c r="AI823" s="5"/>
      <c r="AJ823" s="5"/>
    </row>
    <row r="824" spans="26:36" x14ac:dyDescent="0.25">
      <c r="Z824" t="s">
        <v>2185</v>
      </c>
      <c r="AA824" t="s">
        <v>544</v>
      </c>
      <c r="AB824" t="s">
        <v>2793</v>
      </c>
      <c r="AC824" t="s">
        <v>2184</v>
      </c>
      <c r="AD824" s="3">
        <v>503500020001</v>
      </c>
      <c r="AE824" t="s">
        <v>545</v>
      </c>
      <c r="AF824" t="s">
        <v>618</v>
      </c>
      <c r="AG824" t="s">
        <v>561</v>
      </c>
      <c r="AI824" s="5"/>
      <c r="AJ824" s="5"/>
    </row>
    <row r="825" spans="26:36" x14ac:dyDescent="0.25">
      <c r="Z825" t="s">
        <v>2187</v>
      </c>
      <c r="AA825" t="s">
        <v>544</v>
      </c>
      <c r="AB825" t="s">
        <v>2794</v>
      </c>
      <c r="AC825" t="s">
        <v>2186</v>
      </c>
      <c r="AD825" s="3">
        <v>150400040331</v>
      </c>
      <c r="AE825" t="s">
        <v>545</v>
      </c>
      <c r="AF825" t="s">
        <v>546</v>
      </c>
      <c r="AG825" t="s">
        <v>547</v>
      </c>
      <c r="AI825" s="5"/>
      <c r="AJ825" s="5"/>
    </row>
    <row r="826" spans="26:36" x14ac:dyDescent="0.25">
      <c r="Z826" t="s">
        <v>1028</v>
      </c>
      <c r="AA826" t="s">
        <v>576</v>
      </c>
      <c r="AB826" t="s">
        <v>2457</v>
      </c>
      <c r="AC826" t="s">
        <v>2188</v>
      </c>
      <c r="AD826" s="3">
        <v>445100460017</v>
      </c>
      <c r="AE826" t="s">
        <v>545</v>
      </c>
      <c r="AF826" t="s">
        <v>1035</v>
      </c>
      <c r="AG826" t="s">
        <v>561</v>
      </c>
      <c r="AI826" s="5"/>
      <c r="AJ826" s="5"/>
    </row>
    <row r="827" spans="26:36" x14ac:dyDescent="0.25">
      <c r="Z827" t="s">
        <v>2190</v>
      </c>
      <c r="AA827" t="s">
        <v>607</v>
      </c>
      <c r="AB827" t="s">
        <v>2795</v>
      </c>
      <c r="AC827" t="s">
        <v>2189</v>
      </c>
      <c r="AD827" s="3">
        <v>475100010169</v>
      </c>
      <c r="AE827" t="s">
        <v>545</v>
      </c>
      <c r="AF827" t="s">
        <v>618</v>
      </c>
      <c r="AG827" t="s">
        <v>561</v>
      </c>
      <c r="AI827" s="5"/>
      <c r="AJ827" s="5"/>
    </row>
    <row r="828" spans="26:36" x14ac:dyDescent="0.25">
      <c r="Z828" t="s">
        <v>2192</v>
      </c>
      <c r="AA828" t="s">
        <v>544</v>
      </c>
      <c r="AB828" t="s">
        <v>2796</v>
      </c>
      <c r="AC828" t="s">
        <v>2191</v>
      </c>
      <c r="AD828" s="3">
        <v>767400090027</v>
      </c>
      <c r="AE828" t="s">
        <v>545</v>
      </c>
      <c r="AF828" t="s">
        <v>942</v>
      </c>
      <c r="AG828" t="s">
        <v>561</v>
      </c>
      <c r="AI828" s="5"/>
      <c r="AJ828" s="5"/>
    </row>
    <row r="829" spans="26:36" x14ac:dyDescent="0.25">
      <c r="Z829" t="s">
        <v>2194</v>
      </c>
      <c r="AA829" t="s">
        <v>544</v>
      </c>
      <c r="AB829" t="s">
        <v>2797</v>
      </c>
      <c r="AC829" t="s">
        <v>2193</v>
      </c>
      <c r="AD829" s="3"/>
      <c r="AE829" t="s">
        <v>545</v>
      </c>
      <c r="AF829" t="s">
        <v>546</v>
      </c>
      <c r="AG829" t="s">
        <v>547</v>
      </c>
      <c r="AI829" s="5"/>
      <c r="AJ829" s="5"/>
    </row>
    <row r="830" spans="26:36" x14ac:dyDescent="0.25">
      <c r="Z830" t="s">
        <v>805</v>
      </c>
      <c r="AA830" t="s">
        <v>604</v>
      </c>
      <c r="AB830" t="s">
        <v>2798</v>
      </c>
      <c r="AC830" t="s">
        <v>2195</v>
      </c>
      <c r="AD830" s="3">
        <v>445100460015</v>
      </c>
      <c r="AE830" t="s">
        <v>545</v>
      </c>
      <c r="AF830" t="s">
        <v>618</v>
      </c>
      <c r="AG830" t="s">
        <v>622</v>
      </c>
      <c r="AI830" s="5"/>
      <c r="AJ830" s="5"/>
    </row>
    <row r="831" spans="26:36" x14ac:dyDescent="0.25">
      <c r="Z831" t="s">
        <v>2197</v>
      </c>
      <c r="AA831" t="s">
        <v>544</v>
      </c>
      <c r="AB831" t="s">
        <v>2799</v>
      </c>
      <c r="AC831" t="s">
        <v>2196</v>
      </c>
      <c r="AD831" s="3">
        <v>150400040337</v>
      </c>
      <c r="AE831" t="s">
        <v>545</v>
      </c>
      <c r="AF831" t="s">
        <v>546</v>
      </c>
      <c r="AG831" t="s">
        <v>547</v>
      </c>
      <c r="AI831" s="5"/>
      <c r="AJ831" s="5"/>
    </row>
    <row r="832" spans="26:36" x14ac:dyDescent="0.25">
      <c r="Z832" t="s">
        <v>2199</v>
      </c>
      <c r="AA832" t="s">
        <v>654</v>
      </c>
      <c r="AB832" t="s">
        <v>2306</v>
      </c>
      <c r="AC832" t="s">
        <v>2198</v>
      </c>
      <c r="AD832" s="3">
        <v>150400030336</v>
      </c>
      <c r="AE832" t="s">
        <v>545</v>
      </c>
      <c r="AF832" t="s">
        <v>608</v>
      </c>
      <c r="AG832" t="s">
        <v>561</v>
      </c>
      <c r="AI832" s="5"/>
      <c r="AJ832" s="5"/>
    </row>
    <row r="833" spans="26:36" x14ac:dyDescent="0.25">
      <c r="Z833" t="s">
        <v>2201</v>
      </c>
      <c r="AA833" t="s">
        <v>544</v>
      </c>
      <c r="AB833" t="s">
        <v>2800</v>
      </c>
      <c r="AC833" t="s">
        <v>2200</v>
      </c>
      <c r="AD833" s="3">
        <v>150400030021</v>
      </c>
      <c r="AE833" t="s">
        <v>545</v>
      </c>
      <c r="AF833" t="s">
        <v>546</v>
      </c>
      <c r="AG833" t="s">
        <v>547</v>
      </c>
      <c r="AI833" s="5"/>
      <c r="AJ833" s="5"/>
    </row>
    <row r="834" spans="26:36" x14ac:dyDescent="0.25">
      <c r="Z834" t="s">
        <v>2203</v>
      </c>
      <c r="AA834" t="s">
        <v>544</v>
      </c>
      <c r="AB834" t="s">
        <v>2801</v>
      </c>
      <c r="AC834" t="s">
        <v>2202</v>
      </c>
      <c r="AD834" s="3">
        <v>475100010228</v>
      </c>
      <c r="AE834" t="s">
        <v>545</v>
      </c>
      <c r="AF834" t="s">
        <v>618</v>
      </c>
      <c r="AG834" t="s">
        <v>622</v>
      </c>
      <c r="AI834" s="5"/>
      <c r="AJ834" s="5"/>
    </row>
    <row r="835" spans="26:36" x14ac:dyDescent="0.25">
      <c r="Z835" t="s">
        <v>794</v>
      </c>
      <c r="AA835" t="s">
        <v>544</v>
      </c>
      <c r="AB835" t="s">
        <v>2306</v>
      </c>
      <c r="AC835" t="s">
        <v>2204</v>
      </c>
      <c r="AD835" s="3">
        <v>475100010401</v>
      </c>
      <c r="AE835" t="s">
        <v>545</v>
      </c>
      <c r="AF835" t="s">
        <v>618</v>
      </c>
      <c r="AG835" t="s">
        <v>622</v>
      </c>
      <c r="AI835" s="5"/>
      <c r="AJ835" s="5"/>
    </row>
    <row r="836" spans="26:36" x14ac:dyDescent="0.25">
      <c r="Z836" t="s">
        <v>769</v>
      </c>
      <c r="AA836" t="s">
        <v>544</v>
      </c>
      <c r="AB836" t="s">
        <v>2368</v>
      </c>
      <c r="AC836" t="s">
        <v>2205</v>
      </c>
      <c r="AD836" s="3">
        <v>475100010230</v>
      </c>
      <c r="AE836" t="s">
        <v>545</v>
      </c>
      <c r="AF836" t="s">
        <v>618</v>
      </c>
      <c r="AG836" t="s">
        <v>622</v>
      </c>
      <c r="AI836" s="5"/>
      <c r="AJ836" s="5"/>
    </row>
    <row r="837" spans="26:36" x14ac:dyDescent="0.25">
      <c r="Z837" t="s">
        <v>798</v>
      </c>
      <c r="AA837" t="s">
        <v>544</v>
      </c>
      <c r="AB837" t="s">
        <v>2306</v>
      </c>
      <c r="AC837" t="s">
        <v>2206</v>
      </c>
      <c r="AD837" s="3">
        <v>475100010403</v>
      </c>
      <c r="AE837" t="s">
        <v>545</v>
      </c>
      <c r="AF837" t="s">
        <v>618</v>
      </c>
      <c r="AG837" t="s">
        <v>622</v>
      </c>
      <c r="AI837" s="5"/>
      <c r="AJ837" s="5"/>
    </row>
    <row r="838" spans="26:36" x14ac:dyDescent="0.25">
      <c r="Z838" t="s">
        <v>2208</v>
      </c>
      <c r="AA838" t="s">
        <v>544</v>
      </c>
      <c r="AB838" t="s">
        <v>2306</v>
      </c>
      <c r="AC838" t="s">
        <v>2207</v>
      </c>
      <c r="AD838" s="3">
        <v>475100010232</v>
      </c>
      <c r="AE838" t="s">
        <v>545</v>
      </c>
      <c r="AF838" t="s">
        <v>618</v>
      </c>
      <c r="AG838" t="s">
        <v>622</v>
      </c>
      <c r="AI838" s="5"/>
      <c r="AJ838" s="5"/>
    </row>
    <row r="839" spans="26:36" x14ac:dyDescent="0.25">
      <c r="Z839" t="s">
        <v>2210</v>
      </c>
      <c r="AA839" t="s">
        <v>544</v>
      </c>
      <c r="AB839" t="s">
        <v>2802</v>
      </c>
      <c r="AC839" t="s">
        <v>2209</v>
      </c>
      <c r="AD839" s="3"/>
      <c r="AE839" t="s">
        <v>545</v>
      </c>
      <c r="AF839" t="s">
        <v>546</v>
      </c>
      <c r="AG839" t="s">
        <v>561</v>
      </c>
      <c r="AI839" s="5"/>
      <c r="AJ839" s="5"/>
    </row>
    <row r="840" spans="26:36" x14ac:dyDescent="0.25">
      <c r="Z840" t="s">
        <v>879</v>
      </c>
      <c r="AA840" t="s">
        <v>544</v>
      </c>
      <c r="AB840" t="s">
        <v>2803</v>
      </c>
      <c r="AC840" t="s">
        <v>2211</v>
      </c>
      <c r="AD840" s="3">
        <v>710600040004</v>
      </c>
      <c r="AE840" t="s">
        <v>545</v>
      </c>
      <c r="AF840" t="s">
        <v>618</v>
      </c>
      <c r="AG840" t="s">
        <v>622</v>
      </c>
      <c r="AI840" s="5"/>
      <c r="AJ840" s="5"/>
    </row>
    <row r="841" spans="26:36" x14ac:dyDescent="0.25">
      <c r="Z841" t="s">
        <v>2213</v>
      </c>
      <c r="AA841" t="s">
        <v>604</v>
      </c>
      <c r="AB841" t="s">
        <v>2804</v>
      </c>
      <c r="AC841" t="s">
        <v>2212</v>
      </c>
      <c r="AD841" s="3">
        <v>445100460006</v>
      </c>
      <c r="AE841" t="s">
        <v>545</v>
      </c>
      <c r="AF841" t="s">
        <v>618</v>
      </c>
      <c r="AG841" t="s">
        <v>561</v>
      </c>
      <c r="AI841" s="5"/>
      <c r="AJ841" s="5"/>
    </row>
    <row r="842" spans="26:36" x14ac:dyDescent="0.25">
      <c r="Z842" t="s">
        <v>2215</v>
      </c>
      <c r="AA842" t="s">
        <v>544</v>
      </c>
      <c r="AB842" t="s">
        <v>2805</v>
      </c>
      <c r="AC842" t="s">
        <v>2214</v>
      </c>
      <c r="AD842" s="3">
        <v>710300060002</v>
      </c>
      <c r="AE842" t="s">
        <v>545</v>
      </c>
      <c r="AF842" t="s">
        <v>560</v>
      </c>
      <c r="AG842" t="s">
        <v>561</v>
      </c>
      <c r="AI842" s="5"/>
      <c r="AJ842" s="5"/>
    </row>
    <row r="843" spans="26:36" x14ac:dyDescent="0.25">
      <c r="Z843" t="s">
        <v>2217</v>
      </c>
      <c r="AA843" t="s">
        <v>544</v>
      </c>
      <c r="AB843" t="s">
        <v>2756</v>
      </c>
      <c r="AC843" t="s">
        <v>2216</v>
      </c>
      <c r="AD843" s="3">
        <v>150400040140</v>
      </c>
      <c r="AE843" t="s">
        <v>545</v>
      </c>
      <c r="AF843" t="s">
        <v>546</v>
      </c>
      <c r="AG843" t="s">
        <v>547</v>
      </c>
      <c r="AI843" s="5"/>
      <c r="AJ843" s="5"/>
    </row>
    <row r="844" spans="26:36" x14ac:dyDescent="0.25">
      <c r="Z844" t="s">
        <v>2219</v>
      </c>
      <c r="AA844" t="s">
        <v>544</v>
      </c>
      <c r="AB844" t="s">
        <v>2806</v>
      </c>
      <c r="AC844" t="s">
        <v>2218</v>
      </c>
      <c r="AD844" s="3"/>
      <c r="AE844" t="s">
        <v>545</v>
      </c>
      <c r="AF844" t="s">
        <v>546</v>
      </c>
      <c r="AG844" t="s">
        <v>547</v>
      </c>
      <c r="AI844" s="5"/>
      <c r="AJ844" s="5"/>
    </row>
    <row r="845" spans="26:36" x14ac:dyDescent="0.25">
      <c r="Z845" t="s">
        <v>2221</v>
      </c>
      <c r="AA845" t="s">
        <v>604</v>
      </c>
      <c r="AB845" t="s">
        <v>2807</v>
      </c>
      <c r="AC845" t="s">
        <v>2220</v>
      </c>
      <c r="AD845" s="3">
        <v>475100010448</v>
      </c>
      <c r="AE845" t="s">
        <v>545</v>
      </c>
      <c r="AF845" t="s">
        <v>618</v>
      </c>
      <c r="AG845" t="s">
        <v>622</v>
      </c>
      <c r="AI845" s="5"/>
      <c r="AJ845" s="5"/>
    </row>
    <row r="846" spans="26:36" x14ac:dyDescent="0.25">
      <c r="Z846" t="s">
        <v>2223</v>
      </c>
      <c r="AA846" t="s">
        <v>544</v>
      </c>
      <c r="AB846" t="s">
        <v>2303</v>
      </c>
      <c r="AC846" t="s">
        <v>2222</v>
      </c>
      <c r="AD846" s="3">
        <v>150400030337</v>
      </c>
      <c r="AE846" t="s">
        <v>545</v>
      </c>
      <c r="AF846" t="s">
        <v>608</v>
      </c>
      <c r="AG846" t="s">
        <v>547</v>
      </c>
      <c r="AI846" s="5"/>
      <c r="AJ846" s="5"/>
    </row>
    <row r="847" spans="26:36" x14ac:dyDescent="0.25">
      <c r="Z847" t="s">
        <v>2225</v>
      </c>
      <c r="AA847" t="s">
        <v>544</v>
      </c>
      <c r="AB847" t="s">
        <v>2808</v>
      </c>
      <c r="AC847" t="s">
        <v>2224</v>
      </c>
      <c r="AD847" s="3">
        <v>150400030023</v>
      </c>
      <c r="AE847" t="s">
        <v>545</v>
      </c>
      <c r="AF847" t="s">
        <v>546</v>
      </c>
      <c r="AG847" t="s">
        <v>547</v>
      </c>
      <c r="AI847" s="5"/>
      <c r="AJ847" s="5"/>
    </row>
    <row r="848" spans="26:36" x14ac:dyDescent="0.25">
      <c r="Z848" t="s">
        <v>2227</v>
      </c>
      <c r="AA848" t="s">
        <v>544</v>
      </c>
      <c r="AB848" t="s">
        <v>2809</v>
      </c>
      <c r="AC848" t="s">
        <v>2226</v>
      </c>
      <c r="AD848" s="3">
        <v>150400040156</v>
      </c>
      <c r="AE848" t="s">
        <v>545</v>
      </c>
      <c r="AF848" t="s">
        <v>546</v>
      </c>
      <c r="AG848" t="s">
        <v>547</v>
      </c>
      <c r="AI848" s="5"/>
      <c r="AJ848" s="5"/>
    </row>
    <row r="849" spans="26:36" x14ac:dyDescent="0.25">
      <c r="Z849" t="s">
        <v>2229</v>
      </c>
      <c r="AA849" t="s">
        <v>1931</v>
      </c>
      <c r="AB849" t="s">
        <v>2756</v>
      </c>
      <c r="AC849" t="s">
        <v>2228</v>
      </c>
      <c r="AD849" s="3"/>
      <c r="AE849" t="s">
        <v>545</v>
      </c>
      <c r="AF849" t="s">
        <v>546</v>
      </c>
      <c r="AG849" t="s">
        <v>547</v>
      </c>
      <c r="AI849" s="5"/>
      <c r="AJ849" s="5"/>
    </row>
    <row r="850" spans="26:36" x14ac:dyDescent="0.25">
      <c r="Z850" t="s">
        <v>2231</v>
      </c>
      <c r="AA850" t="s">
        <v>544</v>
      </c>
      <c r="AB850" t="s">
        <v>2810</v>
      </c>
      <c r="AC850" t="s">
        <v>2230</v>
      </c>
      <c r="AD850" s="3">
        <v>431100020008</v>
      </c>
      <c r="AE850" t="s">
        <v>545</v>
      </c>
      <c r="AF850" t="s">
        <v>618</v>
      </c>
      <c r="AG850" t="s">
        <v>622</v>
      </c>
      <c r="AI850" s="5"/>
      <c r="AJ850" s="5"/>
    </row>
    <row r="851" spans="26:36" x14ac:dyDescent="0.25">
      <c r="Z851" t="s">
        <v>2233</v>
      </c>
      <c r="AA851" t="s">
        <v>544</v>
      </c>
      <c r="AB851" t="s">
        <v>2811</v>
      </c>
      <c r="AC851" t="s">
        <v>2232</v>
      </c>
      <c r="AD851" s="3">
        <v>150400030027</v>
      </c>
      <c r="AE851" t="s">
        <v>545</v>
      </c>
      <c r="AF851" t="s">
        <v>546</v>
      </c>
      <c r="AG851" t="s">
        <v>547</v>
      </c>
      <c r="AI851" s="5"/>
      <c r="AJ851" s="5"/>
    </row>
    <row r="852" spans="26:36" x14ac:dyDescent="0.25">
      <c r="Z852" t="s">
        <v>2235</v>
      </c>
      <c r="AA852" t="s">
        <v>544</v>
      </c>
      <c r="AB852" t="s">
        <v>2812</v>
      </c>
      <c r="AC852" t="s">
        <v>2234</v>
      </c>
      <c r="AD852" s="3">
        <v>150400030028</v>
      </c>
      <c r="AE852" t="s">
        <v>545</v>
      </c>
      <c r="AF852" t="s">
        <v>546</v>
      </c>
      <c r="AG852" t="s">
        <v>547</v>
      </c>
      <c r="AI852" s="5"/>
      <c r="AJ852" s="5"/>
    </row>
    <row r="853" spans="26:36" x14ac:dyDescent="0.25">
      <c r="Z853" t="s">
        <v>2237</v>
      </c>
      <c r="AA853" t="s">
        <v>544</v>
      </c>
      <c r="AB853" t="s">
        <v>2813</v>
      </c>
      <c r="AC853" t="s">
        <v>2236</v>
      </c>
      <c r="AD853" s="3">
        <v>150400030029</v>
      </c>
      <c r="AE853" t="s">
        <v>545</v>
      </c>
      <c r="AF853" t="s">
        <v>546</v>
      </c>
      <c r="AG853" t="s">
        <v>547</v>
      </c>
      <c r="AI853" s="5"/>
      <c r="AJ853" s="5"/>
    </row>
    <row r="854" spans="26:36" x14ac:dyDescent="0.25">
      <c r="Z854" t="s">
        <v>2239</v>
      </c>
      <c r="AA854" t="s">
        <v>544</v>
      </c>
      <c r="AB854" t="s">
        <v>2490</v>
      </c>
      <c r="AC854" t="s">
        <v>2238</v>
      </c>
      <c r="AD854" s="3">
        <v>150400030030</v>
      </c>
      <c r="AE854" t="s">
        <v>545</v>
      </c>
      <c r="AF854" t="s">
        <v>546</v>
      </c>
      <c r="AG854" t="s">
        <v>547</v>
      </c>
      <c r="AI854" s="5"/>
      <c r="AJ854" s="5"/>
    </row>
    <row r="855" spans="26:36" x14ac:dyDescent="0.25">
      <c r="Z855" t="s">
        <v>2241</v>
      </c>
      <c r="AA855" t="s">
        <v>544</v>
      </c>
      <c r="AB855" t="s">
        <v>2814</v>
      </c>
      <c r="AC855" t="s">
        <v>2240</v>
      </c>
      <c r="AD855" s="3">
        <v>150400040167</v>
      </c>
      <c r="AE855" t="s">
        <v>545</v>
      </c>
      <c r="AF855" t="s">
        <v>546</v>
      </c>
      <c r="AG855" t="s">
        <v>547</v>
      </c>
      <c r="AI855" s="5"/>
      <c r="AJ855" s="5"/>
    </row>
    <row r="856" spans="26:36" x14ac:dyDescent="0.25">
      <c r="Z856" t="s">
        <v>2243</v>
      </c>
      <c r="AA856" t="s">
        <v>544</v>
      </c>
      <c r="AB856" t="s">
        <v>2815</v>
      </c>
      <c r="AC856" t="s">
        <v>2242</v>
      </c>
      <c r="AD856" s="3">
        <v>150400030032</v>
      </c>
      <c r="AE856" t="s">
        <v>545</v>
      </c>
      <c r="AF856" t="s">
        <v>546</v>
      </c>
      <c r="AG856" t="s">
        <v>547</v>
      </c>
      <c r="AI856" s="5"/>
      <c r="AJ856" s="5"/>
    </row>
    <row r="857" spans="26:36" x14ac:dyDescent="0.25">
      <c r="Z857" t="s">
        <v>2245</v>
      </c>
      <c r="AA857" t="s">
        <v>654</v>
      </c>
      <c r="AB857" t="s">
        <v>2306</v>
      </c>
      <c r="AC857" t="s">
        <v>2244</v>
      </c>
      <c r="AD857" s="3">
        <v>150400030338</v>
      </c>
      <c r="AE857" t="s">
        <v>545</v>
      </c>
      <c r="AF857" t="s">
        <v>608</v>
      </c>
      <c r="AG857" t="s">
        <v>561</v>
      </c>
      <c r="AI857" s="5"/>
      <c r="AJ857" s="5"/>
    </row>
    <row r="858" spans="26:36" x14ac:dyDescent="0.25">
      <c r="Z858" t="s">
        <v>2247</v>
      </c>
      <c r="AA858" t="s">
        <v>544</v>
      </c>
      <c r="AB858" t="s">
        <v>2816</v>
      </c>
      <c r="AC858" t="s">
        <v>2246</v>
      </c>
      <c r="AD858" s="3">
        <v>475100010209</v>
      </c>
      <c r="AE858" t="s">
        <v>545</v>
      </c>
      <c r="AF858" t="s">
        <v>618</v>
      </c>
      <c r="AG858" t="s">
        <v>622</v>
      </c>
      <c r="AI858" s="5"/>
      <c r="AJ858" s="5"/>
    </row>
    <row r="859" spans="26:36" x14ac:dyDescent="0.25">
      <c r="Z859" t="s">
        <v>2249</v>
      </c>
      <c r="AA859" t="s">
        <v>544</v>
      </c>
      <c r="AB859" t="s">
        <v>2817</v>
      </c>
      <c r="AC859" t="s">
        <v>2248</v>
      </c>
      <c r="AD859" s="3">
        <v>139200120004</v>
      </c>
      <c r="AE859" t="s">
        <v>545</v>
      </c>
      <c r="AF859" t="s">
        <v>568</v>
      </c>
      <c r="AG859" t="s">
        <v>561</v>
      </c>
      <c r="AI859" s="5"/>
      <c r="AJ859" s="5"/>
    </row>
    <row r="860" spans="26:36" x14ac:dyDescent="0.25">
      <c r="Z860" t="s">
        <v>2251</v>
      </c>
      <c r="AA860" t="s">
        <v>607</v>
      </c>
      <c r="AB860" t="s">
        <v>2818</v>
      </c>
      <c r="AC860" t="s">
        <v>2250</v>
      </c>
      <c r="AD860" s="3">
        <v>475100010444</v>
      </c>
      <c r="AE860" t="s">
        <v>545</v>
      </c>
      <c r="AF860" t="s">
        <v>618</v>
      </c>
      <c r="AG860" t="s">
        <v>622</v>
      </c>
      <c r="AI860" s="5"/>
      <c r="AJ860" s="5"/>
    </row>
    <row r="861" spans="26:36" x14ac:dyDescent="0.25">
      <c r="Z861" t="s">
        <v>2253</v>
      </c>
      <c r="AA861" t="s">
        <v>544</v>
      </c>
      <c r="AB861" t="s">
        <v>2819</v>
      </c>
      <c r="AC861" t="s">
        <v>2252</v>
      </c>
      <c r="AD861" s="3">
        <v>150400040195</v>
      </c>
      <c r="AE861" t="s">
        <v>545</v>
      </c>
      <c r="AF861" t="s">
        <v>546</v>
      </c>
      <c r="AG861" t="s">
        <v>547</v>
      </c>
      <c r="AI861" s="5"/>
      <c r="AJ861" s="5"/>
    </row>
    <row r="862" spans="26:36" x14ac:dyDescent="0.25">
      <c r="Z862" t="s">
        <v>2255</v>
      </c>
      <c r="AA862" t="s">
        <v>544</v>
      </c>
      <c r="AB862" t="s">
        <v>2307</v>
      </c>
      <c r="AC862" t="s">
        <v>2254</v>
      </c>
      <c r="AD862" s="3">
        <v>475100010292</v>
      </c>
      <c r="AE862" t="s">
        <v>545</v>
      </c>
      <c r="AF862" t="s">
        <v>618</v>
      </c>
      <c r="AG862" t="s">
        <v>622</v>
      </c>
      <c r="AI862" s="5"/>
      <c r="AJ862" s="5"/>
    </row>
    <row r="863" spans="26:36" x14ac:dyDescent="0.25">
      <c r="Z863" t="s">
        <v>2257</v>
      </c>
      <c r="AA863" t="s">
        <v>607</v>
      </c>
      <c r="AB863" t="s">
        <v>2820</v>
      </c>
      <c r="AC863" t="s">
        <v>2256</v>
      </c>
      <c r="AD863" s="3">
        <v>475100010254</v>
      </c>
      <c r="AE863" t="s">
        <v>545</v>
      </c>
      <c r="AF863" t="s">
        <v>618</v>
      </c>
      <c r="AG863" t="s">
        <v>622</v>
      </c>
      <c r="AI863" s="5"/>
      <c r="AJ863" s="5"/>
    </row>
    <row r="864" spans="26:36" x14ac:dyDescent="0.25">
      <c r="Z864" t="s">
        <v>2259</v>
      </c>
      <c r="AA864" t="s">
        <v>607</v>
      </c>
      <c r="AB864" t="s">
        <v>2508</v>
      </c>
      <c r="AC864" t="s">
        <v>2258</v>
      </c>
      <c r="AD864" s="3">
        <v>150400040175</v>
      </c>
      <c r="AE864" t="s">
        <v>545</v>
      </c>
      <c r="AF864" t="s">
        <v>546</v>
      </c>
      <c r="AG864" t="s">
        <v>547</v>
      </c>
      <c r="AI864" s="5"/>
      <c r="AJ864" s="5"/>
    </row>
    <row r="865" spans="26:36" x14ac:dyDescent="0.25">
      <c r="Z865" t="s">
        <v>2261</v>
      </c>
      <c r="AA865" t="s">
        <v>544</v>
      </c>
      <c r="AB865" t="s">
        <v>2821</v>
      </c>
      <c r="AC865" t="s">
        <v>2260</v>
      </c>
      <c r="AD865" s="3">
        <v>716000080005</v>
      </c>
      <c r="AE865" t="s">
        <v>545</v>
      </c>
      <c r="AF865" t="s">
        <v>560</v>
      </c>
      <c r="AG865" t="s">
        <v>561</v>
      </c>
      <c r="AI865" s="5"/>
      <c r="AJ865" s="5"/>
    </row>
    <row r="866" spans="26:36" x14ac:dyDescent="0.25">
      <c r="Z866" t="s">
        <v>2263</v>
      </c>
      <c r="AA866" t="s">
        <v>544</v>
      </c>
      <c r="AB866" t="s">
        <v>2800</v>
      </c>
      <c r="AC866" t="s">
        <v>2262</v>
      </c>
      <c r="AD866" s="3">
        <v>150400030045</v>
      </c>
      <c r="AE866" t="s">
        <v>545</v>
      </c>
      <c r="AF866" t="s">
        <v>546</v>
      </c>
      <c r="AG866" t="s">
        <v>547</v>
      </c>
      <c r="AI866" s="5"/>
      <c r="AJ866" s="5"/>
    </row>
    <row r="867" spans="26:36" x14ac:dyDescent="0.25">
      <c r="Z867" t="s">
        <v>2265</v>
      </c>
      <c r="AA867" t="s">
        <v>544</v>
      </c>
      <c r="AB867" t="s">
        <v>2800</v>
      </c>
      <c r="AC867" t="s">
        <v>2264</v>
      </c>
      <c r="AD867" s="3">
        <v>150400030046</v>
      </c>
      <c r="AE867" t="s">
        <v>545</v>
      </c>
      <c r="AF867" t="s">
        <v>546</v>
      </c>
      <c r="AG867" t="s">
        <v>547</v>
      </c>
      <c r="AI867" s="5"/>
      <c r="AJ867" s="5"/>
    </row>
    <row r="868" spans="26:36" x14ac:dyDescent="0.25">
      <c r="Z868" t="s">
        <v>2267</v>
      </c>
      <c r="AA868" t="s">
        <v>607</v>
      </c>
      <c r="AB868" t="s">
        <v>2306</v>
      </c>
      <c r="AC868" t="s">
        <v>2266</v>
      </c>
      <c r="AD868" s="3">
        <v>150400030339</v>
      </c>
      <c r="AE868" t="s">
        <v>545</v>
      </c>
      <c r="AF868" t="s">
        <v>608</v>
      </c>
      <c r="AG868" t="s">
        <v>561</v>
      </c>
      <c r="AI868" s="5"/>
      <c r="AJ868" s="5"/>
    </row>
    <row r="869" spans="26:36" x14ac:dyDescent="0.25">
      <c r="Z869" t="s">
        <v>2269</v>
      </c>
      <c r="AA869" t="s">
        <v>607</v>
      </c>
      <c r="AB869" t="s">
        <v>2306</v>
      </c>
      <c r="AC869" t="s">
        <v>2268</v>
      </c>
      <c r="AD869" s="3">
        <v>150400030342</v>
      </c>
      <c r="AE869" t="s">
        <v>545</v>
      </c>
      <c r="AF869" t="s">
        <v>608</v>
      </c>
      <c r="AG869" t="s">
        <v>561</v>
      </c>
      <c r="AI869" s="5"/>
      <c r="AJ869" s="5"/>
    </row>
    <row r="870" spans="26:36" x14ac:dyDescent="0.25">
      <c r="Z870" t="s">
        <v>2271</v>
      </c>
      <c r="AA870" t="s">
        <v>544</v>
      </c>
      <c r="AB870" t="s">
        <v>2822</v>
      </c>
      <c r="AC870" t="s">
        <v>2270</v>
      </c>
      <c r="AD870" s="3">
        <v>767400060005</v>
      </c>
      <c r="AE870" t="s">
        <v>545</v>
      </c>
      <c r="AF870" t="s">
        <v>942</v>
      </c>
      <c r="AG870" t="s">
        <v>561</v>
      </c>
      <c r="AI870" s="5"/>
      <c r="AJ870" s="5"/>
    </row>
    <row r="871" spans="26:36" x14ac:dyDescent="0.25">
      <c r="Z871" t="s">
        <v>2273</v>
      </c>
      <c r="AA871" t="s">
        <v>544</v>
      </c>
      <c r="AB871" t="s">
        <v>2823</v>
      </c>
      <c r="AC871" t="s">
        <v>2272</v>
      </c>
      <c r="AD871" s="3">
        <v>767400060020</v>
      </c>
      <c r="AE871" t="s">
        <v>545</v>
      </c>
      <c r="AF871" t="s">
        <v>942</v>
      </c>
      <c r="AG871" t="s">
        <v>561</v>
      </c>
      <c r="AI871" s="5"/>
      <c r="AJ871" s="5"/>
    </row>
    <row r="872" spans="26:36" x14ac:dyDescent="0.25">
      <c r="Z872" t="s">
        <v>2275</v>
      </c>
      <c r="AA872" t="s">
        <v>544</v>
      </c>
      <c r="AB872" t="s">
        <v>2824</v>
      </c>
      <c r="AC872" t="s">
        <v>2274</v>
      </c>
      <c r="AD872" s="3">
        <v>767400060023</v>
      </c>
      <c r="AE872" t="s">
        <v>545</v>
      </c>
      <c r="AF872" t="s">
        <v>942</v>
      </c>
      <c r="AG872" t="s">
        <v>561</v>
      </c>
      <c r="AI872" s="5"/>
      <c r="AJ872" s="5"/>
    </row>
    <row r="873" spans="26:36" x14ac:dyDescent="0.25">
      <c r="Z873" t="s">
        <v>2277</v>
      </c>
      <c r="AA873" t="s">
        <v>544</v>
      </c>
      <c r="AB873" t="s">
        <v>2825</v>
      </c>
      <c r="AC873" t="s">
        <v>2276</v>
      </c>
      <c r="AD873" s="3">
        <v>767400060014</v>
      </c>
      <c r="AE873" t="s">
        <v>545</v>
      </c>
      <c r="AF873" t="s">
        <v>942</v>
      </c>
      <c r="AG873" t="s">
        <v>561</v>
      </c>
      <c r="AI873" s="5"/>
      <c r="AJ873" s="5"/>
    </row>
    <row r="874" spans="26:36" x14ac:dyDescent="0.25">
      <c r="Z874" t="s">
        <v>2279</v>
      </c>
      <c r="AA874" t="s">
        <v>544</v>
      </c>
      <c r="AB874" t="s">
        <v>2756</v>
      </c>
      <c r="AC874" t="s">
        <v>2278</v>
      </c>
      <c r="AD874" s="3">
        <v>150400030048</v>
      </c>
      <c r="AE874" t="s">
        <v>545</v>
      </c>
      <c r="AF874" t="s">
        <v>546</v>
      </c>
      <c r="AG874" t="s">
        <v>547</v>
      </c>
      <c r="AI874" s="5"/>
      <c r="AJ874" s="5"/>
    </row>
    <row r="875" spans="26:36" x14ac:dyDescent="0.25">
      <c r="Z875" t="s">
        <v>2281</v>
      </c>
      <c r="AA875" t="s">
        <v>544</v>
      </c>
      <c r="AB875" t="s">
        <v>2826</v>
      </c>
      <c r="AC875" t="s">
        <v>2280</v>
      </c>
      <c r="AD875" s="3">
        <v>767400060016</v>
      </c>
      <c r="AE875" t="s">
        <v>545</v>
      </c>
      <c r="AF875" t="s">
        <v>942</v>
      </c>
      <c r="AG875" t="s">
        <v>561</v>
      </c>
      <c r="AI875" s="5"/>
      <c r="AJ875" s="5"/>
    </row>
    <row r="876" spans="26:36" x14ac:dyDescent="0.25">
      <c r="Z876" t="s">
        <v>2283</v>
      </c>
      <c r="AA876" t="s">
        <v>544</v>
      </c>
      <c r="AB876" t="s">
        <v>2827</v>
      </c>
      <c r="AC876" t="s">
        <v>2282</v>
      </c>
      <c r="AD876" s="3">
        <v>150400030053</v>
      </c>
      <c r="AE876" t="s">
        <v>545</v>
      </c>
      <c r="AF876" t="s">
        <v>546</v>
      </c>
      <c r="AG876" t="s">
        <v>547</v>
      </c>
      <c r="AI876" s="5"/>
      <c r="AJ876" s="5"/>
    </row>
    <row r="877" spans="26:36" x14ac:dyDescent="0.25">
      <c r="Z877" t="s">
        <v>2285</v>
      </c>
      <c r="AA877" t="s">
        <v>544</v>
      </c>
      <c r="AB877" t="s">
        <v>2601</v>
      </c>
      <c r="AC877" t="s">
        <v>2284</v>
      </c>
      <c r="AD877" s="3"/>
      <c r="AE877" t="s">
        <v>545</v>
      </c>
      <c r="AF877" t="s">
        <v>546</v>
      </c>
      <c r="AG877" t="s">
        <v>547</v>
      </c>
      <c r="AI877" s="5"/>
      <c r="AJ877" s="5"/>
    </row>
    <row r="878" spans="26:36" x14ac:dyDescent="0.25">
      <c r="Z878" t="s">
        <v>752</v>
      </c>
      <c r="AA878" t="s">
        <v>604</v>
      </c>
      <c r="AB878" t="s">
        <v>2550</v>
      </c>
      <c r="AC878" t="s">
        <v>2286</v>
      </c>
      <c r="AD878" s="3">
        <v>150400040298</v>
      </c>
      <c r="AE878" t="s">
        <v>545</v>
      </c>
      <c r="AF878" t="s">
        <v>546</v>
      </c>
      <c r="AG878" t="s">
        <v>547</v>
      </c>
      <c r="AI878" s="5"/>
      <c r="AJ878" s="5"/>
    </row>
    <row r="879" spans="26:36" x14ac:dyDescent="0.25">
      <c r="Z879" t="s">
        <v>3042</v>
      </c>
      <c r="AA879" t="s">
        <v>3043</v>
      </c>
      <c r="AD879" s="3"/>
    </row>
    <row r="880" spans="26:36" x14ac:dyDescent="0.25">
      <c r="Z880" t="s">
        <v>3044</v>
      </c>
      <c r="AA880" t="s">
        <v>3045</v>
      </c>
      <c r="AD880" s="3"/>
    </row>
    <row r="881" spans="26:30" x14ac:dyDescent="0.25">
      <c r="Z881" t="s">
        <v>3046</v>
      </c>
      <c r="AA881" t="s">
        <v>3043</v>
      </c>
      <c r="AD881" s="3"/>
    </row>
    <row r="882" spans="26:30" x14ac:dyDescent="0.25">
      <c r="Z882" t="s">
        <v>3047</v>
      </c>
      <c r="AA882" t="s">
        <v>3043</v>
      </c>
      <c r="AD882" s="3"/>
    </row>
    <row r="883" spans="26:30" x14ac:dyDescent="0.25">
      <c r="Z883" t="s">
        <v>3048</v>
      </c>
      <c r="AA883" t="s">
        <v>3045</v>
      </c>
      <c r="AD883" s="3"/>
    </row>
    <row r="884" spans="26:30" x14ac:dyDescent="0.25">
      <c r="Z884" t="s">
        <v>3049</v>
      </c>
      <c r="AA884" t="s">
        <v>3043</v>
      </c>
      <c r="AD884" s="3"/>
    </row>
    <row r="885" spans="26:30" x14ac:dyDescent="0.25">
      <c r="Z885" t="s">
        <v>3050</v>
      </c>
      <c r="AA885" t="s">
        <v>3043</v>
      </c>
      <c r="AD885" s="3"/>
    </row>
    <row r="886" spans="26:30" x14ac:dyDescent="0.25">
      <c r="Z886" t="s">
        <v>3051</v>
      </c>
      <c r="AA886" t="s">
        <v>3045</v>
      </c>
      <c r="AD886" s="3"/>
    </row>
    <row r="887" spans="26:30" x14ac:dyDescent="0.25">
      <c r="Z887" t="s">
        <v>3052</v>
      </c>
      <c r="AA887" t="s">
        <v>3053</v>
      </c>
      <c r="AD887" s="3"/>
    </row>
    <row r="888" spans="26:30" x14ac:dyDescent="0.25">
      <c r="Z888" t="s">
        <v>3054</v>
      </c>
      <c r="AA888" t="s">
        <v>3053</v>
      </c>
      <c r="AD888" s="3"/>
    </row>
    <row r="889" spans="26:30" x14ac:dyDescent="0.25">
      <c r="Z889" t="s">
        <v>3055</v>
      </c>
      <c r="AA889" t="s">
        <v>3045</v>
      </c>
      <c r="AD889" s="3"/>
    </row>
    <row r="890" spans="26:30" x14ac:dyDescent="0.25">
      <c r="Z890" t="s">
        <v>3056</v>
      </c>
      <c r="AA890" t="s">
        <v>3045</v>
      </c>
      <c r="AD890" s="3"/>
    </row>
    <row r="891" spans="26:30" x14ac:dyDescent="0.25">
      <c r="Z891" t="s">
        <v>3057</v>
      </c>
      <c r="AA891" t="s">
        <v>3045</v>
      </c>
      <c r="AD891" s="3"/>
    </row>
    <row r="892" spans="26:30" x14ac:dyDescent="0.25">
      <c r="Z892" t="s">
        <v>3058</v>
      </c>
      <c r="AA892" t="s">
        <v>3045</v>
      </c>
      <c r="AD892" s="3"/>
    </row>
    <row r="893" spans="26:30" x14ac:dyDescent="0.25">
      <c r="Z893" t="s">
        <v>3059</v>
      </c>
      <c r="AA893" t="s">
        <v>3045</v>
      </c>
      <c r="AD893" s="3"/>
    </row>
    <row r="894" spans="26:30" x14ac:dyDescent="0.25">
      <c r="Z894" t="s">
        <v>3060</v>
      </c>
      <c r="AA894" t="s">
        <v>3045</v>
      </c>
      <c r="AD894" s="3"/>
    </row>
    <row r="895" spans="26:30" x14ac:dyDescent="0.25">
      <c r="Z895" t="s">
        <v>3061</v>
      </c>
      <c r="AA895" t="s">
        <v>3045</v>
      </c>
      <c r="AD895" s="3"/>
    </row>
    <row r="896" spans="26:30" x14ac:dyDescent="0.25">
      <c r="Z896" t="s">
        <v>3062</v>
      </c>
      <c r="AA896" t="s">
        <v>3045</v>
      </c>
      <c r="AD896" s="3"/>
    </row>
    <row r="897" spans="26:30" x14ac:dyDescent="0.25">
      <c r="Z897" t="s">
        <v>3063</v>
      </c>
      <c r="AA897" t="s">
        <v>3045</v>
      </c>
      <c r="AD897" s="3"/>
    </row>
    <row r="898" spans="26:30" x14ac:dyDescent="0.25">
      <c r="Z898" t="s">
        <v>3064</v>
      </c>
      <c r="AA898" t="s">
        <v>3045</v>
      </c>
      <c r="AD898" s="3"/>
    </row>
    <row r="899" spans="26:30" x14ac:dyDescent="0.25">
      <c r="Z899" t="s">
        <v>3065</v>
      </c>
      <c r="AA899" t="s">
        <v>3045</v>
      </c>
      <c r="AD899" s="3"/>
    </row>
    <row r="900" spans="26:30" x14ac:dyDescent="0.25">
      <c r="Z900" t="s">
        <v>3066</v>
      </c>
      <c r="AA900" t="s">
        <v>3045</v>
      </c>
      <c r="AD900" s="3"/>
    </row>
    <row r="901" spans="26:30" x14ac:dyDescent="0.25">
      <c r="Z901" t="s">
        <v>3067</v>
      </c>
      <c r="AA901" t="s">
        <v>3043</v>
      </c>
      <c r="AD901" s="3"/>
    </row>
    <row r="902" spans="26:30" x14ac:dyDescent="0.25">
      <c r="Z902" t="s">
        <v>3068</v>
      </c>
      <c r="AA902" t="s">
        <v>3045</v>
      </c>
      <c r="AD902" s="3"/>
    </row>
    <row r="903" spans="26:30" x14ac:dyDescent="0.25">
      <c r="Z903" t="s">
        <v>3069</v>
      </c>
      <c r="AA903" t="s">
        <v>3045</v>
      </c>
      <c r="AD903" s="3"/>
    </row>
    <row r="904" spans="26:30" x14ac:dyDescent="0.25">
      <c r="Z904" t="s">
        <v>3070</v>
      </c>
      <c r="AA904" t="s">
        <v>3045</v>
      </c>
      <c r="AD904" s="3"/>
    </row>
    <row r="905" spans="26:30" x14ac:dyDescent="0.25">
      <c r="Z905" t="s">
        <v>3071</v>
      </c>
      <c r="AA905" t="s">
        <v>3045</v>
      </c>
      <c r="AD905" s="3"/>
    </row>
    <row r="906" spans="26:30" x14ac:dyDescent="0.25">
      <c r="Z906" t="s">
        <v>3072</v>
      </c>
      <c r="AA906" t="s">
        <v>3053</v>
      </c>
      <c r="AD906" s="3"/>
    </row>
    <row r="907" spans="26:30" x14ac:dyDescent="0.25">
      <c r="Z907" t="s">
        <v>3073</v>
      </c>
      <c r="AA907" t="s">
        <v>3045</v>
      </c>
      <c r="AD907" s="3"/>
    </row>
    <row r="908" spans="26:30" x14ac:dyDescent="0.25">
      <c r="Z908" t="s">
        <v>3074</v>
      </c>
      <c r="AA908" t="s">
        <v>3045</v>
      </c>
      <c r="AD908" s="3"/>
    </row>
    <row r="909" spans="26:30" x14ac:dyDescent="0.25">
      <c r="Z909" t="s">
        <v>3075</v>
      </c>
      <c r="AA909" t="s">
        <v>3076</v>
      </c>
      <c r="AD909" s="3"/>
    </row>
    <row r="910" spans="26:30" x14ac:dyDescent="0.25">
      <c r="Z910" t="s">
        <v>3077</v>
      </c>
      <c r="AA910" t="s">
        <v>3045</v>
      </c>
      <c r="AD910" s="3"/>
    </row>
    <row r="911" spans="26:30" x14ac:dyDescent="0.25">
      <c r="Z911" t="s">
        <v>3078</v>
      </c>
      <c r="AA911" t="s">
        <v>3043</v>
      </c>
      <c r="AD911" s="3"/>
    </row>
    <row r="912" spans="26:30" x14ac:dyDescent="0.25">
      <c r="Z912" t="s">
        <v>3079</v>
      </c>
      <c r="AA912" t="s">
        <v>3045</v>
      </c>
      <c r="AD912" s="3"/>
    </row>
    <row r="913" spans="26:30" x14ac:dyDescent="0.25">
      <c r="Z913" t="s">
        <v>1793</v>
      </c>
      <c r="AA913" t="s">
        <v>3045</v>
      </c>
      <c r="AD913" s="3"/>
    </row>
    <row r="914" spans="26:30" x14ac:dyDescent="0.25">
      <c r="Z914" t="s">
        <v>2001</v>
      </c>
      <c r="AA914" t="s">
        <v>3043</v>
      </c>
      <c r="AD914" s="3"/>
    </row>
    <row r="915" spans="26:30" x14ac:dyDescent="0.25">
      <c r="Z915" t="s">
        <v>3080</v>
      </c>
      <c r="AA915" t="s">
        <v>3045</v>
      </c>
      <c r="AD915" s="3"/>
    </row>
    <row r="916" spans="26:30" x14ac:dyDescent="0.25">
      <c r="Z916" t="s">
        <v>3081</v>
      </c>
      <c r="AA916" t="s">
        <v>3082</v>
      </c>
      <c r="AD916" s="3"/>
    </row>
    <row r="917" spans="26:30" x14ac:dyDescent="0.25">
      <c r="Z917" t="s">
        <v>3083</v>
      </c>
      <c r="AA917" t="s">
        <v>3082</v>
      </c>
      <c r="AD917" s="3"/>
    </row>
    <row r="918" spans="26:30" x14ac:dyDescent="0.25">
      <c r="Z918" t="s">
        <v>3084</v>
      </c>
      <c r="AA918" t="s">
        <v>3045</v>
      </c>
      <c r="AD918" s="3"/>
    </row>
    <row r="919" spans="26:30" x14ac:dyDescent="0.25">
      <c r="Z919" t="s">
        <v>3085</v>
      </c>
      <c r="AA919" t="s">
        <v>3045</v>
      </c>
      <c r="AD919" s="3"/>
    </row>
    <row r="920" spans="26:30" x14ac:dyDescent="0.25">
      <c r="Z920" t="s">
        <v>3086</v>
      </c>
      <c r="AA920" t="s">
        <v>3045</v>
      </c>
      <c r="AD920" s="3"/>
    </row>
    <row r="921" spans="26:30" x14ac:dyDescent="0.25">
      <c r="Z921" t="s">
        <v>3087</v>
      </c>
      <c r="AA921" t="s">
        <v>3045</v>
      </c>
      <c r="AD921" s="3"/>
    </row>
    <row r="922" spans="26:30" x14ac:dyDescent="0.25">
      <c r="Z922" t="s">
        <v>3088</v>
      </c>
      <c r="AA922" t="s">
        <v>3045</v>
      </c>
      <c r="AD922" s="3"/>
    </row>
    <row r="923" spans="26:30" x14ac:dyDescent="0.25">
      <c r="Z923" t="s">
        <v>3089</v>
      </c>
      <c r="AA923" t="s">
        <v>3045</v>
      </c>
      <c r="AD923" s="3"/>
    </row>
    <row r="924" spans="26:30" x14ac:dyDescent="0.25">
      <c r="Z924" t="s">
        <v>2168</v>
      </c>
      <c r="AA924" t="s">
        <v>3045</v>
      </c>
      <c r="AD924" s="3"/>
    </row>
    <row r="925" spans="26:30" x14ac:dyDescent="0.25">
      <c r="Z925" t="s">
        <v>3090</v>
      </c>
      <c r="AA925" t="s">
        <v>3045</v>
      </c>
      <c r="AD925" s="3"/>
    </row>
    <row r="926" spans="26:30" x14ac:dyDescent="0.25">
      <c r="Z926" t="s">
        <v>3091</v>
      </c>
      <c r="AA926" t="s">
        <v>3045</v>
      </c>
      <c r="AD926" s="3"/>
    </row>
    <row r="927" spans="26:30" x14ac:dyDescent="0.25">
      <c r="Z927" t="s">
        <v>3092</v>
      </c>
      <c r="AA927" t="s">
        <v>3045</v>
      </c>
      <c r="AD927" s="3"/>
    </row>
    <row r="928" spans="26:30" x14ac:dyDescent="0.25">
      <c r="Z928" t="s">
        <v>3093</v>
      </c>
      <c r="AA928" t="s">
        <v>3045</v>
      </c>
      <c r="AD928" s="3"/>
    </row>
    <row r="929" spans="26:30" x14ac:dyDescent="0.25">
      <c r="Z929" t="s">
        <v>3094</v>
      </c>
      <c r="AA929" t="s">
        <v>3045</v>
      </c>
      <c r="AD929" s="3"/>
    </row>
    <row r="930" spans="26:30" x14ac:dyDescent="0.25">
      <c r="Z930" t="s">
        <v>3095</v>
      </c>
      <c r="AA930" t="s">
        <v>3045</v>
      </c>
      <c r="AD930" s="3"/>
    </row>
    <row r="931" spans="26:30" x14ac:dyDescent="0.25">
      <c r="Z931" t="s">
        <v>2181</v>
      </c>
      <c r="AA931" t="s">
        <v>3045</v>
      </c>
      <c r="AD931" s="3"/>
    </row>
    <row r="932" spans="26:30" x14ac:dyDescent="0.25">
      <c r="Z932" t="s">
        <v>3096</v>
      </c>
      <c r="AA932" t="s">
        <v>3045</v>
      </c>
      <c r="AD932" s="3"/>
    </row>
    <row r="933" spans="26:30" x14ac:dyDescent="0.25">
      <c r="Z933" t="s">
        <v>3097</v>
      </c>
      <c r="AA933" t="s">
        <v>3045</v>
      </c>
      <c r="AD933" s="3"/>
    </row>
    <row r="934" spans="26:30" x14ac:dyDescent="0.25">
      <c r="Z934" t="s">
        <v>3098</v>
      </c>
      <c r="AA934" t="s">
        <v>3045</v>
      </c>
      <c r="AD934" s="3"/>
    </row>
    <row r="935" spans="26:30" x14ac:dyDescent="0.25">
      <c r="Z935" t="s">
        <v>3099</v>
      </c>
      <c r="AA935" t="s">
        <v>3045</v>
      </c>
      <c r="AD935" s="3"/>
    </row>
    <row r="936" spans="26:30" x14ac:dyDescent="0.25">
      <c r="Z936" t="s">
        <v>3100</v>
      </c>
      <c r="AA936" t="s">
        <v>3045</v>
      </c>
      <c r="AD936" s="3"/>
    </row>
    <row r="937" spans="26:30" x14ac:dyDescent="0.25">
      <c r="Z937" t="s">
        <v>3101</v>
      </c>
      <c r="AA937" t="s">
        <v>3045</v>
      </c>
      <c r="AD937" s="3"/>
    </row>
    <row r="938" spans="26:30" x14ac:dyDescent="0.25">
      <c r="Z938" t="s">
        <v>2201</v>
      </c>
      <c r="AA938" t="s">
        <v>3045</v>
      </c>
      <c r="AD938" s="3"/>
    </row>
    <row r="939" spans="26:30" x14ac:dyDescent="0.25">
      <c r="Z939" t="s">
        <v>2219</v>
      </c>
      <c r="AA939" t="s">
        <v>3102</v>
      </c>
      <c r="AD939" s="3"/>
    </row>
    <row r="940" spans="26:30" x14ac:dyDescent="0.25">
      <c r="Z940" t="s">
        <v>2225</v>
      </c>
      <c r="AA940" t="s">
        <v>3045</v>
      </c>
      <c r="AD940" s="3"/>
    </row>
    <row r="941" spans="26:30" x14ac:dyDescent="0.25">
      <c r="Z941" t="s">
        <v>3103</v>
      </c>
      <c r="AA941" t="s">
        <v>3045</v>
      </c>
      <c r="AD941" s="3"/>
    </row>
    <row r="942" spans="26:30" x14ac:dyDescent="0.25">
      <c r="Z942" t="s">
        <v>3104</v>
      </c>
      <c r="AA942" t="s">
        <v>3045</v>
      </c>
      <c r="AD942" s="3"/>
    </row>
    <row r="943" spans="26:30" x14ac:dyDescent="0.25">
      <c r="Z943" t="s">
        <v>3105</v>
      </c>
      <c r="AA943" t="s">
        <v>3106</v>
      </c>
      <c r="AD943" s="3"/>
    </row>
    <row r="944" spans="26:30" x14ac:dyDescent="0.25">
      <c r="Z944" t="s">
        <v>2233</v>
      </c>
      <c r="AA944" t="s">
        <v>3045</v>
      </c>
      <c r="AD944" s="3"/>
    </row>
    <row r="945" spans="26:30" x14ac:dyDescent="0.25">
      <c r="Z945" t="s">
        <v>2235</v>
      </c>
      <c r="AA945" t="s">
        <v>3045</v>
      </c>
      <c r="AD945" s="3"/>
    </row>
    <row r="946" spans="26:30" x14ac:dyDescent="0.25">
      <c r="Z946" t="s">
        <v>2237</v>
      </c>
      <c r="AA946" t="s">
        <v>3045</v>
      </c>
      <c r="AD946" s="3"/>
    </row>
    <row r="947" spans="26:30" x14ac:dyDescent="0.25">
      <c r="Z947" t="s">
        <v>3107</v>
      </c>
      <c r="AA947" t="s">
        <v>3045</v>
      </c>
      <c r="AD947" s="3"/>
    </row>
    <row r="948" spans="26:30" x14ac:dyDescent="0.25">
      <c r="Z948" t="s">
        <v>3108</v>
      </c>
      <c r="AA948" t="s">
        <v>3045</v>
      </c>
      <c r="AD948" s="3"/>
    </row>
    <row r="949" spans="26:30" x14ac:dyDescent="0.25">
      <c r="Z949" t="s">
        <v>2243</v>
      </c>
      <c r="AA949" t="s">
        <v>3045</v>
      </c>
      <c r="AD949" s="3"/>
    </row>
    <row r="950" spans="26:30" x14ac:dyDescent="0.25">
      <c r="Z950" t="s">
        <v>3109</v>
      </c>
      <c r="AA950" t="s">
        <v>3082</v>
      </c>
      <c r="AD950" s="3"/>
    </row>
    <row r="951" spans="26:30" x14ac:dyDescent="0.25">
      <c r="Z951" t="s">
        <v>3110</v>
      </c>
      <c r="AA951" t="s">
        <v>3045</v>
      </c>
      <c r="AD951" s="3"/>
    </row>
    <row r="952" spans="26:30" x14ac:dyDescent="0.25">
      <c r="Z952" t="s">
        <v>3111</v>
      </c>
      <c r="AA952" t="s">
        <v>3045</v>
      </c>
      <c r="AD952" s="3"/>
    </row>
    <row r="953" spans="26:30" x14ac:dyDescent="0.25">
      <c r="Z953" t="s">
        <v>3112</v>
      </c>
      <c r="AA953" t="s">
        <v>3045</v>
      </c>
      <c r="AD953" s="3"/>
    </row>
    <row r="954" spans="26:30" x14ac:dyDescent="0.25">
      <c r="Z954" t="s">
        <v>3113</v>
      </c>
      <c r="AA954" t="s">
        <v>3045</v>
      </c>
      <c r="AD954" s="3"/>
    </row>
    <row r="955" spans="26:30" x14ac:dyDescent="0.25">
      <c r="Z955" t="s">
        <v>3114</v>
      </c>
      <c r="AA955" t="s">
        <v>3045</v>
      </c>
      <c r="AD955" s="3"/>
    </row>
    <row r="956" spans="26:30" x14ac:dyDescent="0.25">
      <c r="Z956" t="s">
        <v>3115</v>
      </c>
      <c r="AA956" t="s">
        <v>3045</v>
      </c>
      <c r="AD956" s="3"/>
    </row>
    <row r="957" spans="26:30" x14ac:dyDescent="0.25">
      <c r="Z957" t="s">
        <v>3116</v>
      </c>
      <c r="AA957" t="s">
        <v>3045</v>
      </c>
      <c r="AD957" s="3"/>
    </row>
    <row r="958" spans="26:30" x14ac:dyDescent="0.25">
      <c r="Z958" t="s">
        <v>3117</v>
      </c>
      <c r="AA958" t="s">
        <v>3045</v>
      </c>
      <c r="AD958" s="3"/>
    </row>
    <row r="959" spans="26:30" x14ac:dyDescent="0.25">
      <c r="Z959" t="s">
        <v>3118</v>
      </c>
      <c r="AA959" t="s">
        <v>3045</v>
      </c>
      <c r="AD959" s="3"/>
    </row>
    <row r="960" spans="26:30" x14ac:dyDescent="0.25">
      <c r="Z960" t="s">
        <v>3119</v>
      </c>
      <c r="AA960" t="s">
        <v>3045</v>
      </c>
      <c r="AD960" s="3"/>
    </row>
    <row r="961" spans="26:30" x14ac:dyDescent="0.25">
      <c r="Z961" t="s">
        <v>3120</v>
      </c>
      <c r="AA961" t="s">
        <v>3121</v>
      </c>
      <c r="AD961" s="3"/>
    </row>
    <row r="962" spans="26:30" x14ac:dyDescent="0.25">
      <c r="Z962" t="s">
        <v>2263</v>
      </c>
      <c r="AA962" t="s">
        <v>3045</v>
      </c>
      <c r="AD962" s="3"/>
    </row>
    <row r="963" spans="26:30" x14ac:dyDescent="0.25">
      <c r="Z963" t="s">
        <v>2265</v>
      </c>
      <c r="AA963" t="s">
        <v>3045</v>
      </c>
      <c r="AD963" s="3"/>
    </row>
    <row r="964" spans="26:30" x14ac:dyDescent="0.25">
      <c r="Z964" t="s">
        <v>3122</v>
      </c>
      <c r="AA964" t="s">
        <v>3106</v>
      </c>
      <c r="AD964" s="3"/>
    </row>
    <row r="965" spans="26:30" x14ac:dyDescent="0.25">
      <c r="Z965" t="s">
        <v>2279</v>
      </c>
      <c r="AA965" t="s">
        <v>3045</v>
      </c>
      <c r="AD965" s="3"/>
    </row>
    <row r="966" spans="26:30" x14ac:dyDescent="0.25">
      <c r="Z966" t="s">
        <v>3123</v>
      </c>
      <c r="AA966" t="s">
        <v>3045</v>
      </c>
      <c r="AD966" s="3"/>
    </row>
    <row r="967" spans="26:30" x14ac:dyDescent="0.25">
      <c r="Z967" t="s">
        <v>2283</v>
      </c>
      <c r="AA967" t="s">
        <v>3045</v>
      </c>
      <c r="AD967" s="3"/>
    </row>
    <row r="968" spans="26:30" x14ac:dyDescent="0.25">
      <c r="Z968" t="s">
        <v>3124</v>
      </c>
      <c r="AA968" t="s">
        <v>3045</v>
      </c>
      <c r="AD968" s="3"/>
    </row>
    <row r="969" spans="26:30" x14ac:dyDescent="0.25">
      <c r="Z969" t="s">
        <v>3125</v>
      </c>
      <c r="AA969" t="s">
        <v>3045</v>
      </c>
      <c r="AD969" s="3"/>
    </row>
    <row r="970" spans="26:30" x14ac:dyDescent="0.25">
      <c r="Z970" t="s">
        <v>3126</v>
      </c>
      <c r="AA970" t="s">
        <v>3127</v>
      </c>
      <c r="AD970" s="3"/>
    </row>
    <row r="971" spans="26:30" x14ac:dyDescent="0.25">
      <c r="Z971" t="s">
        <v>3128</v>
      </c>
      <c r="AA971" t="s">
        <v>3045</v>
      </c>
      <c r="AD971" s="3"/>
    </row>
    <row r="972" spans="26:30" x14ac:dyDescent="0.25">
      <c r="Z972" t="s">
        <v>1073</v>
      </c>
      <c r="AA972" t="s">
        <v>3045</v>
      </c>
      <c r="AD972" s="3"/>
    </row>
    <row r="973" spans="26:30" x14ac:dyDescent="0.25">
      <c r="Z973" t="s">
        <v>1077</v>
      </c>
      <c r="AA973" t="s">
        <v>3045</v>
      </c>
      <c r="AD973" s="3"/>
    </row>
    <row r="974" spans="26:30" x14ac:dyDescent="0.25">
      <c r="Z974" t="s">
        <v>3129</v>
      </c>
      <c r="AA974" t="s">
        <v>3045</v>
      </c>
      <c r="AD974" s="3"/>
    </row>
    <row r="975" spans="26:30" x14ac:dyDescent="0.25">
      <c r="Z975" t="s">
        <v>3130</v>
      </c>
      <c r="AA975" t="s">
        <v>3045</v>
      </c>
      <c r="AD975" s="3"/>
    </row>
    <row r="976" spans="26:30" x14ac:dyDescent="0.25">
      <c r="Z976" t="s">
        <v>1093</v>
      </c>
      <c r="AA976" t="s">
        <v>3131</v>
      </c>
      <c r="AD976" s="3"/>
    </row>
    <row r="977" spans="26:30" x14ac:dyDescent="0.25">
      <c r="Z977" t="s">
        <v>3132</v>
      </c>
      <c r="AA977" t="s">
        <v>3045</v>
      </c>
      <c r="AD977" s="3"/>
    </row>
    <row r="978" spans="26:30" x14ac:dyDescent="0.25">
      <c r="Z978" t="s">
        <v>3133</v>
      </c>
      <c r="AA978" t="s">
        <v>3045</v>
      </c>
      <c r="AD978" s="3"/>
    </row>
    <row r="979" spans="26:30" x14ac:dyDescent="0.25">
      <c r="Z979" t="s">
        <v>1119</v>
      </c>
      <c r="AA979" t="s">
        <v>3045</v>
      </c>
      <c r="AD979" s="3"/>
    </row>
    <row r="980" spans="26:30" x14ac:dyDescent="0.25">
      <c r="Z980" t="s">
        <v>3134</v>
      </c>
      <c r="AA980" t="s">
        <v>3045</v>
      </c>
      <c r="AD980" s="3"/>
    </row>
    <row r="981" spans="26:30" x14ac:dyDescent="0.25">
      <c r="Z981" t="s">
        <v>3135</v>
      </c>
      <c r="AA981" t="s">
        <v>3045</v>
      </c>
      <c r="AD981" s="3"/>
    </row>
    <row r="982" spans="26:30" x14ac:dyDescent="0.25">
      <c r="Z982" t="s">
        <v>1153</v>
      </c>
      <c r="AA982" t="s">
        <v>3045</v>
      </c>
      <c r="AD982" s="3"/>
    </row>
    <row r="983" spans="26:30" x14ac:dyDescent="0.25">
      <c r="Z983" t="s">
        <v>1185</v>
      </c>
      <c r="AA983" t="s">
        <v>3045</v>
      </c>
      <c r="AD983" s="3"/>
    </row>
    <row r="984" spans="26:30" x14ac:dyDescent="0.25">
      <c r="Z984" t="s">
        <v>3136</v>
      </c>
      <c r="AA984" t="s">
        <v>3045</v>
      </c>
      <c r="AD984" s="3"/>
    </row>
    <row r="985" spans="26:30" x14ac:dyDescent="0.25">
      <c r="Z985" t="s">
        <v>1243</v>
      </c>
      <c r="AA985" t="s">
        <v>3045</v>
      </c>
      <c r="AD985" s="3"/>
    </row>
    <row r="986" spans="26:30" x14ac:dyDescent="0.25">
      <c r="Z986" t="s">
        <v>1245</v>
      </c>
      <c r="AA986" t="s">
        <v>3045</v>
      </c>
      <c r="AD986" s="3"/>
    </row>
    <row r="987" spans="26:30" x14ac:dyDescent="0.25">
      <c r="Z987" t="s">
        <v>1247</v>
      </c>
      <c r="AA987" t="s">
        <v>3045</v>
      </c>
      <c r="AD987" s="3"/>
    </row>
    <row r="988" spans="26:30" x14ac:dyDescent="0.25">
      <c r="Z988" t="s">
        <v>1249</v>
      </c>
      <c r="AA988" t="s">
        <v>3045</v>
      </c>
      <c r="AD988" s="3"/>
    </row>
    <row r="989" spans="26:30" x14ac:dyDescent="0.25">
      <c r="Z989" t="s">
        <v>1251</v>
      </c>
      <c r="AA989" t="s">
        <v>3045</v>
      </c>
      <c r="AD989" s="3"/>
    </row>
    <row r="990" spans="26:30" x14ac:dyDescent="0.25">
      <c r="Z990" t="s">
        <v>1253</v>
      </c>
      <c r="AA990" t="s">
        <v>3045</v>
      </c>
      <c r="AD990" s="3"/>
    </row>
    <row r="991" spans="26:30" x14ac:dyDescent="0.25">
      <c r="Z991" t="s">
        <v>1255</v>
      </c>
      <c r="AA991" t="s">
        <v>3045</v>
      </c>
      <c r="AD991" s="3"/>
    </row>
    <row r="992" spans="26:30" x14ac:dyDescent="0.25">
      <c r="Z992" t="s">
        <v>3137</v>
      </c>
      <c r="AA992" t="s">
        <v>3045</v>
      </c>
      <c r="AD992" s="3"/>
    </row>
    <row r="993" spans="26:30" x14ac:dyDescent="0.25">
      <c r="Z993" t="s">
        <v>3138</v>
      </c>
      <c r="AA993" t="s">
        <v>3121</v>
      </c>
      <c r="AD993" s="3"/>
    </row>
    <row r="994" spans="26:30" x14ac:dyDescent="0.25">
      <c r="Z994" t="s">
        <v>3139</v>
      </c>
      <c r="AA994" t="s">
        <v>3045</v>
      </c>
      <c r="AD994" s="3"/>
    </row>
    <row r="995" spans="26:30" x14ac:dyDescent="0.25">
      <c r="Z995" t="s">
        <v>3140</v>
      </c>
      <c r="AA995" t="s">
        <v>3045</v>
      </c>
      <c r="AD995" s="3"/>
    </row>
    <row r="996" spans="26:30" x14ac:dyDescent="0.25">
      <c r="Z996" t="s">
        <v>3141</v>
      </c>
      <c r="AA996" t="s">
        <v>3045</v>
      </c>
      <c r="AD996" s="3"/>
    </row>
    <row r="997" spans="26:30" x14ac:dyDescent="0.25">
      <c r="Z997" t="s">
        <v>3142</v>
      </c>
      <c r="AA997" t="s">
        <v>3045</v>
      </c>
      <c r="AD997" s="3"/>
    </row>
    <row r="998" spans="26:30" x14ac:dyDescent="0.25">
      <c r="Z998" t="s">
        <v>3143</v>
      </c>
      <c r="AA998" t="s">
        <v>3045</v>
      </c>
      <c r="AD998" s="3"/>
    </row>
    <row r="999" spans="26:30" x14ac:dyDescent="0.25">
      <c r="Z999" t="s">
        <v>3144</v>
      </c>
      <c r="AA999" t="s">
        <v>3045</v>
      </c>
      <c r="AD999" s="3"/>
    </row>
    <row r="1000" spans="26:30" x14ac:dyDescent="0.25">
      <c r="Z1000" t="s">
        <v>3145</v>
      </c>
      <c r="AA1000" t="s">
        <v>3045</v>
      </c>
      <c r="AD1000" s="3"/>
    </row>
    <row r="1001" spans="26:30" x14ac:dyDescent="0.25">
      <c r="Z1001" t="s">
        <v>3146</v>
      </c>
      <c r="AA1001" t="s">
        <v>3045</v>
      </c>
      <c r="AD1001" s="3"/>
    </row>
    <row r="1002" spans="26:30" x14ac:dyDescent="0.25">
      <c r="Z1002" t="s">
        <v>3147</v>
      </c>
      <c r="AA1002" t="s">
        <v>3045</v>
      </c>
      <c r="AD1002" s="3"/>
    </row>
    <row r="1003" spans="26:30" x14ac:dyDescent="0.25">
      <c r="Z1003" t="s">
        <v>3148</v>
      </c>
      <c r="AA1003" t="s">
        <v>3045</v>
      </c>
      <c r="AD1003" s="3"/>
    </row>
    <row r="1004" spans="26:30" x14ac:dyDescent="0.25">
      <c r="Z1004" t="s">
        <v>3149</v>
      </c>
      <c r="AA1004" t="s">
        <v>3121</v>
      </c>
      <c r="AD1004" s="3"/>
    </row>
    <row r="1005" spans="26:30" x14ac:dyDescent="0.25">
      <c r="Z1005" t="s">
        <v>3150</v>
      </c>
      <c r="AA1005" t="s">
        <v>3045</v>
      </c>
      <c r="AD1005" s="3"/>
    </row>
    <row r="1006" spans="26:30" x14ac:dyDescent="0.25">
      <c r="Z1006" t="s">
        <v>3151</v>
      </c>
      <c r="AA1006" t="s">
        <v>3045</v>
      </c>
      <c r="AD1006" s="3"/>
    </row>
    <row r="1007" spans="26:30" x14ac:dyDescent="0.25">
      <c r="Z1007" t="s">
        <v>3152</v>
      </c>
      <c r="AA1007" t="s">
        <v>3045</v>
      </c>
      <c r="AD1007" s="3"/>
    </row>
    <row r="1008" spans="26:30" x14ac:dyDescent="0.25">
      <c r="Z1008" t="s">
        <v>3153</v>
      </c>
      <c r="AA1008" t="s">
        <v>3045</v>
      </c>
      <c r="AD1008" s="3"/>
    </row>
    <row r="1009" spans="26:30" x14ac:dyDescent="0.25">
      <c r="Z1009" t="s">
        <v>3154</v>
      </c>
      <c r="AA1009" t="s">
        <v>3045</v>
      </c>
      <c r="AD1009" s="3"/>
    </row>
    <row r="1010" spans="26:30" x14ac:dyDescent="0.25">
      <c r="Z1010" t="s">
        <v>3155</v>
      </c>
      <c r="AA1010" t="s">
        <v>3045</v>
      </c>
      <c r="AD1010" s="3"/>
    </row>
    <row r="1011" spans="26:30" x14ac:dyDescent="0.25">
      <c r="Z1011" t="s">
        <v>3156</v>
      </c>
      <c r="AA1011" t="s">
        <v>3045</v>
      </c>
      <c r="AD1011" s="3"/>
    </row>
    <row r="1012" spans="26:30" x14ac:dyDescent="0.25">
      <c r="Z1012" t="s">
        <v>3157</v>
      </c>
      <c r="AA1012" t="s">
        <v>3045</v>
      </c>
      <c r="AD1012" s="3"/>
    </row>
    <row r="1013" spans="26:30" x14ac:dyDescent="0.25">
      <c r="Z1013" t="s">
        <v>1483</v>
      </c>
      <c r="AA1013" t="s">
        <v>3045</v>
      </c>
      <c r="AD1013" s="3"/>
    </row>
    <row r="1014" spans="26:30" x14ac:dyDescent="0.25">
      <c r="Z1014" t="s">
        <v>3158</v>
      </c>
      <c r="AA1014" t="s">
        <v>3045</v>
      </c>
      <c r="AD1014" s="3"/>
    </row>
    <row r="1015" spans="26:30" x14ac:dyDescent="0.25">
      <c r="Z1015" t="s">
        <v>1495</v>
      </c>
      <c r="AA1015" t="s">
        <v>3045</v>
      </c>
      <c r="AD1015" s="3"/>
    </row>
    <row r="1016" spans="26:30" x14ac:dyDescent="0.25">
      <c r="Z1016" t="s">
        <v>3159</v>
      </c>
      <c r="AA1016" t="s">
        <v>3045</v>
      </c>
      <c r="AD1016" s="3"/>
    </row>
    <row r="1017" spans="26:30" x14ac:dyDescent="0.25">
      <c r="Z1017" t="s">
        <v>3160</v>
      </c>
      <c r="AA1017" t="s">
        <v>3045</v>
      </c>
      <c r="AD1017" s="3"/>
    </row>
    <row r="1018" spans="26:30" x14ac:dyDescent="0.25">
      <c r="Z1018" t="s">
        <v>1507</v>
      </c>
      <c r="AA1018" t="s">
        <v>3045</v>
      </c>
      <c r="AD1018" s="3"/>
    </row>
    <row r="1019" spans="26:30" x14ac:dyDescent="0.25">
      <c r="Z1019" t="s">
        <v>3161</v>
      </c>
      <c r="AA1019" t="s">
        <v>3121</v>
      </c>
      <c r="AD1019" s="3"/>
    </row>
    <row r="1020" spans="26:30" x14ac:dyDescent="0.25">
      <c r="Z1020" t="s">
        <v>3162</v>
      </c>
      <c r="AA1020" t="s">
        <v>3045</v>
      </c>
      <c r="AD1020" s="3"/>
    </row>
    <row r="1021" spans="26:30" x14ac:dyDescent="0.25">
      <c r="Z1021" t="s">
        <v>1509</v>
      </c>
      <c r="AA1021" t="s">
        <v>3045</v>
      </c>
      <c r="AD1021" s="3"/>
    </row>
    <row r="1022" spans="26:30" x14ac:dyDescent="0.25">
      <c r="Z1022" t="s">
        <v>3163</v>
      </c>
      <c r="AA1022" t="s">
        <v>3164</v>
      </c>
      <c r="AD1022" s="3"/>
    </row>
    <row r="1023" spans="26:30" x14ac:dyDescent="0.25">
      <c r="Z1023" t="s">
        <v>3165</v>
      </c>
      <c r="AA1023" t="s">
        <v>3045</v>
      </c>
      <c r="AD1023" s="3"/>
    </row>
    <row r="1024" spans="26:30" x14ac:dyDescent="0.25">
      <c r="Z1024" t="s">
        <v>3166</v>
      </c>
      <c r="AA1024" t="s">
        <v>3106</v>
      </c>
      <c r="AD1024" s="3"/>
    </row>
    <row r="1025" spans="26:30" x14ac:dyDescent="0.25">
      <c r="Z1025" t="s">
        <v>3167</v>
      </c>
      <c r="AA1025" t="s">
        <v>3045</v>
      </c>
      <c r="AD1025" s="3"/>
    </row>
    <row r="1026" spans="26:30" x14ac:dyDescent="0.25">
      <c r="Z1026" t="s">
        <v>3168</v>
      </c>
      <c r="AA1026" t="s">
        <v>3045</v>
      </c>
      <c r="AD1026" s="3"/>
    </row>
    <row r="1027" spans="26:30" x14ac:dyDescent="0.25">
      <c r="Z1027" t="s">
        <v>3169</v>
      </c>
      <c r="AA1027" t="s">
        <v>3045</v>
      </c>
      <c r="AD1027" s="3"/>
    </row>
    <row r="1028" spans="26:30" x14ac:dyDescent="0.25">
      <c r="Z1028" t="s">
        <v>3170</v>
      </c>
      <c r="AA1028" t="s">
        <v>3045</v>
      </c>
      <c r="AD1028" s="3"/>
    </row>
    <row r="1029" spans="26:30" x14ac:dyDescent="0.25">
      <c r="Z1029" t="s">
        <v>3171</v>
      </c>
      <c r="AA1029" t="s">
        <v>3045</v>
      </c>
      <c r="AD1029" s="3"/>
    </row>
    <row r="1030" spans="26:30" x14ac:dyDescent="0.25">
      <c r="Z1030" t="s">
        <v>1619</v>
      </c>
      <c r="AA1030" t="s">
        <v>3045</v>
      </c>
      <c r="AD1030" s="3"/>
    </row>
    <row r="1031" spans="26:30" x14ac:dyDescent="0.25">
      <c r="Z1031" t="s">
        <v>1621</v>
      </c>
      <c r="AA1031" t="s">
        <v>3045</v>
      </c>
      <c r="AD1031" s="3"/>
    </row>
    <row r="1032" spans="26:30" x14ac:dyDescent="0.25">
      <c r="Z1032" t="s">
        <v>3172</v>
      </c>
      <c r="AA1032" t="s">
        <v>3045</v>
      </c>
      <c r="AD1032" s="3"/>
    </row>
    <row r="1033" spans="26:30" x14ac:dyDescent="0.25">
      <c r="Z1033" t="s">
        <v>3173</v>
      </c>
      <c r="AA1033" t="s">
        <v>3045</v>
      </c>
      <c r="AD1033" s="3"/>
    </row>
    <row r="1034" spans="26:30" x14ac:dyDescent="0.25">
      <c r="Z1034" t="s">
        <v>3174</v>
      </c>
      <c r="AA1034" t="s">
        <v>3045</v>
      </c>
      <c r="AD1034" s="3"/>
    </row>
    <row r="1035" spans="26:30" x14ac:dyDescent="0.25">
      <c r="Z1035" t="s">
        <v>3175</v>
      </c>
      <c r="AA1035" t="s">
        <v>3045</v>
      </c>
      <c r="AD1035" s="3"/>
    </row>
    <row r="1036" spans="26:30" x14ac:dyDescent="0.25">
      <c r="Z1036" t="s">
        <v>3176</v>
      </c>
      <c r="AA1036" t="s">
        <v>3045</v>
      </c>
      <c r="AD1036" s="3"/>
    </row>
    <row r="1037" spans="26:30" x14ac:dyDescent="0.25">
      <c r="Z1037" t="s">
        <v>3177</v>
      </c>
      <c r="AA1037" t="s">
        <v>3045</v>
      </c>
      <c r="AD1037" s="3"/>
    </row>
    <row r="1038" spans="26:30" x14ac:dyDescent="0.25">
      <c r="Z1038" t="s">
        <v>1633</v>
      </c>
      <c r="AA1038" t="s">
        <v>3045</v>
      </c>
      <c r="AD1038" s="3"/>
    </row>
    <row r="1039" spans="26:30" x14ac:dyDescent="0.25">
      <c r="Z1039" t="s">
        <v>3178</v>
      </c>
      <c r="AA1039" t="s">
        <v>3045</v>
      </c>
      <c r="AD1039" s="3"/>
    </row>
    <row r="1040" spans="26:30" x14ac:dyDescent="0.25">
      <c r="Z1040" t="s">
        <v>3179</v>
      </c>
      <c r="AA1040" t="s">
        <v>3045</v>
      </c>
      <c r="AD1040" s="3"/>
    </row>
    <row r="1041" spans="26:30" x14ac:dyDescent="0.25">
      <c r="Z1041" t="s">
        <v>3180</v>
      </c>
      <c r="AA1041" t="s">
        <v>3045</v>
      </c>
      <c r="AD1041" s="3"/>
    </row>
    <row r="1042" spans="26:30" x14ac:dyDescent="0.25">
      <c r="Z1042" t="s">
        <v>3181</v>
      </c>
      <c r="AA1042" t="s">
        <v>3045</v>
      </c>
      <c r="AD1042" s="3"/>
    </row>
    <row r="1043" spans="26:30" x14ac:dyDescent="0.25">
      <c r="Z1043" t="s">
        <v>3182</v>
      </c>
      <c r="AA1043" t="s">
        <v>3045</v>
      </c>
      <c r="AD1043" s="3"/>
    </row>
    <row r="1044" spans="26:30" x14ac:dyDescent="0.25">
      <c r="Z1044" t="s">
        <v>1654</v>
      </c>
      <c r="AA1044" t="s">
        <v>3045</v>
      </c>
      <c r="AD1044" s="3"/>
    </row>
    <row r="1045" spans="26:30" x14ac:dyDescent="0.25">
      <c r="Z1045" t="s">
        <v>3183</v>
      </c>
      <c r="AA1045" t="s">
        <v>3045</v>
      </c>
      <c r="AD1045" s="3"/>
    </row>
    <row r="1046" spans="26:30" x14ac:dyDescent="0.25">
      <c r="Z1046" t="s">
        <v>3184</v>
      </c>
      <c r="AA1046" t="s">
        <v>3076</v>
      </c>
      <c r="AD1046" s="3"/>
    </row>
    <row r="1047" spans="26:30" x14ac:dyDescent="0.25">
      <c r="Z1047" t="s">
        <v>3185</v>
      </c>
      <c r="AA1047" t="s">
        <v>3045</v>
      </c>
      <c r="AD1047" s="3"/>
    </row>
    <row r="1048" spans="26:30" x14ac:dyDescent="0.25">
      <c r="Z1048" t="s">
        <v>3186</v>
      </c>
      <c r="AA1048" t="s">
        <v>3045</v>
      </c>
      <c r="AD1048" s="3"/>
    </row>
    <row r="1049" spans="26:30" x14ac:dyDescent="0.25">
      <c r="Z1049" t="s">
        <v>1685</v>
      </c>
      <c r="AA1049" t="s">
        <v>3045</v>
      </c>
      <c r="AD1049" s="3"/>
    </row>
    <row r="1050" spans="26:30" x14ac:dyDescent="0.25">
      <c r="Z1050" t="s">
        <v>3187</v>
      </c>
      <c r="AA1050" t="s">
        <v>3045</v>
      </c>
      <c r="AD1050" s="3"/>
    </row>
    <row r="1051" spans="26:30" x14ac:dyDescent="0.25">
      <c r="Z1051" t="s">
        <v>3188</v>
      </c>
      <c r="AA1051" t="s">
        <v>3045</v>
      </c>
      <c r="AD1051" s="3"/>
    </row>
    <row r="1052" spans="26:30" x14ac:dyDescent="0.25">
      <c r="Z1052" t="s">
        <v>1693</v>
      </c>
      <c r="AA1052" t="s">
        <v>3045</v>
      </c>
      <c r="AD1052" s="3"/>
    </row>
    <row r="1053" spans="26:30" x14ac:dyDescent="0.25">
      <c r="Z1053" t="s">
        <v>3189</v>
      </c>
      <c r="AA1053" t="s">
        <v>3045</v>
      </c>
      <c r="AD1053" s="3"/>
    </row>
    <row r="1054" spans="26:30" x14ac:dyDescent="0.25">
      <c r="Z1054" t="s">
        <v>3190</v>
      </c>
      <c r="AA1054" t="s">
        <v>3121</v>
      </c>
      <c r="AD1054" s="3"/>
    </row>
    <row r="1055" spans="26:30" x14ac:dyDescent="0.25">
      <c r="Z1055" t="s">
        <v>1711</v>
      </c>
      <c r="AA1055" t="s">
        <v>3045</v>
      </c>
      <c r="AD1055" s="3"/>
    </row>
    <row r="1056" spans="26:30" x14ac:dyDescent="0.25">
      <c r="Z1056" t="s">
        <v>1713</v>
      </c>
      <c r="AA1056" t="s">
        <v>3045</v>
      </c>
      <c r="AD1056" s="3"/>
    </row>
    <row r="1057" spans="26:30" x14ac:dyDescent="0.25">
      <c r="Z1057" t="s">
        <v>1715</v>
      </c>
      <c r="AA1057" t="s">
        <v>3045</v>
      </c>
      <c r="AD1057" s="3"/>
    </row>
    <row r="1058" spans="26:30" x14ac:dyDescent="0.25">
      <c r="Z1058" t="s">
        <v>3191</v>
      </c>
      <c r="AA1058" t="s">
        <v>3045</v>
      </c>
      <c r="AD1058" s="3"/>
    </row>
    <row r="1059" spans="26:30" x14ac:dyDescent="0.25">
      <c r="Z1059" t="s">
        <v>3192</v>
      </c>
      <c r="AA1059" t="s">
        <v>3045</v>
      </c>
      <c r="AD1059" s="3"/>
    </row>
    <row r="1060" spans="26:30" x14ac:dyDescent="0.25">
      <c r="Z1060" t="s">
        <v>3193</v>
      </c>
      <c r="AA1060" t="s">
        <v>3045</v>
      </c>
      <c r="AD1060" s="3"/>
    </row>
    <row r="1061" spans="26:30" x14ac:dyDescent="0.25">
      <c r="Z1061" t="s">
        <v>3194</v>
      </c>
      <c r="AA1061" t="s">
        <v>3045</v>
      </c>
      <c r="AD1061" s="3"/>
    </row>
    <row r="1062" spans="26:30" x14ac:dyDescent="0.25">
      <c r="Z1062" t="s">
        <v>3195</v>
      </c>
      <c r="AA1062" t="s">
        <v>3045</v>
      </c>
      <c r="AD1062" s="3"/>
    </row>
    <row r="1063" spans="26:30" x14ac:dyDescent="0.25">
      <c r="Z1063" t="s">
        <v>3196</v>
      </c>
      <c r="AA1063" t="s">
        <v>3045</v>
      </c>
      <c r="AD1063" s="3"/>
    </row>
    <row r="1064" spans="26:30" x14ac:dyDescent="0.25">
      <c r="Z1064" t="s">
        <v>3197</v>
      </c>
      <c r="AA1064" t="s">
        <v>3045</v>
      </c>
      <c r="AD1064" s="3"/>
    </row>
    <row r="1065" spans="26:30" x14ac:dyDescent="0.25">
      <c r="Z1065" t="s">
        <v>3198</v>
      </c>
      <c r="AA1065" t="s">
        <v>3045</v>
      </c>
      <c r="AD1065" s="3"/>
    </row>
    <row r="1066" spans="26:30" x14ac:dyDescent="0.25">
      <c r="Z1066" t="s">
        <v>3199</v>
      </c>
      <c r="AA1066" t="s">
        <v>3045</v>
      </c>
      <c r="AD1066" s="3"/>
    </row>
    <row r="1067" spans="26:30" x14ac:dyDescent="0.25">
      <c r="Z1067" t="s">
        <v>3200</v>
      </c>
      <c r="AA1067" t="s">
        <v>3045</v>
      </c>
      <c r="AD1067" s="3"/>
    </row>
    <row r="1068" spans="26:30" x14ac:dyDescent="0.25">
      <c r="Z1068" t="s">
        <v>3201</v>
      </c>
      <c r="AA1068" t="s">
        <v>3045</v>
      </c>
      <c r="AD1068" s="3"/>
    </row>
    <row r="1069" spans="26:30" x14ac:dyDescent="0.25">
      <c r="Z1069" t="s">
        <v>3202</v>
      </c>
      <c r="AA1069" t="s">
        <v>3045</v>
      </c>
      <c r="AD1069" s="3"/>
    </row>
    <row r="1070" spans="26:30" x14ac:dyDescent="0.25">
      <c r="Z1070" t="s">
        <v>3203</v>
      </c>
      <c r="AA1070" t="s">
        <v>3045</v>
      </c>
      <c r="AD1070" s="3"/>
    </row>
    <row r="1071" spans="26:30" x14ac:dyDescent="0.25">
      <c r="Z1071" t="s">
        <v>3204</v>
      </c>
      <c r="AA1071" t="s">
        <v>3045</v>
      </c>
      <c r="AD1071" s="3"/>
    </row>
    <row r="1072" spans="26:30" x14ac:dyDescent="0.25">
      <c r="Z1072" t="s">
        <v>3205</v>
      </c>
      <c r="AA1072" t="s">
        <v>3045</v>
      </c>
      <c r="AD1072" s="3"/>
    </row>
    <row r="1073" spans="26:30" x14ac:dyDescent="0.25">
      <c r="Z1073" t="s">
        <v>3206</v>
      </c>
      <c r="AA1073" t="s">
        <v>3045</v>
      </c>
      <c r="AD1073" s="3"/>
    </row>
    <row r="1074" spans="26:30" x14ac:dyDescent="0.25">
      <c r="Z1074" t="s">
        <v>3207</v>
      </c>
      <c r="AA1074" t="s">
        <v>3045</v>
      </c>
      <c r="AD1074" s="3"/>
    </row>
    <row r="1075" spans="26:30" x14ac:dyDescent="0.25">
      <c r="Z1075" t="s">
        <v>3208</v>
      </c>
      <c r="AA1075" t="s">
        <v>3045</v>
      </c>
      <c r="AD1075" s="3"/>
    </row>
    <row r="1076" spans="26:30" x14ac:dyDescent="0.25">
      <c r="Z1076" t="s">
        <v>1761</v>
      </c>
      <c r="AA1076" t="s">
        <v>3045</v>
      </c>
      <c r="AD1076" s="3"/>
    </row>
    <row r="1077" spans="26:30" x14ac:dyDescent="0.25">
      <c r="Z1077" t="s">
        <v>3209</v>
      </c>
      <c r="AA1077" t="s">
        <v>3045</v>
      </c>
      <c r="AD1077" s="3"/>
    </row>
    <row r="1078" spans="26:30" x14ac:dyDescent="0.25">
      <c r="Z1078" t="s">
        <v>3210</v>
      </c>
      <c r="AA1078" t="s">
        <v>3045</v>
      </c>
      <c r="AD1078" s="3"/>
    </row>
    <row r="1079" spans="26:30" x14ac:dyDescent="0.25">
      <c r="Z1079" t="s">
        <v>1763</v>
      </c>
      <c r="AA1079" t="s">
        <v>3045</v>
      </c>
      <c r="AD1079" s="3"/>
    </row>
    <row r="1080" spans="26:30" x14ac:dyDescent="0.25">
      <c r="Z1080" t="s">
        <v>3211</v>
      </c>
      <c r="AA1080" t="s">
        <v>3045</v>
      </c>
      <c r="AD1080" s="3"/>
    </row>
    <row r="1081" spans="26:30" x14ac:dyDescent="0.25">
      <c r="Z1081" t="s">
        <v>3212</v>
      </c>
      <c r="AA1081" t="s">
        <v>3045</v>
      </c>
      <c r="AD1081" s="3"/>
    </row>
    <row r="1082" spans="26:30" x14ac:dyDescent="0.25">
      <c r="Z1082" t="s">
        <v>3213</v>
      </c>
      <c r="AA1082" t="s">
        <v>3045</v>
      </c>
      <c r="AD1082" s="3"/>
    </row>
    <row r="1083" spans="26:30" x14ac:dyDescent="0.25">
      <c r="Z1083" t="s">
        <v>3214</v>
      </c>
      <c r="AA1083" t="s">
        <v>3045</v>
      </c>
      <c r="AD1083" s="3"/>
    </row>
    <row r="1084" spans="26:30" x14ac:dyDescent="0.25">
      <c r="Z1084" t="s">
        <v>3215</v>
      </c>
      <c r="AA1084" t="s">
        <v>3045</v>
      </c>
      <c r="AD1084" s="3"/>
    </row>
    <row r="1085" spans="26:30" x14ac:dyDescent="0.25">
      <c r="Z1085" t="s">
        <v>3216</v>
      </c>
      <c r="AA1085" t="s">
        <v>3045</v>
      </c>
      <c r="AD1085" s="3"/>
    </row>
    <row r="1086" spans="26:30" x14ac:dyDescent="0.25">
      <c r="Z1086" t="s">
        <v>3217</v>
      </c>
      <c r="AA1086" t="s">
        <v>3045</v>
      </c>
      <c r="AD1086" s="3"/>
    </row>
    <row r="1087" spans="26:30" x14ac:dyDescent="0.25">
      <c r="Z1087" t="s">
        <v>3218</v>
      </c>
      <c r="AA1087" t="s">
        <v>3045</v>
      </c>
      <c r="AD1087" s="3"/>
    </row>
    <row r="1088" spans="26:30" x14ac:dyDescent="0.25">
      <c r="Z1088" t="s">
        <v>3219</v>
      </c>
      <c r="AA1088" t="s">
        <v>3045</v>
      </c>
      <c r="AD1088" s="3"/>
    </row>
    <row r="1089" spans="26:30" x14ac:dyDescent="0.25">
      <c r="Z1089" t="s">
        <v>3220</v>
      </c>
      <c r="AA1089" t="s">
        <v>3045</v>
      </c>
      <c r="AD1089" s="3"/>
    </row>
    <row r="1090" spans="26:30" x14ac:dyDescent="0.25">
      <c r="Z1090" t="s">
        <v>3221</v>
      </c>
      <c r="AA1090" t="s">
        <v>3045</v>
      </c>
      <c r="AD1090" s="3"/>
    </row>
    <row r="1091" spans="26:30" x14ac:dyDescent="0.25">
      <c r="Z1091" t="s">
        <v>3222</v>
      </c>
      <c r="AA1091" t="s">
        <v>3045</v>
      </c>
      <c r="AD1091" s="3"/>
    </row>
    <row r="1092" spans="26:30" x14ac:dyDescent="0.25">
      <c r="Z1092" t="s">
        <v>3223</v>
      </c>
      <c r="AA1092" t="s">
        <v>3045</v>
      </c>
      <c r="AD1092" s="3"/>
    </row>
    <row r="1093" spans="26:30" x14ac:dyDescent="0.25">
      <c r="Z1093" t="s">
        <v>3224</v>
      </c>
      <c r="AA1093" t="s">
        <v>3045</v>
      </c>
      <c r="AD1093" s="3"/>
    </row>
    <row r="1094" spans="26:30" x14ac:dyDescent="0.25">
      <c r="Z1094" t="s">
        <v>3225</v>
      </c>
      <c r="AA1094" t="s">
        <v>3045</v>
      </c>
      <c r="AD1094" s="3"/>
    </row>
    <row r="1095" spans="26:30" x14ac:dyDescent="0.25">
      <c r="Z1095" t="s">
        <v>3226</v>
      </c>
      <c r="AA1095" t="s">
        <v>3045</v>
      </c>
      <c r="AD1095" s="3"/>
    </row>
    <row r="1096" spans="26:30" x14ac:dyDescent="0.25">
      <c r="Z1096" t="s">
        <v>1800</v>
      </c>
      <c r="AA1096" t="s">
        <v>3045</v>
      </c>
      <c r="AD1096" s="3"/>
    </row>
    <row r="1097" spans="26:30" x14ac:dyDescent="0.25">
      <c r="Z1097" t="s">
        <v>3227</v>
      </c>
      <c r="AA1097" t="s">
        <v>3045</v>
      </c>
      <c r="AD1097" s="3"/>
    </row>
    <row r="1098" spans="26:30" x14ac:dyDescent="0.25">
      <c r="Z1098" t="s">
        <v>3228</v>
      </c>
      <c r="AA1098" t="s">
        <v>3045</v>
      </c>
      <c r="AD1098" s="3"/>
    </row>
    <row r="1099" spans="26:30" x14ac:dyDescent="0.25">
      <c r="Z1099" t="s">
        <v>3229</v>
      </c>
      <c r="AA1099" t="s">
        <v>3045</v>
      </c>
      <c r="AD1099" s="3"/>
    </row>
    <row r="1100" spans="26:30" x14ac:dyDescent="0.25">
      <c r="Z1100" t="s">
        <v>3230</v>
      </c>
      <c r="AA1100" t="s">
        <v>3045</v>
      </c>
      <c r="AD1100" s="3"/>
    </row>
    <row r="1101" spans="26:30" x14ac:dyDescent="0.25">
      <c r="Z1101" t="s">
        <v>1802</v>
      </c>
      <c r="AA1101" t="s">
        <v>3045</v>
      </c>
      <c r="AD1101" s="3"/>
    </row>
    <row r="1102" spans="26:30" x14ac:dyDescent="0.25">
      <c r="Z1102" t="s">
        <v>3231</v>
      </c>
      <c r="AA1102" t="s">
        <v>3045</v>
      </c>
      <c r="AD1102" s="3"/>
    </row>
    <row r="1103" spans="26:30" x14ac:dyDescent="0.25">
      <c r="Z1103" t="s">
        <v>1804</v>
      </c>
      <c r="AA1103" t="s">
        <v>3045</v>
      </c>
      <c r="AD1103" s="3"/>
    </row>
    <row r="1104" spans="26:30" x14ac:dyDescent="0.25">
      <c r="Z1104" t="s">
        <v>3232</v>
      </c>
      <c r="AA1104" t="s">
        <v>3045</v>
      </c>
      <c r="AD1104" s="3"/>
    </row>
    <row r="1105" spans="26:30" x14ac:dyDescent="0.25">
      <c r="Z1105" t="s">
        <v>3233</v>
      </c>
      <c r="AA1105" t="s">
        <v>3045</v>
      </c>
      <c r="AD1105" s="3"/>
    </row>
    <row r="1106" spans="26:30" x14ac:dyDescent="0.25">
      <c r="Z1106" t="s">
        <v>1806</v>
      </c>
      <c r="AA1106" t="s">
        <v>3045</v>
      </c>
      <c r="AD1106" s="3"/>
    </row>
    <row r="1107" spans="26:30" x14ac:dyDescent="0.25">
      <c r="Z1107" t="s">
        <v>1808</v>
      </c>
      <c r="AA1107" t="s">
        <v>3045</v>
      </c>
      <c r="AD1107" s="3"/>
    </row>
    <row r="1108" spans="26:30" x14ac:dyDescent="0.25">
      <c r="Z1108" t="s">
        <v>1810</v>
      </c>
      <c r="AA1108" t="s">
        <v>3045</v>
      </c>
      <c r="AD1108" s="3"/>
    </row>
    <row r="1109" spans="26:30" x14ac:dyDescent="0.25">
      <c r="Z1109" t="s">
        <v>1814</v>
      </c>
      <c r="AA1109" t="s">
        <v>3045</v>
      </c>
      <c r="AD1109" s="3"/>
    </row>
    <row r="1110" spans="26:30" x14ac:dyDescent="0.25">
      <c r="Z1110" t="s">
        <v>3234</v>
      </c>
      <c r="AA1110" t="s">
        <v>3045</v>
      </c>
      <c r="AD1110" s="3"/>
    </row>
    <row r="1111" spans="26:30" x14ac:dyDescent="0.25">
      <c r="Z1111" t="s">
        <v>3235</v>
      </c>
      <c r="AA1111" t="s">
        <v>3045</v>
      </c>
      <c r="AD1111" s="3"/>
    </row>
    <row r="1112" spans="26:30" x14ac:dyDescent="0.25">
      <c r="Z1112" t="s">
        <v>3236</v>
      </c>
      <c r="AA1112" t="s">
        <v>3045</v>
      </c>
      <c r="AD1112" s="3"/>
    </row>
    <row r="1113" spans="26:30" x14ac:dyDescent="0.25">
      <c r="Z1113" t="s">
        <v>3237</v>
      </c>
      <c r="AA1113" t="s">
        <v>3045</v>
      </c>
      <c r="AD1113" s="3"/>
    </row>
    <row r="1114" spans="26:30" x14ac:dyDescent="0.25">
      <c r="Z1114" t="s">
        <v>3238</v>
      </c>
      <c r="AA1114" t="s">
        <v>3045</v>
      </c>
      <c r="AD1114" s="3"/>
    </row>
    <row r="1115" spans="26:30" x14ac:dyDescent="0.25">
      <c r="Z1115" t="s">
        <v>3239</v>
      </c>
      <c r="AA1115" t="s">
        <v>3045</v>
      </c>
      <c r="AD1115" s="3"/>
    </row>
    <row r="1116" spans="26:30" x14ac:dyDescent="0.25">
      <c r="Z1116" t="s">
        <v>3240</v>
      </c>
      <c r="AA1116" t="s">
        <v>3045</v>
      </c>
      <c r="AD1116" s="3"/>
    </row>
    <row r="1117" spans="26:30" x14ac:dyDescent="0.25">
      <c r="Z1117" t="s">
        <v>3241</v>
      </c>
      <c r="AA1117" t="s">
        <v>3045</v>
      </c>
      <c r="AD1117" s="3"/>
    </row>
    <row r="1118" spans="26:30" x14ac:dyDescent="0.25">
      <c r="Z1118" t="s">
        <v>1825</v>
      </c>
      <c r="AA1118" t="s">
        <v>3045</v>
      </c>
      <c r="AD1118" s="3"/>
    </row>
    <row r="1119" spans="26:30" x14ac:dyDescent="0.25">
      <c r="Z1119" t="s">
        <v>3242</v>
      </c>
      <c r="AA1119" t="s">
        <v>3045</v>
      </c>
      <c r="AD1119" s="3"/>
    </row>
    <row r="1120" spans="26:30" x14ac:dyDescent="0.25">
      <c r="Z1120" t="s">
        <v>3243</v>
      </c>
      <c r="AA1120" t="s">
        <v>3045</v>
      </c>
      <c r="AD1120" s="3"/>
    </row>
    <row r="1121" spans="26:30" x14ac:dyDescent="0.25">
      <c r="Z1121" t="s">
        <v>1827</v>
      </c>
      <c r="AA1121" t="s">
        <v>3045</v>
      </c>
      <c r="AD1121" s="3"/>
    </row>
    <row r="1122" spans="26:30" x14ac:dyDescent="0.25">
      <c r="Z1122" t="s">
        <v>3244</v>
      </c>
      <c r="AA1122" t="s">
        <v>3121</v>
      </c>
      <c r="AD1122" s="3"/>
    </row>
    <row r="1123" spans="26:30" x14ac:dyDescent="0.25">
      <c r="Z1123" t="s">
        <v>3245</v>
      </c>
      <c r="AA1123" t="s">
        <v>3045</v>
      </c>
      <c r="AD1123" s="3"/>
    </row>
    <row r="1124" spans="26:30" x14ac:dyDescent="0.25">
      <c r="Z1124" t="s">
        <v>3246</v>
      </c>
      <c r="AA1124" t="s">
        <v>3045</v>
      </c>
      <c r="AD1124" s="3"/>
    </row>
    <row r="1125" spans="26:30" x14ac:dyDescent="0.25">
      <c r="Z1125" t="s">
        <v>3247</v>
      </c>
      <c r="AA1125" t="s">
        <v>3045</v>
      </c>
      <c r="AD1125" s="3"/>
    </row>
    <row r="1126" spans="26:30" x14ac:dyDescent="0.25">
      <c r="Z1126" t="s">
        <v>3248</v>
      </c>
      <c r="AA1126" t="s">
        <v>3045</v>
      </c>
      <c r="AD1126" s="3"/>
    </row>
    <row r="1127" spans="26:30" x14ac:dyDescent="0.25">
      <c r="Z1127" t="s">
        <v>3249</v>
      </c>
      <c r="AA1127" t="s">
        <v>3045</v>
      </c>
      <c r="AD1127" s="3"/>
    </row>
    <row r="1128" spans="26:30" x14ac:dyDescent="0.25">
      <c r="Z1128" t="s">
        <v>3250</v>
      </c>
      <c r="AA1128" t="s">
        <v>3045</v>
      </c>
      <c r="AD1128" s="3"/>
    </row>
    <row r="1129" spans="26:30" x14ac:dyDescent="0.25">
      <c r="Z1129" t="s">
        <v>3251</v>
      </c>
      <c r="AA1129" t="s">
        <v>3045</v>
      </c>
      <c r="AD1129" s="3"/>
    </row>
    <row r="1130" spans="26:30" x14ac:dyDescent="0.25">
      <c r="Z1130" t="s">
        <v>3252</v>
      </c>
      <c r="AA1130" t="s">
        <v>3045</v>
      </c>
      <c r="AD1130" s="3"/>
    </row>
    <row r="1131" spans="26:30" x14ac:dyDescent="0.25">
      <c r="Z1131" t="s">
        <v>3253</v>
      </c>
      <c r="AA1131" t="s">
        <v>3045</v>
      </c>
      <c r="AD1131" s="3"/>
    </row>
    <row r="1132" spans="26:30" x14ac:dyDescent="0.25">
      <c r="Z1132" t="s">
        <v>3254</v>
      </c>
      <c r="AA1132" t="s">
        <v>3121</v>
      </c>
      <c r="AD1132" s="3"/>
    </row>
    <row r="1133" spans="26:30" x14ac:dyDescent="0.25">
      <c r="Z1133" t="s">
        <v>3255</v>
      </c>
      <c r="AA1133" t="s">
        <v>3121</v>
      </c>
      <c r="AD1133" s="3"/>
    </row>
    <row r="1134" spans="26:30" x14ac:dyDescent="0.25">
      <c r="Z1134" t="s">
        <v>3256</v>
      </c>
      <c r="AA1134" t="s">
        <v>3121</v>
      </c>
      <c r="AD1134" s="3"/>
    </row>
    <row r="1135" spans="26:30" x14ac:dyDescent="0.25">
      <c r="Z1135" t="s">
        <v>3257</v>
      </c>
      <c r="AA1135" t="s">
        <v>3045</v>
      </c>
      <c r="AD1135" s="3"/>
    </row>
    <row r="1136" spans="26:30" x14ac:dyDescent="0.25">
      <c r="Z1136" t="s">
        <v>3258</v>
      </c>
      <c r="AA1136" t="s">
        <v>3045</v>
      </c>
      <c r="AD1136" s="3"/>
    </row>
    <row r="1137" spans="26:30" x14ac:dyDescent="0.25">
      <c r="Z1137" t="s">
        <v>3259</v>
      </c>
      <c r="AA1137" t="s">
        <v>3045</v>
      </c>
      <c r="AD1137" s="3"/>
    </row>
    <row r="1138" spans="26:30" x14ac:dyDescent="0.25">
      <c r="Z1138" t="s">
        <v>3260</v>
      </c>
      <c r="AA1138" t="s">
        <v>3045</v>
      </c>
      <c r="AD1138" s="3"/>
    </row>
    <row r="1139" spans="26:30" x14ac:dyDescent="0.25">
      <c r="Z1139" t="s">
        <v>1884</v>
      </c>
      <c r="AA1139" t="s">
        <v>3045</v>
      </c>
      <c r="AD1139" s="3"/>
    </row>
    <row r="1140" spans="26:30" x14ac:dyDescent="0.25">
      <c r="Z1140" t="s">
        <v>1886</v>
      </c>
      <c r="AA1140" t="s">
        <v>3045</v>
      </c>
      <c r="AD1140" s="3"/>
    </row>
    <row r="1141" spans="26:30" x14ac:dyDescent="0.25">
      <c r="Z1141" t="s">
        <v>1888</v>
      </c>
      <c r="AA1141" t="s">
        <v>3045</v>
      </c>
      <c r="AD1141" s="3"/>
    </row>
    <row r="1142" spans="26:30" x14ac:dyDescent="0.25">
      <c r="Z1142" t="s">
        <v>3261</v>
      </c>
      <c r="AA1142" t="s">
        <v>3045</v>
      </c>
      <c r="AD1142" s="3"/>
    </row>
    <row r="1143" spans="26:30" x14ac:dyDescent="0.25">
      <c r="Z1143" t="s">
        <v>3262</v>
      </c>
      <c r="AA1143" t="s">
        <v>3045</v>
      </c>
      <c r="AD1143" s="3"/>
    </row>
    <row r="1144" spans="26:30" x14ac:dyDescent="0.25">
      <c r="Z1144" t="s">
        <v>3263</v>
      </c>
      <c r="AA1144" t="s">
        <v>3045</v>
      </c>
      <c r="AD1144" s="3"/>
    </row>
    <row r="1145" spans="26:30" x14ac:dyDescent="0.25">
      <c r="Z1145" t="s">
        <v>3264</v>
      </c>
      <c r="AA1145" t="s">
        <v>3106</v>
      </c>
      <c r="AD1145" s="3"/>
    </row>
    <row r="1146" spans="26:30" x14ac:dyDescent="0.25">
      <c r="Z1146" t="s">
        <v>3265</v>
      </c>
      <c r="AA1146" t="s">
        <v>3106</v>
      </c>
      <c r="AD1146" s="3"/>
    </row>
    <row r="1147" spans="26:30" x14ac:dyDescent="0.25">
      <c r="Z1147" t="s">
        <v>3266</v>
      </c>
      <c r="AA1147" t="s">
        <v>3045</v>
      </c>
      <c r="AD1147" s="3"/>
    </row>
    <row r="1148" spans="26:30" x14ac:dyDescent="0.25">
      <c r="Z1148" t="s">
        <v>3267</v>
      </c>
      <c r="AA1148" t="s">
        <v>3045</v>
      </c>
      <c r="AD1148" s="3"/>
    </row>
    <row r="1149" spans="26:30" x14ac:dyDescent="0.25">
      <c r="Z1149" t="s">
        <v>3268</v>
      </c>
      <c r="AA1149" t="s">
        <v>3045</v>
      </c>
      <c r="AD1149" s="3"/>
    </row>
    <row r="1150" spans="26:30" x14ac:dyDescent="0.25">
      <c r="Z1150" t="s">
        <v>1898</v>
      </c>
      <c r="AA1150" t="s">
        <v>3045</v>
      </c>
      <c r="AD1150" s="3"/>
    </row>
    <row r="1151" spans="26:30" x14ac:dyDescent="0.25">
      <c r="Z1151" t="s">
        <v>1900</v>
      </c>
      <c r="AA1151" t="s">
        <v>3045</v>
      </c>
      <c r="AD1151" s="3"/>
    </row>
    <row r="1152" spans="26:30" x14ac:dyDescent="0.25">
      <c r="Z1152" t="s">
        <v>3269</v>
      </c>
      <c r="AA1152" t="s">
        <v>3121</v>
      </c>
      <c r="AD1152" s="3"/>
    </row>
    <row r="1153" spans="26:30" x14ac:dyDescent="0.25">
      <c r="Z1153" t="s">
        <v>3270</v>
      </c>
      <c r="AA1153" t="s">
        <v>3121</v>
      </c>
      <c r="AD1153" s="3"/>
    </row>
    <row r="1154" spans="26:30" x14ac:dyDescent="0.25">
      <c r="Z1154" t="s">
        <v>3271</v>
      </c>
      <c r="AA1154" t="s">
        <v>3045</v>
      </c>
      <c r="AD1154" s="3"/>
    </row>
    <row r="1155" spans="26:30" x14ac:dyDescent="0.25">
      <c r="Z1155" t="s">
        <v>3272</v>
      </c>
      <c r="AA1155" t="s">
        <v>3045</v>
      </c>
      <c r="AD1155" s="3"/>
    </row>
    <row r="1156" spans="26:30" x14ac:dyDescent="0.25">
      <c r="Z1156" t="s">
        <v>3273</v>
      </c>
      <c r="AA1156" t="s">
        <v>3045</v>
      </c>
      <c r="AD1156" s="3"/>
    </row>
    <row r="1157" spans="26:30" x14ac:dyDescent="0.25">
      <c r="Z1157" t="s">
        <v>3274</v>
      </c>
      <c r="AA1157" t="s">
        <v>3045</v>
      </c>
      <c r="AD1157" s="3"/>
    </row>
    <row r="1158" spans="26:30" x14ac:dyDescent="0.25">
      <c r="Z1158" t="s">
        <v>3275</v>
      </c>
      <c r="AA1158" t="s">
        <v>3045</v>
      </c>
      <c r="AD1158" s="3"/>
    </row>
    <row r="1159" spans="26:30" x14ac:dyDescent="0.25">
      <c r="Z1159" t="s">
        <v>3276</v>
      </c>
      <c r="AA1159" t="s">
        <v>3045</v>
      </c>
      <c r="AD1159" s="3"/>
    </row>
    <row r="1160" spans="26:30" x14ac:dyDescent="0.25">
      <c r="Z1160" t="s">
        <v>1912</v>
      </c>
      <c r="AA1160" t="s">
        <v>3045</v>
      </c>
      <c r="AD1160" s="3"/>
    </row>
    <row r="1161" spans="26:30" x14ac:dyDescent="0.25">
      <c r="Z1161" t="s">
        <v>1914</v>
      </c>
      <c r="AA1161" t="s">
        <v>3045</v>
      </c>
      <c r="AD1161" s="3"/>
    </row>
    <row r="1162" spans="26:30" x14ac:dyDescent="0.25">
      <c r="Z1162" t="s">
        <v>3277</v>
      </c>
      <c r="AA1162" t="s">
        <v>3045</v>
      </c>
      <c r="AD1162" s="3"/>
    </row>
    <row r="1163" spans="26:30" x14ac:dyDescent="0.25">
      <c r="Z1163" t="s">
        <v>1918</v>
      </c>
      <c r="AA1163" t="s">
        <v>3045</v>
      </c>
      <c r="AD1163" s="3"/>
    </row>
    <row r="1164" spans="26:30" x14ac:dyDescent="0.25">
      <c r="Z1164" t="s">
        <v>1920</v>
      </c>
      <c r="AA1164" t="s">
        <v>3045</v>
      </c>
      <c r="AD1164" s="3"/>
    </row>
    <row r="1165" spans="26:30" x14ac:dyDescent="0.25">
      <c r="Z1165" t="s">
        <v>1922</v>
      </c>
      <c r="AA1165" t="s">
        <v>3045</v>
      </c>
      <c r="AD1165" s="3"/>
    </row>
    <row r="1166" spans="26:30" x14ac:dyDescent="0.25">
      <c r="Z1166" t="s">
        <v>3278</v>
      </c>
      <c r="AA1166" t="s">
        <v>3045</v>
      </c>
      <c r="AD1166" s="3"/>
    </row>
    <row r="1167" spans="26:30" x14ac:dyDescent="0.25">
      <c r="Z1167" t="s">
        <v>3279</v>
      </c>
      <c r="AA1167" t="s">
        <v>3045</v>
      </c>
      <c r="AD1167" s="3"/>
    </row>
    <row r="1168" spans="26:30" x14ac:dyDescent="0.25">
      <c r="Z1168" t="s">
        <v>3280</v>
      </c>
      <c r="AA1168" t="s">
        <v>3045</v>
      </c>
      <c r="AD1168" s="3"/>
    </row>
    <row r="1169" spans="26:30" x14ac:dyDescent="0.25">
      <c r="Z1169" t="s">
        <v>3281</v>
      </c>
      <c r="AA1169" t="s">
        <v>3045</v>
      </c>
      <c r="AD1169" s="3"/>
    </row>
    <row r="1170" spans="26:30" x14ac:dyDescent="0.25">
      <c r="Z1170" t="s">
        <v>3282</v>
      </c>
      <c r="AA1170" t="s">
        <v>3045</v>
      </c>
      <c r="AD1170" s="3"/>
    </row>
    <row r="1171" spans="26:30" x14ac:dyDescent="0.25">
      <c r="Z1171" t="s">
        <v>1928</v>
      </c>
      <c r="AA1171" t="s">
        <v>3045</v>
      </c>
      <c r="AD1171" s="3"/>
    </row>
    <row r="1172" spans="26:30" x14ac:dyDescent="0.25">
      <c r="Z1172" t="s">
        <v>3283</v>
      </c>
      <c r="AA1172" t="s">
        <v>3045</v>
      </c>
      <c r="AD1172" s="3"/>
    </row>
    <row r="1173" spans="26:30" x14ac:dyDescent="0.25">
      <c r="Z1173" t="s">
        <v>3284</v>
      </c>
      <c r="AA1173" t="s">
        <v>3045</v>
      </c>
      <c r="AD1173" s="3"/>
    </row>
    <row r="1174" spans="26:30" x14ac:dyDescent="0.25">
      <c r="Z1174" t="s">
        <v>3285</v>
      </c>
      <c r="AA1174" t="s">
        <v>3106</v>
      </c>
      <c r="AD1174" s="3"/>
    </row>
    <row r="1175" spans="26:30" x14ac:dyDescent="0.25">
      <c r="Z1175" t="s">
        <v>3286</v>
      </c>
      <c r="AA1175" t="s">
        <v>3045</v>
      </c>
      <c r="AD1175" s="3"/>
    </row>
    <row r="1176" spans="26:30" x14ac:dyDescent="0.25">
      <c r="Z1176" t="s">
        <v>3287</v>
      </c>
      <c r="AA1176" t="s">
        <v>3045</v>
      </c>
      <c r="AD1176" s="3"/>
    </row>
    <row r="1177" spans="26:30" x14ac:dyDescent="0.25">
      <c r="Z1177" t="s">
        <v>3288</v>
      </c>
      <c r="AA1177" t="s">
        <v>3045</v>
      </c>
      <c r="AD1177" s="3"/>
    </row>
    <row r="1178" spans="26:30" x14ac:dyDescent="0.25">
      <c r="Z1178" t="s">
        <v>3289</v>
      </c>
      <c r="AA1178" t="s">
        <v>3106</v>
      </c>
      <c r="AD1178" s="3"/>
    </row>
    <row r="1179" spans="26:30" x14ac:dyDescent="0.25">
      <c r="Z1179" t="s">
        <v>3290</v>
      </c>
      <c r="AA1179" t="s">
        <v>3106</v>
      </c>
      <c r="AD1179" s="3"/>
    </row>
    <row r="1180" spans="26:30" x14ac:dyDescent="0.25">
      <c r="Z1180" t="s">
        <v>3291</v>
      </c>
      <c r="AA1180" t="s">
        <v>3045</v>
      </c>
      <c r="AD1180" s="3"/>
    </row>
    <row r="1181" spans="26:30" x14ac:dyDescent="0.25">
      <c r="Z1181" t="s">
        <v>3292</v>
      </c>
      <c r="AA1181" t="s">
        <v>3045</v>
      </c>
      <c r="AD1181" s="3"/>
    </row>
    <row r="1182" spans="26:30" x14ac:dyDescent="0.25">
      <c r="Z1182" t="s">
        <v>3293</v>
      </c>
      <c r="AA1182" t="s">
        <v>3045</v>
      </c>
      <c r="AD1182" s="3"/>
    </row>
    <row r="1183" spans="26:30" x14ac:dyDescent="0.25">
      <c r="Z1183" t="s">
        <v>1930</v>
      </c>
      <c r="AA1183" t="s">
        <v>3106</v>
      </c>
      <c r="AD1183" s="3"/>
    </row>
    <row r="1184" spans="26:30" x14ac:dyDescent="0.25">
      <c r="Z1184" t="s">
        <v>3294</v>
      </c>
      <c r="AA1184" t="s">
        <v>3045</v>
      </c>
      <c r="AD1184" s="3"/>
    </row>
    <row r="1185" spans="26:30" x14ac:dyDescent="0.25">
      <c r="Z1185" t="s">
        <v>3295</v>
      </c>
      <c r="AA1185" t="s">
        <v>3045</v>
      </c>
      <c r="AD1185" s="3"/>
    </row>
    <row r="1186" spans="26:30" x14ac:dyDescent="0.25">
      <c r="Z1186" t="s">
        <v>3296</v>
      </c>
      <c r="AA1186" t="s">
        <v>3045</v>
      </c>
      <c r="AD1186" s="3"/>
    </row>
    <row r="1187" spans="26:30" x14ac:dyDescent="0.25">
      <c r="Z1187" t="s">
        <v>3297</v>
      </c>
      <c r="AA1187" t="s">
        <v>3045</v>
      </c>
      <c r="AD1187" s="3"/>
    </row>
    <row r="1188" spans="26:30" x14ac:dyDescent="0.25">
      <c r="Z1188" t="s">
        <v>1941</v>
      </c>
      <c r="AA1188" t="s">
        <v>3045</v>
      </c>
      <c r="AD1188" s="3"/>
    </row>
    <row r="1189" spans="26:30" x14ac:dyDescent="0.25">
      <c r="Z1189" t="s">
        <v>3298</v>
      </c>
      <c r="AA1189" t="s">
        <v>3045</v>
      </c>
      <c r="AD1189" s="3"/>
    </row>
    <row r="1190" spans="26:30" x14ac:dyDescent="0.25">
      <c r="Z1190" t="s">
        <v>3299</v>
      </c>
      <c r="AA1190" t="s">
        <v>3045</v>
      </c>
      <c r="AD1190" s="3"/>
    </row>
    <row r="1191" spans="26:30" x14ac:dyDescent="0.25">
      <c r="Z1191" t="s">
        <v>3300</v>
      </c>
      <c r="AA1191" t="s">
        <v>3045</v>
      </c>
      <c r="AD1191" s="3"/>
    </row>
    <row r="1192" spans="26:30" x14ac:dyDescent="0.25">
      <c r="Z1192" t="s">
        <v>1949</v>
      </c>
      <c r="AA1192" t="s">
        <v>3045</v>
      </c>
      <c r="AD1192" s="3"/>
    </row>
    <row r="1193" spans="26:30" x14ac:dyDescent="0.25">
      <c r="Z1193" t="s">
        <v>3301</v>
      </c>
      <c r="AA1193" t="s">
        <v>3045</v>
      </c>
      <c r="AD1193" s="3"/>
    </row>
    <row r="1194" spans="26:30" x14ac:dyDescent="0.25">
      <c r="Z1194" t="s">
        <v>3302</v>
      </c>
      <c r="AA1194" t="s">
        <v>3045</v>
      </c>
      <c r="AD1194" s="3"/>
    </row>
    <row r="1195" spans="26:30" x14ac:dyDescent="0.25">
      <c r="Z1195" t="s">
        <v>3303</v>
      </c>
      <c r="AA1195" t="s">
        <v>3045</v>
      </c>
      <c r="AD1195" s="3"/>
    </row>
    <row r="1196" spans="26:30" x14ac:dyDescent="0.25">
      <c r="Z1196" t="s">
        <v>3304</v>
      </c>
      <c r="AA1196" t="s">
        <v>3045</v>
      </c>
      <c r="AD1196" s="3"/>
    </row>
    <row r="1197" spans="26:30" x14ac:dyDescent="0.25">
      <c r="Z1197" t="s">
        <v>3305</v>
      </c>
      <c r="AA1197" t="s">
        <v>3045</v>
      </c>
      <c r="AD1197" s="3"/>
    </row>
    <row r="1198" spans="26:30" x14ac:dyDescent="0.25">
      <c r="Z1198" t="s">
        <v>3306</v>
      </c>
      <c r="AA1198" t="s">
        <v>3045</v>
      </c>
      <c r="AD1198" s="3"/>
    </row>
    <row r="1199" spans="26:30" x14ac:dyDescent="0.25">
      <c r="Z1199" t="s">
        <v>3307</v>
      </c>
      <c r="AA1199" t="s">
        <v>3045</v>
      </c>
      <c r="AD1199" s="3"/>
    </row>
    <row r="1200" spans="26:30" x14ac:dyDescent="0.25">
      <c r="Z1200" t="s">
        <v>3308</v>
      </c>
      <c r="AA1200" t="s">
        <v>3102</v>
      </c>
      <c r="AD1200" s="3"/>
    </row>
    <row r="1201" spans="26:30" x14ac:dyDescent="0.25">
      <c r="Z1201" t="s">
        <v>3309</v>
      </c>
      <c r="AA1201" t="s">
        <v>3106</v>
      </c>
      <c r="AD1201" s="3"/>
    </row>
    <row r="1202" spans="26:30" x14ac:dyDescent="0.25">
      <c r="Z1202" t="s">
        <v>3310</v>
      </c>
      <c r="AA1202" t="s">
        <v>3045</v>
      </c>
      <c r="AD1202" s="3"/>
    </row>
    <row r="1203" spans="26:30" x14ac:dyDescent="0.25">
      <c r="Z1203" t="s">
        <v>3311</v>
      </c>
      <c r="AA1203" t="s">
        <v>3082</v>
      </c>
      <c r="AD1203" s="3"/>
    </row>
    <row r="1204" spans="26:30" x14ac:dyDescent="0.25">
      <c r="Z1204" t="s">
        <v>3312</v>
      </c>
      <c r="AA1204" t="s">
        <v>3102</v>
      </c>
      <c r="AD1204" s="3"/>
    </row>
    <row r="1205" spans="26:30" x14ac:dyDescent="0.25">
      <c r="Z1205" t="s">
        <v>3313</v>
      </c>
      <c r="AA1205" t="s">
        <v>3045</v>
      </c>
      <c r="AD1205" s="3"/>
    </row>
    <row r="1206" spans="26:30" x14ac:dyDescent="0.25">
      <c r="Z1206" t="s">
        <v>1959</v>
      </c>
      <c r="AA1206" t="s">
        <v>3045</v>
      </c>
      <c r="AD1206" s="3"/>
    </row>
    <row r="1207" spans="26:30" x14ac:dyDescent="0.25">
      <c r="Z1207" t="s">
        <v>3314</v>
      </c>
      <c r="AA1207" t="s">
        <v>3106</v>
      </c>
      <c r="AD1207" s="3"/>
    </row>
    <row r="1208" spans="26:30" x14ac:dyDescent="0.25">
      <c r="Z1208" t="s">
        <v>3315</v>
      </c>
      <c r="AA1208" t="s">
        <v>3045</v>
      </c>
      <c r="AD1208" s="3"/>
    </row>
    <row r="1209" spans="26:30" x14ac:dyDescent="0.25">
      <c r="Z1209" t="s">
        <v>3316</v>
      </c>
      <c r="AA1209" t="s">
        <v>3045</v>
      </c>
      <c r="AD1209" s="3"/>
    </row>
    <row r="1210" spans="26:30" x14ac:dyDescent="0.25">
      <c r="Z1210" t="s">
        <v>3317</v>
      </c>
      <c r="AA1210" t="s">
        <v>3106</v>
      </c>
      <c r="AD1210" s="3"/>
    </row>
    <row r="1211" spans="26:30" x14ac:dyDescent="0.25">
      <c r="Z1211" t="s">
        <v>3318</v>
      </c>
      <c r="AA1211" t="s">
        <v>3045</v>
      </c>
      <c r="AD1211" s="3"/>
    </row>
    <row r="1212" spans="26:30" x14ac:dyDescent="0.25">
      <c r="Z1212" t="s">
        <v>3319</v>
      </c>
      <c r="AA1212" t="s">
        <v>3045</v>
      </c>
      <c r="AD1212" s="3"/>
    </row>
    <row r="1213" spans="26:30" x14ac:dyDescent="0.25">
      <c r="Z1213" t="s">
        <v>3320</v>
      </c>
      <c r="AA1213" t="s">
        <v>3045</v>
      </c>
      <c r="AD1213" s="3"/>
    </row>
    <row r="1214" spans="26:30" x14ac:dyDescent="0.25">
      <c r="Z1214" t="s">
        <v>3321</v>
      </c>
      <c r="AA1214" t="s">
        <v>3045</v>
      </c>
      <c r="AD1214" s="3"/>
    </row>
    <row r="1215" spans="26:30" x14ac:dyDescent="0.25">
      <c r="Z1215" t="s">
        <v>3322</v>
      </c>
      <c r="AA1215" t="s">
        <v>3045</v>
      </c>
      <c r="AD1215" s="3"/>
    </row>
    <row r="1216" spans="26:30" x14ac:dyDescent="0.25">
      <c r="Z1216" t="s">
        <v>3323</v>
      </c>
      <c r="AA1216" t="s">
        <v>3045</v>
      </c>
      <c r="AD1216" s="3"/>
    </row>
    <row r="1217" spans="26:30" x14ac:dyDescent="0.25">
      <c r="Z1217" t="s">
        <v>1965</v>
      </c>
      <c r="AA1217" t="s">
        <v>3045</v>
      </c>
      <c r="AD1217" s="3"/>
    </row>
    <row r="1218" spans="26:30" x14ac:dyDescent="0.25">
      <c r="Z1218" t="s">
        <v>1969</v>
      </c>
      <c r="AA1218" t="s">
        <v>3045</v>
      </c>
      <c r="AD1218" s="3"/>
    </row>
    <row r="1219" spans="26:30" x14ac:dyDescent="0.25">
      <c r="Z1219" t="s">
        <v>3324</v>
      </c>
      <c r="AA1219" t="s">
        <v>3045</v>
      </c>
      <c r="AD1219" s="3"/>
    </row>
    <row r="1220" spans="26:30" x14ac:dyDescent="0.25">
      <c r="Z1220" t="s">
        <v>3325</v>
      </c>
      <c r="AA1220" t="s">
        <v>3045</v>
      </c>
      <c r="AD1220" s="3"/>
    </row>
    <row r="1221" spans="26:30" x14ac:dyDescent="0.25">
      <c r="Z1221" t="s">
        <v>3326</v>
      </c>
      <c r="AA1221" t="s">
        <v>3045</v>
      </c>
      <c r="AD1221" s="3"/>
    </row>
    <row r="1222" spans="26:30" x14ac:dyDescent="0.25">
      <c r="Z1222" t="s">
        <v>3327</v>
      </c>
      <c r="AA1222" t="s">
        <v>3045</v>
      </c>
      <c r="AD1222" s="3"/>
    </row>
    <row r="1223" spans="26:30" x14ac:dyDescent="0.25">
      <c r="Z1223" t="s">
        <v>3328</v>
      </c>
      <c r="AA1223" t="s">
        <v>3045</v>
      </c>
      <c r="AD1223" s="3"/>
    </row>
    <row r="1224" spans="26:30" x14ac:dyDescent="0.25">
      <c r="Z1224" t="s">
        <v>3329</v>
      </c>
      <c r="AA1224" t="s">
        <v>3106</v>
      </c>
      <c r="AD1224" s="3"/>
    </row>
    <row r="1225" spans="26:30" x14ac:dyDescent="0.25">
      <c r="Z1225" t="s">
        <v>3330</v>
      </c>
      <c r="AA1225" t="s">
        <v>3045</v>
      </c>
      <c r="AD1225" s="3"/>
    </row>
    <row r="1226" spans="26:30" x14ac:dyDescent="0.25">
      <c r="Z1226" t="s">
        <v>3331</v>
      </c>
      <c r="AA1226" t="s">
        <v>3102</v>
      </c>
      <c r="AD1226" s="3"/>
    </row>
    <row r="1227" spans="26:30" x14ac:dyDescent="0.25">
      <c r="Z1227" t="s">
        <v>3332</v>
      </c>
      <c r="AA1227" t="s">
        <v>3076</v>
      </c>
      <c r="AD1227" s="3"/>
    </row>
    <row r="1228" spans="26:30" x14ac:dyDescent="0.25">
      <c r="Z1228" t="s">
        <v>3333</v>
      </c>
      <c r="AA1228" t="s">
        <v>3164</v>
      </c>
      <c r="AD1228" s="3"/>
    </row>
    <row r="1229" spans="26:30" x14ac:dyDescent="0.25">
      <c r="Z1229" t="s">
        <v>3334</v>
      </c>
      <c r="AA1229" t="s">
        <v>3045</v>
      </c>
      <c r="AD1229" s="3"/>
    </row>
    <row r="1230" spans="26:30" x14ac:dyDescent="0.25">
      <c r="Z1230" t="s">
        <v>3335</v>
      </c>
      <c r="AA1230" t="s">
        <v>3045</v>
      </c>
      <c r="AD1230" s="3"/>
    </row>
    <row r="1231" spans="26:30" x14ac:dyDescent="0.25">
      <c r="Z1231" t="s">
        <v>3336</v>
      </c>
      <c r="AA1231" t="s">
        <v>3045</v>
      </c>
      <c r="AD1231" s="3"/>
    </row>
    <row r="1232" spans="26:30" x14ac:dyDescent="0.25">
      <c r="Z1232" t="s">
        <v>3337</v>
      </c>
      <c r="AA1232" t="s">
        <v>3045</v>
      </c>
      <c r="AD1232" s="3"/>
    </row>
    <row r="1233" spans="26:30" x14ac:dyDescent="0.25">
      <c r="Z1233" t="s">
        <v>3338</v>
      </c>
      <c r="AA1233" t="s">
        <v>3045</v>
      </c>
      <c r="AD1233" s="3"/>
    </row>
    <row r="1234" spans="26:30" x14ac:dyDescent="0.25">
      <c r="Z1234" t="s">
        <v>3339</v>
      </c>
      <c r="AA1234" t="s">
        <v>3045</v>
      </c>
      <c r="AD1234" s="3"/>
    </row>
    <row r="1235" spans="26:30" x14ac:dyDescent="0.25">
      <c r="Z1235" t="s">
        <v>3340</v>
      </c>
      <c r="AA1235" t="s">
        <v>3045</v>
      </c>
      <c r="AD1235" s="3"/>
    </row>
    <row r="1236" spans="26:30" x14ac:dyDescent="0.25">
      <c r="Z1236" t="s">
        <v>3341</v>
      </c>
      <c r="AA1236" t="s">
        <v>3045</v>
      </c>
      <c r="AD1236" s="3"/>
    </row>
    <row r="1237" spans="26:30" x14ac:dyDescent="0.25">
      <c r="Z1237" t="s">
        <v>606</v>
      </c>
      <c r="AA1237" t="s">
        <v>3121</v>
      </c>
      <c r="AD1237" s="3"/>
    </row>
    <row r="1238" spans="26:30" x14ac:dyDescent="0.25">
      <c r="Z1238" t="s">
        <v>610</v>
      </c>
      <c r="AA1238" t="s">
        <v>3121</v>
      </c>
      <c r="AD1238" s="3"/>
    </row>
    <row r="1239" spans="26:30" x14ac:dyDescent="0.25">
      <c r="Z1239" t="s">
        <v>612</v>
      </c>
      <c r="AA1239" t="s">
        <v>3121</v>
      </c>
      <c r="AD1239" s="3"/>
    </row>
    <row r="1240" spans="26:30" x14ac:dyDescent="0.25">
      <c r="Z1240" t="s">
        <v>614</v>
      </c>
      <c r="AA1240" t="s">
        <v>3121</v>
      </c>
      <c r="AD1240" s="3"/>
    </row>
    <row r="1241" spans="26:30" x14ac:dyDescent="0.25">
      <c r="Z1241" t="s">
        <v>2199</v>
      </c>
      <c r="AA1241" t="s">
        <v>3106</v>
      </c>
      <c r="AD1241" s="3"/>
    </row>
    <row r="1242" spans="26:30" x14ac:dyDescent="0.25">
      <c r="Z1242" t="s">
        <v>3342</v>
      </c>
      <c r="AA1242" t="s">
        <v>3045</v>
      </c>
      <c r="AD1242" s="3"/>
    </row>
    <row r="1243" spans="26:30" x14ac:dyDescent="0.25">
      <c r="Z1243" t="s">
        <v>2245</v>
      </c>
      <c r="AA1243" t="s">
        <v>3106</v>
      </c>
      <c r="AD1243" s="3"/>
    </row>
    <row r="1244" spans="26:30" x14ac:dyDescent="0.25">
      <c r="Z1244" t="s">
        <v>2267</v>
      </c>
      <c r="AA1244" t="s">
        <v>3121</v>
      </c>
      <c r="AD1244" s="3"/>
    </row>
    <row r="1245" spans="26:30" x14ac:dyDescent="0.25">
      <c r="Z1245" t="s">
        <v>3343</v>
      </c>
      <c r="AA1245" t="s">
        <v>3121</v>
      </c>
      <c r="AD1245" s="3"/>
    </row>
    <row r="1246" spans="26:30" x14ac:dyDescent="0.25">
      <c r="Z1246" t="s">
        <v>3344</v>
      </c>
      <c r="AA1246" t="s">
        <v>3121</v>
      </c>
      <c r="AD1246" s="3"/>
    </row>
    <row r="1247" spans="26:30" x14ac:dyDescent="0.25">
      <c r="Z1247" t="s">
        <v>2269</v>
      </c>
      <c r="AA1247" t="s">
        <v>3121</v>
      </c>
      <c r="AD1247" s="3"/>
    </row>
    <row r="1248" spans="26:30" x14ac:dyDescent="0.25">
      <c r="Z1248" t="s">
        <v>3345</v>
      </c>
      <c r="AA1248" t="s">
        <v>3121</v>
      </c>
      <c r="AD1248" s="3"/>
    </row>
    <row r="1249" spans="26:30" x14ac:dyDescent="0.25">
      <c r="Z1249" t="s">
        <v>3346</v>
      </c>
      <c r="AA1249" t="s">
        <v>3045</v>
      </c>
      <c r="AD1249" s="3"/>
    </row>
    <row r="1250" spans="26:30" x14ac:dyDescent="0.25">
      <c r="Z1250" t="s">
        <v>3347</v>
      </c>
      <c r="AA1250" t="s">
        <v>3045</v>
      </c>
      <c r="AD1250" s="3"/>
    </row>
    <row r="1251" spans="26:30" x14ac:dyDescent="0.25">
      <c r="Z1251" t="s">
        <v>3348</v>
      </c>
      <c r="AA1251" t="s">
        <v>3045</v>
      </c>
      <c r="AD1251" s="3"/>
    </row>
    <row r="1252" spans="26:30" x14ac:dyDescent="0.25">
      <c r="Z1252" t="s">
        <v>3349</v>
      </c>
      <c r="AA1252" t="s">
        <v>3045</v>
      </c>
      <c r="AD1252" s="3"/>
    </row>
    <row r="1253" spans="26:30" x14ac:dyDescent="0.25">
      <c r="Z1253" t="s">
        <v>3350</v>
      </c>
      <c r="AA1253" t="s">
        <v>3045</v>
      </c>
      <c r="AD1253" s="3"/>
    </row>
    <row r="1254" spans="26:30" x14ac:dyDescent="0.25">
      <c r="Z1254" t="s">
        <v>3351</v>
      </c>
      <c r="AA1254" t="s">
        <v>3045</v>
      </c>
      <c r="AD1254" s="3"/>
    </row>
    <row r="1255" spans="26:30" x14ac:dyDescent="0.25">
      <c r="Z1255" t="s">
        <v>3352</v>
      </c>
      <c r="AA1255" t="s">
        <v>3045</v>
      </c>
      <c r="AD1255" s="3"/>
    </row>
    <row r="1256" spans="26:30" x14ac:dyDescent="0.25">
      <c r="Z1256" t="s">
        <v>3353</v>
      </c>
      <c r="AA1256" t="s">
        <v>3045</v>
      </c>
      <c r="AD1256" s="3"/>
    </row>
    <row r="1257" spans="26:30" x14ac:dyDescent="0.25">
      <c r="Z1257" t="s">
        <v>3354</v>
      </c>
      <c r="AA1257" t="s">
        <v>3045</v>
      </c>
      <c r="AD1257" s="3"/>
    </row>
    <row r="1258" spans="26:30" x14ac:dyDescent="0.25">
      <c r="Z1258" t="s">
        <v>3355</v>
      </c>
      <c r="AA1258" t="s">
        <v>3045</v>
      </c>
      <c r="AD1258" s="3"/>
    </row>
    <row r="1259" spans="26:30" x14ac:dyDescent="0.25">
      <c r="Z1259" t="s">
        <v>3356</v>
      </c>
      <c r="AA1259" t="s">
        <v>3045</v>
      </c>
      <c r="AD1259" s="3"/>
    </row>
    <row r="1260" spans="26:30" x14ac:dyDescent="0.25">
      <c r="Z1260" t="s">
        <v>3357</v>
      </c>
      <c r="AA1260" t="s">
        <v>3045</v>
      </c>
      <c r="AD1260" s="3"/>
    </row>
    <row r="1261" spans="26:30" x14ac:dyDescent="0.25">
      <c r="Z1261" t="s">
        <v>3358</v>
      </c>
      <c r="AA1261" t="s">
        <v>3045</v>
      </c>
      <c r="AD1261" s="3"/>
    </row>
    <row r="1262" spans="26:30" x14ac:dyDescent="0.25">
      <c r="Z1262" t="s">
        <v>3359</v>
      </c>
      <c r="AA1262" t="s">
        <v>3045</v>
      </c>
      <c r="AD1262" s="3"/>
    </row>
    <row r="1263" spans="26:30" x14ac:dyDescent="0.25">
      <c r="Z1263" t="s">
        <v>3360</v>
      </c>
      <c r="AA1263" t="s">
        <v>3045</v>
      </c>
      <c r="AD1263" s="3"/>
    </row>
    <row r="1264" spans="26:30" x14ac:dyDescent="0.25">
      <c r="Z1264" t="s">
        <v>3361</v>
      </c>
      <c r="AA1264" t="s">
        <v>3045</v>
      </c>
      <c r="AD1264" s="3"/>
    </row>
    <row r="1265" spans="26:30" x14ac:dyDescent="0.25">
      <c r="Z1265" t="s">
        <v>3362</v>
      </c>
      <c r="AA1265" t="s">
        <v>3045</v>
      </c>
      <c r="AD1265" s="3"/>
    </row>
    <row r="1266" spans="26:30" x14ac:dyDescent="0.25">
      <c r="Z1266" t="s">
        <v>3363</v>
      </c>
      <c r="AA1266" t="s">
        <v>3045</v>
      </c>
      <c r="AD1266" s="3"/>
    </row>
    <row r="1267" spans="26:30" x14ac:dyDescent="0.25">
      <c r="Z1267" t="s">
        <v>3364</v>
      </c>
      <c r="AA1267" t="s">
        <v>3045</v>
      </c>
      <c r="AD1267" s="3"/>
    </row>
    <row r="1268" spans="26:30" x14ac:dyDescent="0.25">
      <c r="Z1268" t="s">
        <v>3365</v>
      </c>
      <c r="AA1268" t="s">
        <v>3045</v>
      </c>
      <c r="AD1268" s="3"/>
    </row>
    <row r="1269" spans="26:30" x14ac:dyDescent="0.25">
      <c r="Z1269" t="s">
        <v>1087</v>
      </c>
      <c r="AA1269" t="s">
        <v>3045</v>
      </c>
      <c r="AD1269" s="3"/>
    </row>
    <row r="1270" spans="26:30" x14ac:dyDescent="0.25">
      <c r="Z1270" t="s">
        <v>1081</v>
      </c>
      <c r="AA1270" t="s">
        <v>3045</v>
      </c>
      <c r="AD1270" s="3"/>
    </row>
    <row r="1271" spans="26:30" x14ac:dyDescent="0.25">
      <c r="Z1271" t="s">
        <v>1085</v>
      </c>
      <c r="AA1271" t="s">
        <v>3045</v>
      </c>
      <c r="AD1271" s="3"/>
    </row>
    <row r="1272" spans="26:30" x14ac:dyDescent="0.25">
      <c r="Z1272" t="s">
        <v>1083</v>
      </c>
      <c r="AA1272" t="s">
        <v>3045</v>
      </c>
      <c r="AD1272" s="3"/>
    </row>
    <row r="1273" spans="26:30" x14ac:dyDescent="0.25">
      <c r="Z1273" t="s">
        <v>3366</v>
      </c>
      <c r="AA1273" t="s">
        <v>3045</v>
      </c>
      <c r="AD1273" s="3"/>
    </row>
    <row r="1274" spans="26:30" x14ac:dyDescent="0.25">
      <c r="Z1274" t="s">
        <v>3367</v>
      </c>
      <c r="AA1274" t="s">
        <v>3045</v>
      </c>
      <c r="AD1274" s="3"/>
    </row>
    <row r="1275" spans="26:30" x14ac:dyDescent="0.25">
      <c r="Z1275" t="s">
        <v>3368</v>
      </c>
      <c r="AA1275" t="s">
        <v>3045</v>
      </c>
      <c r="AD1275" s="3"/>
    </row>
    <row r="1276" spans="26:30" x14ac:dyDescent="0.25">
      <c r="Z1276" t="s">
        <v>3369</v>
      </c>
      <c r="AA1276" t="s">
        <v>3045</v>
      </c>
      <c r="AD1276" s="3"/>
    </row>
    <row r="1277" spans="26:30" x14ac:dyDescent="0.25">
      <c r="Z1277" t="s">
        <v>2076</v>
      </c>
      <c r="AA1277" t="s">
        <v>3045</v>
      </c>
      <c r="AD1277" s="3"/>
    </row>
    <row r="1278" spans="26:30" x14ac:dyDescent="0.25">
      <c r="Z1278" t="s">
        <v>3370</v>
      </c>
      <c r="AA1278" t="s">
        <v>3045</v>
      </c>
      <c r="AD1278" s="3"/>
    </row>
    <row r="1279" spans="26:30" x14ac:dyDescent="0.25">
      <c r="Z1279" t="s">
        <v>3371</v>
      </c>
      <c r="AA1279" t="s">
        <v>3045</v>
      </c>
      <c r="AD1279" s="3"/>
    </row>
    <row r="1280" spans="26:30" x14ac:dyDescent="0.25">
      <c r="Z1280" t="s">
        <v>3372</v>
      </c>
      <c r="AA1280" t="s">
        <v>3045</v>
      </c>
      <c r="AD1280" s="3"/>
    </row>
    <row r="1281" spans="26:30" x14ac:dyDescent="0.25">
      <c r="Z1281" t="s">
        <v>3373</v>
      </c>
      <c r="AA1281" t="s">
        <v>3045</v>
      </c>
      <c r="AD1281" s="3"/>
    </row>
    <row r="1282" spans="26:30" x14ac:dyDescent="0.25">
      <c r="Z1282" t="s">
        <v>3374</v>
      </c>
      <c r="AA1282" t="s">
        <v>3375</v>
      </c>
      <c r="AD1282" s="3"/>
    </row>
    <row r="1283" spans="26:30" x14ac:dyDescent="0.25">
      <c r="Z1283" t="s">
        <v>3376</v>
      </c>
      <c r="AA1283" t="s">
        <v>3045</v>
      </c>
      <c r="AD1283" s="3"/>
    </row>
    <row r="1284" spans="26:30" x14ac:dyDescent="0.25">
      <c r="Z1284" t="s">
        <v>3377</v>
      </c>
      <c r="AA1284" t="s">
        <v>3045</v>
      </c>
      <c r="AD1284" s="3"/>
    </row>
    <row r="1285" spans="26:30" x14ac:dyDescent="0.25">
      <c r="Z1285" t="s">
        <v>3378</v>
      </c>
      <c r="AA1285" t="s">
        <v>3045</v>
      </c>
      <c r="AD1285" s="3"/>
    </row>
    <row r="1286" spans="26:30" x14ac:dyDescent="0.25">
      <c r="Z1286" t="s">
        <v>2187</v>
      </c>
      <c r="AA1286" t="s">
        <v>3045</v>
      </c>
      <c r="AD1286" s="3"/>
    </row>
    <row r="1287" spans="26:30" x14ac:dyDescent="0.25">
      <c r="Z1287" t="s">
        <v>3379</v>
      </c>
      <c r="AA1287" t="s">
        <v>3045</v>
      </c>
      <c r="AD1287" s="3"/>
    </row>
    <row r="1288" spans="26:30" x14ac:dyDescent="0.25">
      <c r="Z1288" t="s">
        <v>2060</v>
      </c>
      <c r="AA1288" t="s">
        <v>3121</v>
      </c>
      <c r="AD1288" s="3"/>
    </row>
    <row r="1289" spans="26:30" x14ac:dyDescent="0.25">
      <c r="Z1289" t="s">
        <v>2018</v>
      </c>
      <c r="AA1289" t="s">
        <v>3045</v>
      </c>
      <c r="AD1289" s="3"/>
    </row>
    <row r="1290" spans="26:30" x14ac:dyDescent="0.25">
      <c r="Z1290" t="s">
        <v>3380</v>
      </c>
      <c r="AA1290" t="s">
        <v>3045</v>
      </c>
      <c r="AD1290" s="3"/>
    </row>
    <row r="1291" spans="26:30" x14ac:dyDescent="0.25">
      <c r="Z1291" t="s">
        <v>3381</v>
      </c>
      <c r="AA1291" t="s">
        <v>3045</v>
      </c>
      <c r="AD1291" s="3"/>
    </row>
    <row r="1292" spans="26:30" x14ac:dyDescent="0.25">
      <c r="Z1292" t="s">
        <v>3382</v>
      </c>
      <c r="AA1292" t="s">
        <v>3045</v>
      </c>
      <c r="AD1292" s="3"/>
    </row>
    <row r="1293" spans="26:30" x14ac:dyDescent="0.25">
      <c r="Z1293" t="s">
        <v>3383</v>
      </c>
      <c r="AA1293" t="s">
        <v>3045</v>
      </c>
      <c r="AD1293" s="3"/>
    </row>
    <row r="1294" spans="26:30" x14ac:dyDescent="0.25">
      <c r="Z1294" t="s">
        <v>3384</v>
      </c>
      <c r="AA1294" t="s">
        <v>3045</v>
      </c>
      <c r="AD1294" s="3"/>
    </row>
    <row r="1295" spans="26:30" x14ac:dyDescent="0.25">
      <c r="Z1295" t="s">
        <v>3385</v>
      </c>
      <c r="AA1295" t="s">
        <v>3121</v>
      </c>
      <c r="AD1295" s="3"/>
    </row>
    <row r="1296" spans="26:30" x14ac:dyDescent="0.25">
      <c r="Z1296" t="s">
        <v>3386</v>
      </c>
      <c r="AA1296" t="s">
        <v>3045</v>
      </c>
      <c r="AD1296" s="3"/>
    </row>
    <row r="1297" spans="26:30" x14ac:dyDescent="0.25">
      <c r="Z1297" t="s">
        <v>3387</v>
      </c>
      <c r="AA1297" t="s">
        <v>3045</v>
      </c>
      <c r="AD1297" s="3"/>
    </row>
    <row r="1298" spans="26:30" x14ac:dyDescent="0.25">
      <c r="Z1298" t="s">
        <v>2082</v>
      </c>
      <c r="AA1298" t="s">
        <v>3045</v>
      </c>
      <c r="AD1298" s="3"/>
    </row>
    <row r="1299" spans="26:30" x14ac:dyDescent="0.25">
      <c r="Z1299" t="s">
        <v>3388</v>
      </c>
      <c r="AA1299" t="s">
        <v>3106</v>
      </c>
      <c r="AD1299" s="3"/>
    </row>
    <row r="1300" spans="26:30" x14ac:dyDescent="0.25">
      <c r="Z1300" t="s">
        <v>3389</v>
      </c>
      <c r="AA1300" t="s">
        <v>3045</v>
      </c>
      <c r="AD1300" s="3"/>
    </row>
    <row r="1301" spans="26:30" x14ac:dyDescent="0.25">
      <c r="Z1301" t="s">
        <v>2074</v>
      </c>
      <c r="AA1301" t="s">
        <v>3106</v>
      </c>
      <c r="AD1301" s="3"/>
    </row>
    <row r="1302" spans="26:30" x14ac:dyDescent="0.25">
      <c r="Z1302" t="s">
        <v>3390</v>
      </c>
      <c r="AA1302" t="s">
        <v>3045</v>
      </c>
      <c r="AD1302" s="3"/>
    </row>
    <row r="1303" spans="26:30" x14ac:dyDescent="0.25">
      <c r="Z1303" t="s">
        <v>3391</v>
      </c>
      <c r="AA1303" t="s">
        <v>3045</v>
      </c>
      <c r="AD1303" s="3"/>
    </row>
    <row r="1304" spans="26:30" x14ac:dyDescent="0.25">
      <c r="Z1304" t="s">
        <v>3392</v>
      </c>
      <c r="AA1304" t="s">
        <v>3045</v>
      </c>
      <c r="AD1304" s="3"/>
    </row>
    <row r="1305" spans="26:30" x14ac:dyDescent="0.25">
      <c r="Z1305" t="s">
        <v>2072</v>
      </c>
      <c r="AA1305" t="s">
        <v>3045</v>
      </c>
      <c r="AD1305" s="3"/>
    </row>
    <row r="1306" spans="26:30" x14ac:dyDescent="0.25">
      <c r="Z1306" t="s">
        <v>3393</v>
      </c>
      <c r="AA1306" t="s">
        <v>3045</v>
      </c>
      <c r="AD1306" s="3"/>
    </row>
    <row r="1307" spans="26:30" x14ac:dyDescent="0.25">
      <c r="Z1307" t="s">
        <v>3394</v>
      </c>
      <c r="AA1307" t="s">
        <v>3045</v>
      </c>
      <c r="AD1307" s="3"/>
    </row>
    <row r="1308" spans="26:30" x14ac:dyDescent="0.25">
      <c r="Z1308" t="s">
        <v>2034</v>
      </c>
      <c r="AA1308" t="s">
        <v>3106</v>
      </c>
      <c r="AD1308" s="3"/>
    </row>
    <row r="1309" spans="26:30" x14ac:dyDescent="0.25">
      <c r="Z1309" t="s">
        <v>3395</v>
      </c>
      <c r="AA1309" t="s">
        <v>3045</v>
      </c>
      <c r="AD1309" s="3"/>
    </row>
    <row r="1310" spans="26:30" x14ac:dyDescent="0.25">
      <c r="Z1310" t="s">
        <v>3396</v>
      </c>
      <c r="AA1310" t="s">
        <v>3045</v>
      </c>
      <c r="AD1310" s="3"/>
    </row>
    <row r="1311" spans="26:30" x14ac:dyDescent="0.25">
      <c r="Z1311" t="s">
        <v>1413</v>
      </c>
      <c r="AA1311" t="s">
        <v>3045</v>
      </c>
      <c r="AD1311" s="3"/>
    </row>
    <row r="1312" spans="26:30" x14ac:dyDescent="0.25">
      <c r="Z1312" t="s">
        <v>2030</v>
      </c>
      <c r="AA1312" t="s">
        <v>3045</v>
      </c>
      <c r="AD1312" s="3"/>
    </row>
    <row r="1313" spans="26:30" x14ac:dyDescent="0.25">
      <c r="Z1313" t="s">
        <v>3397</v>
      </c>
      <c r="AA1313" t="s">
        <v>3045</v>
      </c>
      <c r="AD1313" s="3"/>
    </row>
    <row r="1314" spans="26:30" x14ac:dyDescent="0.25">
      <c r="Z1314" t="s">
        <v>1129</v>
      </c>
      <c r="AA1314" t="s">
        <v>3045</v>
      </c>
      <c r="AD1314" s="3"/>
    </row>
    <row r="1315" spans="26:30" x14ac:dyDescent="0.25">
      <c r="Z1315" t="s">
        <v>3398</v>
      </c>
      <c r="AA1315" t="s">
        <v>3106</v>
      </c>
      <c r="AD1315" s="3"/>
    </row>
    <row r="1316" spans="26:30" x14ac:dyDescent="0.25">
      <c r="Z1316" t="s">
        <v>3399</v>
      </c>
      <c r="AA1316" t="s">
        <v>3106</v>
      </c>
      <c r="AD1316" s="3"/>
    </row>
    <row r="1317" spans="26:30" x14ac:dyDescent="0.25">
      <c r="Z1317" t="s">
        <v>3400</v>
      </c>
      <c r="AA1317" t="s">
        <v>3106</v>
      </c>
      <c r="AD1317" s="3"/>
    </row>
    <row r="1318" spans="26:30" x14ac:dyDescent="0.25">
      <c r="Z1318" t="s">
        <v>3401</v>
      </c>
      <c r="AA1318" t="s">
        <v>3045</v>
      </c>
      <c r="AD1318" s="3"/>
    </row>
    <row r="1319" spans="26:30" x14ac:dyDescent="0.25">
      <c r="Z1319" t="s">
        <v>1894</v>
      </c>
      <c r="AA1319" t="s">
        <v>3045</v>
      </c>
      <c r="AD1319" s="3"/>
    </row>
    <row r="1320" spans="26:30" x14ac:dyDescent="0.25">
      <c r="Z1320" t="s">
        <v>3402</v>
      </c>
      <c r="AA1320" t="s">
        <v>3045</v>
      </c>
      <c r="AD1320" s="3"/>
    </row>
    <row r="1321" spans="26:30" x14ac:dyDescent="0.25">
      <c r="Z1321" t="s">
        <v>3403</v>
      </c>
      <c r="AA1321" t="s">
        <v>3045</v>
      </c>
      <c r="AD1321" s="3"/>
    </row>
    <row r="1322" spans="26:30" x14ac:dyDescent="0.25">
      <c r="Z1322" t="s">
        <v>3404</v>
      </c>
      <c r="AA1322" t="s">
        <v>3045</v>
      </c>
      <c r="AD1322" s="3"/>
    </row>
    <row r="1323" spans="26:30" x14ac:dyDescent="0.25">
      <c r="Z1323" t="s">
        <v>2128</v>
      </c>
      <c r="AA1323" t="s">
        <v>3045</v>
      </c>
      <c r="AD1323" s="3"/>
    </row>
    <row r="1324" spans="26:30" x14ac:dyDescent="0.25">
      <c r="Z1324" t="s">
        <v>2078</v>
      </c>
      <c r="AA1324" t="s">
        <v>3045</v>
      </c>
      <c r="AD1324" s="3"/>
    </row>
    <row r="1325" spans="26:30" x14ac:dyDescent="0.25">
      <c r="Z1325" t="s">
        <v>1652</v>
      </c>
      <c r="AA1325" t="s">
        <v>3045</v>
      </c>
      <c r="AD1325" s="3"/>
    </row>
    <row r="1326" spans="26:30" x14ac:dyDescent="0.25">
      <c r="Z1326" t="s">
        <v>1597</v>
      </c>
      <c r="AA1326" t="s">
        <v>3045</v>
      </c>
      <c r="AD1326" s="3"/>
    </row>
    <row r="1327" spans="26:30" x14ac:dyDescent="0.25">
      <c r="Z1327" t="s">
        <v>2046</v>
      </c>
      <c r="AA1327" t="s">
        <v>3045</v>
      </c>
      <c r="AD1327" s="3"/>
    </row>
    <row r="1328" spans="26:30" x14ac:dyDescent="0.25">
      <c r="Z1328" t="s">
        <v>1163</v>
      </c>
      <c r="AA1328" t="s">
        <v>3045</v>
      </c>
      <c r="AD1328" s="3"/>
    </row>
    <row r="1329" spans="26:30" x14ac:dyDescent="0.25">
      <c r="Z1329" t="s">
        <v>1443</v>
      </c>
      <c r="AA1329" t="s">
        <v>3045</v>
      </c>
      <c r="AD1329" s="3"/>
    </row>
    <row r="1330" spans="26:30" x14ac:dyDescent="0.25">
      <c r="Z1330" t="s">
        <v>3405</v>
      </c>
      <c r="AA1330" t="s">
        <v>3045</v>
      </c>
      <c r="AD1330" s="3"/>
    </row>
    <row r="1331" spans="26:30" x14ac:dyDescent="0.25">
      <c r="Z1331" t="s">
        <v>1865</v>
      </c>
      <c r="AA1331" t="s">
        <v>3045</v>
      </c>
      <c r="AD1331" s="3"/>
    </row>
    <row r="1332" spans="26:30" x14ac:dyDescent="0.25">
      <c r="Z1332" t="s">
        <v>1109</v>
      </c>
      <c r="AA1332" t="s">
        <v>3045</v>
      </c>
      <c r="AD1332" s="3"/>
    </row>
    <row r="1333" spans="26:30" x14ac:dyDescent="0.25">
      <c r="Z1333" t="s">
        <v>3406</v>
      </c>
      <c r="AA1333" t="s">
        <v>3045</v>
      </c>
      <c r="AD1333" s="3"/>
    </row>
    <row r="1334" spans="26:30" x14ac:dyDescent="0.25">
      <c r="Z1334" t="s">
        <v>1863</v>
      </c>
      <c r="AA1334" t="s">
        <v>3045</v>
      </c>
      <c r="AD1334" s="3"/>
    </row>
    <row r="1335" spans="26:30" x14ac:dyDescent="0.25">
      <c r="Z1335" t="s">
        <v>1656</v>
      </c>
      <c r="AA1335" t="s">
        <v>3045</v>
      </c>
      <c r="AD1335" s="3"/>
    </row>
    <row r="1336" spans="26:30" x14ac:dyDescent="0.25">
      <c r="Z1336" t="s">
        <v>3407</v>
      </c>
      <c r="AA1336" t="s">
        <v>3045</v>
      </c>
      <c r="AD1336" s="3"/>
    </row>
    <row r="1337" spans="26:30" x14ac:dyDescent="0.25">
      <c r="Z1337" t="s">
        <v>2171</v>
      </c>
      <c r="AA1337" t="s">
        <v>3045</v>
      </c>
      <c r="AD1337" s="3"/>
    </row>
    <row r="1338" spans="26:30" x14ac:dyDescent="0.25">
      <c r="Z1338" t="s">
        <v>1157</v>
      </c>
      <c r="AA1338" t="s">
        <v>3045</v>
      </c>
      <c r="AD1338" s="3"/>
    </row>
    <row r="1339" spans="26:30" x14ac:dyDescent="0.25">
      <c r="Z1339" t="s">
        <v>1727</v>
      </c>
      <c r="AA1339" t="s">
        <v>3045</v>
      </c>
      <c r="AD1339" s="3"/>
    </row>
    <row r="1340" spans="26:30" x14ac:dyDescent="0.25">
      <c r="Z1340" t="s">
        <v>3408</v>
      </c>
      <c r="AA1340" t="s">
        <v>3045</v>
      </c>
      <c r="AD1340" s="3"/>
    </row>
    <row r="1341" spans="26:30" x14ac:dyDescent="0.25">
      <c r="Z1341" t="s">
        <v>3409</v>
      </c>
      <c r="AA1341" t="s">
        <v>3045</v>
      </c>
      <c r="AD1341" s="3"/>
    </row>
    <row r="1342" spans="26:30" x14ac:dyDescent="0.25">
      <c r="Z1342" t="s">
        <v>3410</v>
      </c>
      <c r="AA1342" t="s">
        <v>3045</v>
      </c>
      <c r="AD1342" s="3"/>
    </row>
    <row r="1343" spans="26:30" x14ac:dyDescent="0.25">
      <c r="Z1343" t="s">
        <v>1733</v>
      </c>
      <c r="AA1343" t="s">
        <v>3045</v>
      </c>
      <c r="AD1343" s="3"/>
    </row>
    <row r="1344" spans="26:30" x14ac:dyDescent="0.25">
      <c r="Z1344" t="s">
        <v>3411</v>
      </c>
      <c r="AA1344" t="s">
        <v>3045</v>
      </c>
      <c r="AD1344" s="3"/>
    </row>
    <row r="1345" spans="26:30" x14ac:dyDescent="0.25">
      <c r="Z1345" t="s">
        <v>1735</v>
      </c>
      <c r="AA1345" t="s">
        <v>3045</v>
      </c>
      <c r="AD1345" s="3"/>
    </row>
    <row r="1346" spans="26:30" x14ac:dyDescent="0.25">
      <c r="Z1346" t="s">
        <v>1823</v>
      </c>
      <c r="AA1346" t="s">
        <v>3045</v>
      </c>
      <c r="AD1346" s="3"/>
    </row>
    <row r="1347" spans="26:30" x14ac:dyDescent="0.25">
      <c r="Z1347" t="s">
        <v>3412</v>
      </c>
      <c r="AA1347" t="s">
        <v>3045</v>
      </c>
      <c r="AD1347" s="3"/>
    </row>
    <row r="1348" spans="26:30" x14ac:dyDescent="0.25">
      <c r="Z1348" t="s">
        <v>3413</v>
      </c>
      <c r="AA1348" t="s">
        <v>3045</v>
      </c>
      <c r="AD1348" s="3"/>
    </row>
    <row r="1349" spans="26:30" x14ac:dyDescent="0.25">
      <c r="Z1349" t="s">
        <v>3414</v>
      </c>
      <c r="AA1349" t="s">
        <v>3045</v>
      </c>
      <c r="AD1349" s="3"/>
    </row>
    <row r="1350" spans="26:30" x14ac:dyDescent="0.25">
      <c r="Z1350" t="s">
        <v>3415</v>
      </c>
      <c r="AA1350" t="s">
        <v>3045</v>
      </c>
      <c r="AD1350" s="3"/>
    </row>
    <row r="1351" spans="26:30" x14ac:dyDescent="0.25">
      <c r="Z1351" t="s">
        <v>3416</v>
      </c>
      <c r="AA1351" t="s">
        <v>3053</v>
      </c>
      <c r="AD1351" s="3"/>
    </row>
    <row r="1352" spans="26:30" x14ac:dyDescent="0.25">
      <c r="Z1352" t="s">
        <v>1845</v>
      </c>
      <c r="AA1352" t="s">
        <v>3045</v>
      </c>
      <c r="AD1352" s="3"/>
    </row>
    <row r="1353" spans="26:30" x14ac:dyDescent="0.25">
      <c r="Z1353" t="s">
        <v>2181</v>
      </c>
      <c r="AA1353" t="s">
        <v>3045</v>
      </c>
      <c r="AD1353" s="3"/>
    </row>
    <row r="1354" spans="26:30" x14ac:dyDescent="0.25">
      <c r="Z1354" t="s">
        <v>3417</v>
      </c>
      <c r="AA1354" t="s">
        <v>3045</v>
      </c>
      <c r="AD1354" s="3"/>
    </row>
    <row r="1355" spans="26:30" x14ac:dyDescent="0.25">
      <c r="Z1355" t="s">
        <v>3418</v>
      </c>
      <c r="AA1355" t="s">
        <v>3045</v>
      </c>
      <c r="AD1355" s="3"/>
    </row>
    <row r="1356" spans="26:30" x14ac:dyDescent="0.25">
      <c r="Z1356" t="s">
        <v>1791</v>
      </c>
      <c r="AA1356" t="s">
        <v>3045</v>
      </c>
      <c r="AD1356" s="3"/>
    </row>
    <row r="1357" spans="26:30" x14ac:dyDescent="0.25">
      <c r="Z1357" t="s">
        <v>3419</v>
      </c>
      <c r="AA1357" t="s">
        <v>3045</v>
      </c>
      <c r="AD1357" s="3"/>
    </row>
    <row r="1358" spans="26:30" x14ac:dyDescent="0.25">
      <c r="Z1358" t="s">
        <v>2098</v>
      </c>
      <c r="AA1358" t="s">
        <v>3076</v>
      </c>
      <c r="AD1358" s="3"/>
    </row>
    <row r="1359" spans="26:30" x14ac:dyDescent="0.25">
      <c r="Z1359" t="s">
        <v>1798</v>
      </c>
      <c r="AA1359" t="s">
        <v>3045</v>
      </c>
      <c r="AD1359" s="3"/>
    </row>
    <row r="1360" spans="26:30" x14ac:dyDescent="0.25">
      <c r="Z1360" t="s">
        <v>3420</v>
      </c>
      <c r="AA1360" t="s">
        <v>3045</v>
      </c>
      <c r="AD1360" s="3"/>
    </row>
    <row r="1361" spans="26:30" x14ac:dyDescent="0.25">
      <c r="Z1361" t="s">
        <v>1523</v>
      </c>
      <c r="AA1361" t="s">
        <v>3045</v>
      </c>
      <c r="AD1361" s="3"/>
    </row>
    <row r="1362" spans="26:30" x14ac:dyDescent="0.25">
      <c r="Z1362" t="s">
        <v>1933</v>
      </c>
      <c r="AA1362" t="s">
        <v>3045</v>
      </c>
      <c r="AD1362" s="3"/>
    </row>
    <row r="1363" spans="26:30" x14ac:dyDescent="0.25">
      <c r="Z1363" t="s">
        <v>2106</v>
      </c>
      <c r="AA1363" t="s">
        <v>3045</v>
      </c>
      <c r="AD1363" s="3"/>
    </row>
    <row r="1364" spans="26:30" x14ac:dyDescent="0.25">
      <c r="Z1364" t="s">
        <v>1517</v>
      </c>
      <c r="AA1364" t="s">
        <v>3045</v>
      </c>
      <c r="AD1364" s="3"/>
    </row>
    <row r="1365" spans="26:30" x14ac:dyDescent="0.25">
      <c r="Z1365" t="s">
        <v>1328</v>
      </c>
      <c r="AA1365" t="s">
        <v>3045</v>
      </c>
      <c r="AD1365" s="3"/>
    </row>
    <row r="1366" spans="26:30" x14ac:dyDescent="0.25">
      <c r="Z1366" t="s">
        <v>3421</v>
      </c>
      <c r="AA1366" t="s">
        <v>3045</v>
      </c>
      <c r="AD1366" s="3"/>
    </row>
    <row r="1367" spans="26:30" x14ac:dyDescent="0.25">
      <c r="Z1367" t="s">
        <v>2100</v>
      </c>
      <c r="AA1367" t="s">
        <v>3045</v>
      </c>
      <c r="AD1367" s="3"/>
    </row>
    <row r="1368" spans="26:30" x14ac:dyDescent="0.25">
      <c r="Z1368" t="s">
        <v>2032</v>
      </c>
      <c r="AA1368" t="s">
        <v>3045</v>
      </c>
      <c r="AD1368" s="3"/>
    </row>
    <row r="1369" spans="26:30" x14ac:dyDescent="0.25">
      <c r="Z1369" t="s">
        <v>3422</v>
      </c>
      <c r="AA1369" t="s">
        <v>3045</v>
      </c>
      <c r="AD1369" s="3"/>
    </row>
    <row r="1370" spans="26:30" x14ac:dyDescent="0.25">
      <c r="Z1370" t="s">
        <v>1629</v>
      </c>
      <c r="AA1370" t="s">
        <v>3045</v>
      </c>
      <c r="AD1370" s="3"/>
    </row>
    <row r="1371" spans="26:30" x14ac:dyDescent="0.25">
      <c r="Z1371" t="s">
        <v>1519</v>
      </c>
      <c r="AA1371" t="s">
        <v>3045</v>
      </c>
      <c r="AD1371" s="3"/>
    </row>
    <row r="1372" spans="26:30" x14ac:dyDescent="0.25">
      <c r="Z1372" t="s">
        <v>1521</v>
      </c>
      <c r="AA1372" t="s">
        <v>3045</v>
      </c>
      <c r="AD1372" s="3"/>
    </row>
    <row r="1373" spans="26:30" x14ac:dyDescent="0.25">
      <c r="Z1373" t="s">
        <v>1431</v>
      </c>
      <c r="AA1373" t="s">
        <v>3045</v>
      </c>
      <c r="AD1373" s="3"/>
    </row>
    <row r="1374" spans="26:30" x14ac:dyDescent="0.25">
      <c r="Z1374" t="s">
        <v>572</v>
      </c>
      <c r="AA1374" t="s">
        <v>3423</v>
      </c>
      <c r="AD1374" s="3"/>
    </row>
    <row r="1375" spans="26:30" x14ac:dyDescent="0.25">
      <c r="Z1375" t="s">
        <v>1381</v>
      </c>
      <c r="AA1375" t="s">
        <v>3045</v>
      </c>
      <c r="AD1375" s="3"/>
    </row>
    <row r="1376" spans="26:30" x14ac:dyDescent="0.25">
      <c r="Z1376" t="s">
        <v>3424</v>
      </c>
      <c r="AA1376" t="s">
        <v>3121</v>
      </c>
      <c r="AD1376" s="3"/>
    </row>
    <row r="1377" spans="26:30" x14ac:dyDescent="0.25">
      <c r="Z1377" t="s">
        <v>3425</v>
      </c>
      <c r="AA1377" t="s">
        <v>3045</v>
      </c>
      <c r="AD1377" s="3"/>
    </row>
    <row r="1378" spans="26:30" x14ac:dyDescent="0.25">
      <c r="Z1378" t="s">
        <v>1633</v>
      </c>
      <c r="AA1378" t="s">
        <v>3045</v>
      </c>
      <c r="AD1378" s="3"/>
    </row>
    <row r="1379" spans="26:30" x14ac:dyDescent="0.25">
      <c r="Z1379" t="s">
        <v>1513</v>
      </c>
      <c r="AA1379" t="s">
        <v>3045</v>
      </c>
      <c r="AD1379" s="3"/>
    </row>
    <row r="1380" spans="26:30" x14ac:dyDescent="0.25">
      <c r="Z1380" t="s">
        <v>1113</v>
      </c>
      <c r="AA1380" t="s">
        <v>3045</v>
      </c>
      <c r="AD1380" s="3"/>
    </row>
    <row r="1381" spans="26:30" x14ac:dyDescent="0.25">
      <c r="Z1381" t="s">
        <v>1071</v>
      </c>
      <c r="AA1381" t="s">
        <v>3045</v>
      </c>
      <c r="AD1381" s="3"/>
    </row>
    <row r="1382" spans="26:30" x14ac:dyDescent="0.25">
      <c r="Z1382" t="s">
        <v>1115</v>
      </c>
      <c r="AA1382" t="s">
        <v>3045</v>
      </c>
      <c r="AD1382" s="3"/>
    </row>
    <row r="1383" spans="26:30" x14ac:dyDescent="0.25">
      <c r="Z1383" t="s">
        <v>2084</v>
      </c>
      <c r="AA1383" t="s">
        <v>3045</v>
      </c>
      <c r="AD1383" s="3"/>
    </row>
    <row r="1384" spans="26:30" x14ac:dyDescent="0.25">
      <c r="Z1384" t="s">
        <v>3426</v>
      </c>
      <c r="AA1384" t="s">
        <v>3045</v>
      </c>
      <c r="AD1384" s="3"/>
    </row>
    <row r="1385" spans="26:30" x14ac:dyDescent="0.25">
      <c r="Z1385" t="s">
        <v>3427</v>
      </c>
      <c r="AA1385" t="s">
        <v>3045</v>
      </c>
      <c r="AD1385" s="3"/>
    </row>
    <row r="1386" spans="26:30" x14ac:dyDescent="0.25">
      <c r="Z1386" t="s">
        <v>3428</v>
      </c>
      <c r="AA1386" t="s">
        <v>3045</v>
      </c>
      <c r="AD1386" s="3"/>
    </row>
    <row r="1387" spans="26:30" x14ac:dyDescent="0.25">
      <c r="Z1387" t="s">
        <v>1973</v>
      </c>
      <c r="AA1387" t="s">
        <v>3045</v>
      </c>
      <c r="AD1387" s="3"/>
    </row>
    <row r="1388" spans="26:30" x14ac:dyDescent="0.25">
      <c r="Z1388" t="s">
        <v>1967</v>
      </c>
      <c r="AA1388" t="s">
        <v>3045</v>
      </c>
      <c r="AD1388" s="3"/>
    </row>
    <row r="1389" spans="26:30" x14ac:dyDescent="0.25">
      <c r="Z1389" t="s">
        <v>3429</v>
      </c>
      <c r="AA1389" t="s">
        <v>3045</v>
      </c>
      <c r="AD1389" s="3"/>
    </row>
    <row r="1390" spans="26:30" x14ac:dyDescent="0.25">
      <c r="Z1390" t="s">
        <v>1593</v>
      </c>
      <c r="AA1390" t="s">
        <v>3045</v>
      </c>
      <c r="AD1390" s="3"/>
    </row>
    <row r="1391" spans="26:30" x14ac:dyDescent="0.25">
      <c r="Z1391" t="s">
        <v>3430</v>
      </c>
      <c r="AA1391" t="s">
        <v>3045</v>
      </c>
      <c r="AD1391" s="3"/>
    </row>
    <row r="1392" spans="26:30" x14ac:dyDescent="0.25">
      <c r="Z1392" t="s">
        <v>3431</v>
      </c>
      <c r="AA1392" t="s">
        <v>3045</v>
      </c>
      <c r="AD1392" s="3"/>
    </row>
    <row r="1393" spans="26:30" x14ac:dyDescent="0.25">
      <c r="Z1393" t="s">
        <v>1961</v>
      </c>
      <c r="AA1393" t="s">
        <v>3045</v>
      </c>
      <c r="AD1393" s="3"/>
    </row>
    <row r="1394" spans="26:30" x14ac:dyDescent="0.25">
      <c r="Z1394" t="s">
        <v>1644</v>
      </c>
      <c r="AA1394" t="s">
        <v>3045</v>
      </c>
      <c r="AD1394" s="3"/>
    </row>
    <row r="1395" spans="26:30" x14ac:dyDescent="0.25">
      <c r="Z1395" t="s">
        <v>3432</v>
      </c>
      <c r="AA1395" t="s">
        <v>3106</v>
      </c>
      <c r="AD1395" s="3"/>
    </row>
    <row r="1396" spans="26:30" x14ac:dyDescent="0.25">
      <c r="Z1396" t="s">
        <v>1849</v>
      </c>
      <c r="AA1396" t="s">
        <v>3076</v>
      </c>
      <c r="AD1396" s="3"/>
    </row>
    <row r="1397" spans="26:30" x14ac:dyDescent="0.25">
      <c r="Z1397" t="s">
        <v>1601</v>
      </c>
      <c r="AA1397" t="s">
        <v>3045</v>
      </c>
      <c r="AD1397" s="3"/>
    </row>
    <row r="1398" spans="26:30" x14ac:dyDescent="0.25">
      <c r="Z1398" t="s">
        <v>3433</v>
      </c>
      <c r="AA1398" t="s">
        <v>3045</v>
      </c>
      <c r="AD1398" s="3"/>
    </row>
    <row r="1399" spans="26:30" x14ac:dyDescent="0.25">
      <c r="Z1399" t="s">
        <v>1449</v>
      </c>
      <c r="AA1399" t="s">
        <v>3045</v>
      </c>
      <c r="AD1399" s="3"/>
    </row>
    <row r="1400" spans="26:30" x14ac:dyDescent="0.25">
      <c r="Z1400" t="s">
        <v>3434</v>
      </c>
      <c r="AA1400" t="s">
        <v>3045</v>
      </c>
      <c r="AD1400" s="3"/>
    </row>
    <row r="1401" spans="26:30" x14ac:dyDescent="0.25">
      <c r="Z1401" t="s">
        <v>1625</v>
      </c>
      <c r="AA1401" t="s">
        <v>3045</v>
      </c>
      <c r="AD1401" s="3"/>
    </row>
    <row r="1402" spans="26:30" x14ac:dyDescent="0.25">
      <c r="Z1402" t="s">
        <v>1103</v>
      </c>
      <c r="AA1402" t="s">
        <v>3045</v>
      </c>
      <c r="AD1402" s="3"/>
    </row>
    <row r="1403" spans="26:30" x14ac:dyDescent="0.25">
      <c r="Z1403" t="s">
        <v>3435</v>
      </c>
      <c r="AA1403" t="s">
        <v>3045</v>
      </c>
      <c r="AD1403" s="3"/>
    </row>
    <row r="1404" spans="26:30" x14ac:dyDescent="0.25">
      <c r="Z1404" t="s">
        <v>1646</v>
      </c>
      <c r="AA1404" t="s">
        <v>3045</v>
      </c>
      <c r="AD1404" s="3"/>
    </row>
    <row r="1405" spans="26:30" x14ac:dyDescent="0.25">
      <c r="Z1405" t="s">
        <v>1415</v>
      </c>
      <c r="AA1405" t="s">
        <v>3045</v>
      </c>
      <c r="AD1405" s="3"/>
    </row>
    <row r="1406" spans="26:30" x14ac:dyDescent="0.25">
      <c r="Z1406" t="s">
        <v>1937</v>
      </c>
      <c r="AA1406" t="s">
        <v>3045</v>
      </c>
      <c r="AD1406" s="3"/>
    </row>
    <row r="1407" spans="26:30" x14ac:dyDescent="0.25">
      <c r="Z1407" t="s">
        <v>3436</v>
      </c>
      <c r="AA1407" t="s">
        <v>3045</v>
      </c>
      <c r="AD1407" s="3"/>
    </row>
    <row r="1408" spans="26:30" x14ac:dyDescent="0.25">
      <c r="Z1408" t="s">
        <v>1323</v>
      </c>
      <c r="AA1408" t="s">
        <v>3045</v>
      </c>
      <c r="AD1408" s="3"/>
    </row>
    <row r="1409" spans="26:30" x14ac:dyDescent="0.25">
      <c r="Z1409" t="s">
        <v>1515</v>
      </c>
      <c r="AA1409" t="s">
        <v>3045</v>
      </c>
      <c r="AD1409" s="3"/>
    </row>
    <row r="1410" spans="26:30" x14ac:dyDescent="0.25">
      <c r="Z1410" t="s">
        <v>1433</v>
      </c>
      <c r="AA1410" t="s">
        <v>3045</v>
      </c>
      <c r="AD1410" s="3"/>
    </row>
    <row r="1411" spans="26:30" x14ac:dyDescent="0.25">
      <c r="Z1411" t="s">
        <v>1338</v>
      </c>
      <c r="AA1411" t="s">
        <v>3375</v>
      </c>
      <c r="AD1411" s="3"/>
    </row>
    <row r="1412" spans="26:30" x14ac:dyDescent="0.25">
      <c r="Z1412" t="s">
        <v>2217</v>
      </c>
      <c r="AA1412" t="s">
        <v>3045</v>
      </c>
      <c r="AD1412" s="3"/>
    </row>
    <row r="1413" spans="26:30" x14ac:dyDescent="0.25">
      <c r="Z1413" t="s">
        <v>1271</v>
      </c>
      <c r="AA1413" t="s">
        <v>3045</v>
      </c>
      <c r="AD1413" s="3"/>
    </row>
    <row r="1414" spans="26:30" x14ac:dyDescent="0.25">
      <c r="Z1414" t="s">
        <v>1648</v>
      </c>
      <c r="AA1414" t="s">
        <v>3045</v>
      </c>
      <c r="AD1414" s="3"/>
    </row>
    <row r="1415" spans="26:30" x14ac:dyDescent="0.25">
      <c r="Z1415" t="s">
        <v>1437</v>
      </c>
      <c r="AA1415" t="s">
        <v>3045</v>
      </c>
      <c r="AD1415" s="3"/>
    </row>
    <row r="1416" spans="26:30" x14ac:dyDescent="0.25">
      <c r="Z1416" t="s">
        <v>3437</v>
      </c>
      <c r="AA1416" t="s">
        <v>3438</v>
      </c>
      <c r="AD1416" s="3"/>
    </row>
    <row r="1417" spans="26:30" x14ac:dyDescent="0.25">
      <c r="Z1417" t="s">
        <v>1273</v>
      </c>
      <c r="AA1417" t="s">
        <v>3045</v>
      </c>
      <c r="AD1417" s="3"/>
    </row>
    <row r="1418" spans="26:30" x14ac:dyDescent="0.25">
      <c r="Z1418" t="s">
        <v>3439</v>
      </c>
      <c r="AA1418" t="s">
        <v>3438</v>
      </c>
      <c r="AD1418" s="3"/>
    </row>
    <row r="1419" spans="26:30" x14ac:dyDescent="0.25">
      <c r="Z1419" t="s">
        <v>1172</v>
      </c>
      <c r="AA1419" t="s">
        <v>3438</v>
      </c>
      <c r="AD1419" s="3"/>
    </row>
    <row r="1420" spans="26:30" x14ac:dyDescent="0.25">
      <c r="Z1420" t="s">
        <v>3440</v>
      </c>
      <c r="AA1420" t="s">
        <v>3438</v>
      </c>
      <c r="AD1420" s="3"/>
    </row>
    <row r="1421" spans="26:30" x14ac:dyDescent="0.25">
      <c r="Z1421" t="s">
        <v>3441</v>
      </c>
      <c r="AA1421" t="s">
        <v>3045</v>
      </c>
      <c r="AD1421" s="3"/>
    </row>
    <row r="1422" spans="26:30" x14ac:dyDescent="0.25">
      <c r="Z1422" t="s">
        <v>3442</v>
      </c>
      <c r="AA1422" t="s">
        <v>3045</v>
      </c>
      <c r="AD1422" s="3"/>
    </row>
    <row r="1423" spans="26:30" x14ac:dyDescent="0.25">
      <c r="Z1423" t="s">
        <v>3443</v>
      </c>
      <c r="AA1423" t="s">
        <v>3045</v>
      </c>
      <c r="AD1423" s="3"/>
    </row>
    <row r="1424" spans="26:30" x14ac:dyDescent="0.25">
      <c r="Z1424" t="s">
        <v>3444</v>
      </c>
      <c r="AA1424" t="s">
        <v>3045</v>
      </c>
      <c r="AD1424" s="3"/>
    </row>
    <row r="1425" spans="26:30" x14ac:dyDescent="0.25">
      <c r="Z1425" t="s">
        <v>3445</v>
      </c>
      <c r="AA1425" t="s">
        <v>3045</v>
      </c>
      <c r="AD1425" s="3"/>
    </row>
    <row r="1426" spans="26:30" x14ac:dyDescent="0.25">
      <c r="Z1426" t="s">
        <v>1615</v>
      </c>
      <c r="AA1426" t="s">
        <v>3045</v>
      </c>
      <c r="AD1426" s="3"/>
    </row>
    <row r="1427" spans="26:30" x14ac:dyDescent="0.25">
      <c r="Z1427" t="s">
        <v>1165</v>
      </c>
      <c r="AA1427" t="s">
        <v>3045</v>
      </c>
      <c r="AD1427" s="3"/>
    </row>
    <row r="1428" spans="26:30" x14ac:dyDescent="0.25">
      <c r="Z1428" t="s">
        <v>2227</v>
      </c>
      <c r="AA1428" t="s">
        <v>3045</v>
      </c>
      <c r="AD1428" s="3"/>
    </row>
    <row r="1429" spans="26:30" x14ac:dyDescent="0.25">
      <c r="Z1429" t="s">
        <v>3446</v>
      </c>
      <c r="AA1429" t="s">
        <v>3045</v>
      </c>
      <c r="AD1429" s="3"/>
    </row>
    <row r="1430" spans="26:30" x14ac:dyDescent="0.25">
      <c r="Z1430" t="s">
        <v>3447</v>
      </c>
      <c r="AA1430" t="s">
        <v>3053</v>
      </c>
      <c r="AD1430" s="3"/>
    </row>
    <row r="1431" spans="26:30" x14ac:dyDescent="0.25">
      <c r="Z1431" t="s">
        <v>1217</v>
      </c>
      <c r="AA1431" t="s">
        <v>3045</v>
      </c>
      <c r="AD1431" s="3"/>
    </row>
    <row r="1432" spans="26:30" x14ac:dyDescent="0.25">
      <c r="Z1432" t="s">
        <v>2112</v>
      </c>
      <c r="AA1432" t="s">
        <v>3045</v>
      </c>
      <c r="AD1432" s="3"/>
    </row>
    <row r="1433" spans="26:30" x14ac:dyDescent="0.25">
      <c r="Z1433" t="s">
        <v>1837</v>
      </c>
      <c r="AA1433" t="s">
        <v>3045</v>
      </c>
      <c r="AD1433" s="3"/>
    </row>
    <row r="1434" spans="26:30" x14ac:dyDescent="0.25">
      <c r="Z1434" t="s">
        <v>1851</v>
      </c>
      <c r="AA1434" t="s">
        <v>3053</v>
      </c>
      <c r="AD1434" s="3"/>
    </row>
    <row r="1435" spans="26:30" x14ac:dyDescent="0.25">
      <c r="Z1435" t="s">
        <v>1857</v>
      </c>
      <c r="AA1435" t="s">
        <v>3053</v>
      </c>
      <c r="AD1435" s="3"/>
    </row>
    <row r="1436" spans="26:30" x14ac:dyDescent="0.25">
      <c r="Z1436" t="s">
        <v>3448</v>
      </c>
      <c r="AA1436" t="s">
        <v>3045</v>
      </c>
      <c r="AD1436" s="3"/>
    </row>
    <row r="1437" spans="26:30" x14ac:dyDescent="0.25">
      <c r="Z1437" t="s">
        <v>3449</v>
      </c>
      <c r="AA1437" t="s">
        <v>3045</v>
      </c>
      <c r="AD1437" s="3"/>
    </row>
    <row r="1438" spans="26:30" x14ac:dyDescent="0.25">
      <c r="Z1438" t="s">
        <v>2068</v>
      </c>
      <c r="AA1438" t="s">
        <v>3045</v>
      </c>
      <c r="AD1438" s="3"/>
    </row>
    <row r="1439" spans="26:30" x14ac:dyDescent="0.25">
      <c r="Z1439" t="s">
        <v>2241</v>
      </c>
      <c r="AA1439" t="s">
        <v>3045</v>
      </c>
      <c r="AD1439" s="3"/>
    </row>
    <row r="1440" spans="26:30" x14ac:dyDescent="0.25">
      <c r="Z1440" t="s">
        <v>3450</v>
      </c>
      <c r="AA1440" t="s">
        <v>3045</v>
      </c>
      <c r="AD1440" s="3"/>
    </row>
    <row r="1441" spans="26:30" x14ac:dyDescent="0.25">
      <c r="Z1441" t="s">
        <v>3451</v>
      </c>
      <c r="AA1441" t="s">
        <v>3045</v>
      </c>
      <c r="AD1441" s="3"/>
    </row>
    <row r="1442" spans="26:30" x14ac:dyDescent="0.25">
      <c r="Z1442" t="s">
        <v>1627</v>
      </c>
      <c r="AA1442" t="s">
        <v>3045</v>
      </c>
      <c r="AD1442" s="3"/>
    </row>
    <row r="1443" spans="26:30" x14ac:dyDescent="0.25">
      <c r="Z1443" t="s">
        <v>3452</v>
      </c>
      <c r="AA1443" t="s">
        <v>3045</v>
      </c>
      <c r="AD1443" s="3"/>
    </row>
    <row r="1444" spans="26:30" x14ac:dyDescent="0.25">
      <c r="Z1444" t="s">
        <v>3453</v>
      </c>
      <c r="AA1444" t="s">
        <v>3045</v>
      </c>
      <c r="AD1444" s="3"/>
    </row>
    <row r="1445" spans="26:30" x14ac:dyDescent="0.25">
      <c r="Z1445" t="s">
        <v>2070</v>
      </c>
      <c r="AA1445" t="s">
        <v>3045</v>
      </c>
      <c r="AD1445" s="3"/>
    </row>
    <row r="1446" spans="26:30" x14ac:dyDescent="0.25">
      <c r="Z1446" t="s">
        <v>3454</v>
      </c>
      <c r="AA1446" t="s">
        <v>3121</v>
      </c>
      <c r="AD1446" s="3"/>
    </row>
    <row r="1447" spans="26:30" x14ac:dyDescent="0.25">
      <c r="Z1447" t="s">
        <v>2259</v>
      </c>
      <c r="AA1447" t="s">
        <v>3121</v>
      </c>
      <c r="AD1447" s="3"/>
    </row>
    <row r="1448" spans="26:30" x14ac:dyDescent="0.25">
      <c r="Z1448" t="s">
        <v>3455</v>
      </c>
      <c r="AA1448" t="s">
        <v>3121</v>
      </c>
      <c r="AD1448" s="3"/>
    </row>
    <row r="1449" spans="26:30" x14ac:dyDescent="0.25">
      <c r="Z1449" t="s">
        <v>3456</v>
      </c>
      <c r="AA1449" t="s">
        <v>3121</v>
      </c>
      <c r="AD1449" s="3"/>
    </row>
    <row r="1450" spans="26:30" x14ac:dyDescent="0.25">
      <c r="Z1450" t="s">
        <v>3457</v>
      </c>
      <c r="AA1450" t="s">
        <v>3121</v>
      </c>
      <c r="AD1450" s="3"/>
    </row>
    <row r="1451" spans="26:30" x14ac:dyDescent="0.25">
      <c r="Z1451" t="s">
        <v>3458</v>
      </c>
      <c r="AA1451" t="s">
        <v>3121</v>
      </c>
      <c r="AD1451" s="3"/>
    </row>
    <row r="1452" spans="26:30" x14ac:dyDescent="0.25">
      <c r="Z1452" t="s">
        <v>1332</v>
      </c>
      <c r="AA1452" t="s">
        <v>3045</v>
      </c>
      <c r="AD1452" s="3"/>
    </row>
    <row r="1453" spans="26:30" x14ac:dyDescent="0.25">
      <c r="Z1453" t="s">
        <v>1693</v>
      </c>
      <c r="AA1453" t="s">
        <v>3045</v>
      </c>
      <c r="AD1453" s="3"/>
    </row>
    <row r="1454" spans="26:30" x14ac:dyDescent="0.25">
      <c r="Z1454" t="s">
        <v>3459</v>
      </c>
      <c r="AA1454" t="s">
        <v>3045</v>
      </c>
      <c r="AD1454" s="3"/>
    </row>
    <row r="1455" spans="26:30" x14ac:dyDescent="0.25">
      <c r="Z1455" t="s">
        <v>3460</v>
      </c>
      <c r="AA1455" t="s">
        <v>3045</v>
      </c>
      <c r="AD1455" s="3"/>
    </row>
    <row r="1456" spans="26:30" x14ac:dyDescent="0.25">
      <c r="Z1456" t="s">
        <v>1695</v>
      </c>
      <c r="AA1456" t="s">
        <v>3045</v>
      </c>
      <c r="AD1456" s="3"/>
    </row>
    <row r="1457" spans="26:30" x14ac:dyDescent="0.25">
      <c r="Z1457" t="s">
        <v>1691</v>
      </c>
      <c r="AA1457" t="s">
        <v>3045</v>
      </c>
      <c r="AD1457" s="3"/>
    </row>
    <row r="1458" spans="26:30" x14ac:dyDescent="0.25">
      <c r="Z1458" t="s">
        <v>1439</v>
      </c>
      <c r="AA1458" t="s">
        <v>3045</v>
      </c>
      <c r="AD1458" s="3"/>
    </row>
    <row r="1459" spans="26:30" x14ac:dyDescent="0.25">
      <c r="Z1459" t="s">
        <v>1916</v>
      </c>
      <c r="AA1459" t="s">
        <v>3045</v>
      </c>
      <c r="AD1459" s="3"/>
    </row>
    <row r="1460" spans="26:30" x14ac:dyDescent="0.25">
      <c r="Z1460" t="s">
        <v>3461</v>
      </c>
      <c r="AA1460" t="s">
        <v>3045</v>
      </c>
      <c r="AD1460" s="3"/>
    </row>
    <row r="1461" spans="26:30" x14ac:dyDescent="0.25">
      <c r="Z1461" t="s">
        <v>1334</v>
      </c>
      <c r="AA1461" t="s">
        <v>3045</v>
      </c>
      <c r="AD1461" s="3"/>
    </row>
    <row r="1462" spans="26:30" x14ac:dyDescent="0.25">
      <c r="Z1462" t="s">
        <v>1637</v>
      </c>
      <c r="AA1462" t="s">
        <v>3045</v>
      </c>
      <c r="AD1462" s="3"/>
    </row>
    <row r="1463" spans="26:30" x14ac:dyDescent="0.25">
      <c r="Z1463" t="s">
        <v>3462</v>
      </c>
      <c r="AA1463" t="s">
        <v>3045</v>
      </c>
      <c r="AD1463" s="3"/>
    </row>
    <row r="1464" spans="26:30" x14ac:dyDescent="0.25">
      <c r="Z1464" t="s">
        <v>1635</v>
      </c>
      <c r="AA1464" t="s">
        <v>3045</v>
      </c>
      <c r="AD1464" s="3"/>
    </row>
    <row r="1465" spans="26:30" x14ac:dyDescent="0.25">
      <c r="Z1465" t="s">
        <v>1890</v>
      </c>
      <c r="AA1465" t="s">
        <v>3045</v>
      </c>
      <c r="AD1465" s="3"/>
    </row>
    <row r="1466" spans="26:30" x14ac:dyDescent="0.25">
      <c r="Z1466" t="s">
        <v>1796</v>
      </c>
      <c r="AA1466" t="s">
        <v>3045</v>
      </c>
      <c r="AD1466" s="3"/>
    </row>
    <row r="1467" spans="26:30" x14ac:dyDescent="0.25">
      <c r="Z1467" t="s">
        <v>3463</v>
      </c>
      <c r="AA1467" t="s">
        <v>3045</v>
      </c>
      <c r="AD1467" s="3"/>
    </row>
    <row r="1468" spans="26:30" x14ac:dyDescent="0.25">
      <c r="Z1468" t="s">
        <v>3464</v>
      </c>
      <c r="AA1468" t="s">
        <v>3045</v>
      </c>
      <c r="AD1468" s="3"/>
    </row>
    <row r="1469" spans="26:30" x14ac:dyDescent="0.25">
      <c r="Z1469" t="s">
        <v>3465</v>
      </c>
      <c r="AA1469" t="s">
        <v>3045</v>
      </c>
      <c r="AD1469" s="3"/>
    </row>
    <row r="1470" spans="26:30" x14ac:dyDescent="0.25">
      <c r="Z1470" t="s">
        <v>1741</v>
      </c>
      <c r="AA1470" t="s">
        <v>3045</v>
      </c>
      <c r="AD1470" s="3"/>
    </row>
    <row r="1471" spans="26:30" x14ac:dyDescent="0.25">
      <c r="Z1471" t="s">
        <v>3466</v>
      </c>
      <c r="AA1471" t="s">
        <v>3045</v>
      </c>
      <c r="AD1471" s="3"/>
    </row>
    <row r="1472" spans="26:30" x14ac:dyDescent="0.25">
      <c r="Z1472" t="s">
        <v>1219</v>
      </c>
      <c r="AA1472" t="s">
        <v>3045</v>
      </c>
      <c r="AD1472" s="3"/>
    </row>
    <row r="1473" spans="26:30" x14ac:dyDescent="0.25">
      <c r="Z1473" t="s">
        <v>1225</v>
      </c>
      <c r="AA1473" t="s">
        <v>3045</v>
      </c>
      <c r="AD1473" s="3"/>
    </row>
    <row r="1474" spans="26:30" x14ac:dyDescent="0.25">
      <c r="Z1474" t="s">
        <v>1221</v>
      </c>
      <c r="AA1474" t="s">
        <v>3045</v>
      </c>
      <c r="AD1474" s="3"/>
    </row>
    <row r="1475" spans="26:30" x14ac:dyDescent="0.25">
      <c r="Z1475" t="s">
        <v>1101</v>
      </c>
      <c r="AA1475" t="s">
        <v>3045</v>
      </c>
      <c r="AD1475" s="3"/>
    </row>
    <row r="1476" spans="26:30" x14ac:dyDescent="0.25">
      <c r="Z1476" t="s">
        <v>1139</v>
      </c>
      <c r="AA1476" t="s">
        <v>3045</v>
      </c>
      <c r="AD1476" s="3"/>
    </row>
    <row r="1477" spans="26:30" x14ac:dyDescent="0.25">
      <c r="Z1477" t="s">
        <v>2022</v>
      </c>
      <c r="AA1477" t="s">
        <v>3045</v>
      </c>
      <c r="AD1477" s="3"/>
    </row>
    <row r="1478" spans="26:30" x14ac:dyDescent="0.25">
      <c r="Z1478" t="s">
        <v>1759</v>
      </c>
      <c r="AA1478" t="s">
        <v>3045</v>
      </c>
      <c r="AD1478" s="3"/>
    </row>
    <row r="1479" spans="26:30" x14ac:dyDescent="0.25">
      <c r="Z1479" t="s">
        <v>1816</v>
      </c>
      <c r="AA1479" t="s">
        <v>3045</v>
      </c>
      <c r="AD1479" s="3"/>
    </row>
    <row r="1480" spans="26:30" x14ac:dyDescent="0.25">
      <c r="Z1480" t="s">
        <v>2090</v>
      </c>
      <c r="AA1480" t="s">
        <v>3045</v>
      </c>
      <c r="AD1480" s="3"/>
    </row>
    <row r="1481" spans="26:30" x14ac:dyDescent="0.25">
      <c r="Z1481" t="s">
        <v>1951</v>
      </c>
      <c r="AA1481" t="s">
        <v>3045</v>
      </c>
      <c r="AD1481" s="3"/>
    </row>
    <row r="1482" spans="26:30" x14ac:dyDescent="0.25">
      <c r="Z1482" t="s">
        <v>1149</v>
      </c>
      <c r="AA1482" t="s">
        <v>3045</v>
      </c>
      <c r="AD1482" s="3"/>
    </row>
    <row r="1483" spans="26:30" x14ac:dyDescent="0.25">
      <c r="Z1483" t="s">
        <v>3467</v>
      </c>
      <c r="AA1483" t="s">
        <v>3045</v>
      </c>
      <c r="AD1483" s="3"/>
    </row>
    <row r="1484" spans="26:30" x14ac:dyDescent="0.25">
      <c r="Z1484" t="s">
        <v>3468</v>
      </c>
      <c r="AA1484" t="s">
        <v>3045</v>
      </c>
      <c r="AD1484" s="3"/>
    </row>
    <row r="1485" spans="26:30" x14ac:dyDescent="0.25">
      <c r="Z1485" t="s">
        <v>3469</v>
      </c>
      <c r="AA1485" t="s">
        <v>3045</v>
      </c>
      <c r="AD1485" s="3"/>
    </row>
    <row r="1486" spans="26:30" x14ac:dyDescent="0.25">
      <c r="Z1486" t="s">
        <v>3470</v>
      </c>
      <c r="AA1486" t="s">
        <v>3045</v>
      </c>
      <c r="AD1486" s="3"/>
    </row>
    <row r="1487" spans="26:30" x14ac:dyDescent="0.25">
      <c r="Z1487" t="s">
        <v>3471</v>
      </c>
      <c r="AA1487" t="s">
        <v>3045</v>
      </c>
      <c r="AD1487" s="3"/>
    </row>
    <row r="1488" spans="26:30" x14ac:dyDescent="0.25">
      <c r="Z1488" t="s">
        <v>2016</v>
      </c>
      <c r="AA1488" t="s">
        <v>3045</v>
      </c>
      <c r="AD1488" s="3"/>
    </row>
    <row r="1489" spans="10:30" x14ac:dyDescent="0.25">
      <c r="Z1489" t="s">
        <v>1441</v>
      </c>
      <c r="AA1489" t="s">
        <v>3045</v>
      </c>
      <c r="AD1489" s="3"/>
    </row>
    <row r="1490" spans="10:30" x14ac:dyDescent="0.25">
      <c r="Z1490" t="s">
        <v>1831</v>
      </c>
      <c r="AA1490" t="s">
        <v>3053</v>
      </c>
      <c r="AD1490" s="3"/>
    </row>
    <row r="1491" spans="10:30" x14ac:dyDescent="0.25">
      <c r="Z1491" t="s">
        <v>2062</v>
      </c>
      <c r="AA1491" t="s">
        <v>3045</v>
      </c>
      <c r="AD1491" s="3"/>
    </row>
    <row r="1492" spans="10:30" x14ac:dyDescent="0.25">
      <c r="Z1492" t="s">
        <v>3472</v>
      </c>
      <c r="AA1492" t="s">
        <v>3121</v>
      </c>
      <c r="AD1492" s="3"/>
    </row>
    <row r="1493" spans="10:30" x14ac:dyDescent="0.25">
      <c r="Z1493" t="s">
        <v>3473</v>
      </c>
      <c r="AA1493" t="s">
        <v>3121</v>
      </c>
      <c r="AD1493" s="3"/>
    </row>
    <row r="1494" spans="10:30" x14ac:dyDescent="0.25">
      <c r="J1494" t="b">
        <f>+ISTEXT(K1494)</f>
        <v>0</v>
      </c>
      <c r="K1494" t="e">
        <f>+CONCATENATE(L1494,Tabla4[[#This Row],[Código]])</f>
        <v>#VALUE!</v>
      </c>
      <c r="L1494" s="5" t="s">
        <v>774</v>
      </c>
      <c r="M1494" s="5"/>
      <c r="N1494" s="5"/>
      <c r="O1494" s="5"/>
      <c r="Z1494" t="s">
        <v>1876</v>
      </c>
      <c r="AA1494" t="s">
        <v>3121</v>
      </c>
      <c r="AD1494" s="3"/>
    </row>
    <row r="1495" spans="10:30" x14ac:dyDescent="0.25">
      <c r="J1495" t="b">
        <f t="shared" ref="J1495:J1516" si="0">+ISTEXT(K1495)</f>
        <v>0</v>
      </c>
      <c r="K1495" t="e">
        <f>+CONCATENATE(L1495,Tabla4[[#This Row],[Código]])</f>
        <v>#VALUE!</v>
      </c>
      <c r="L1495" s="5" t="s">
        <v>774</v>
      </c>
      <c r="M1495" s="5"/>
      <c r="N1495" s="5"/>
      <c r="O1495" s="5"/>
      <c r="Z1495" t="s">
        <v>3474</v>
      </c>
      <c r="AA1495" t="s">
        <v>3106</v>
      </c>
      <c r="AD1495" s="3"/>
    </row>
    <row r="1496" spans="10:30" x14ac:dyDescent="0.25">
      <c r="J1496" t="b">
        <f t="shared" si="0"/>
        <v>0</v>
      </c>
      <c r="K1496" t="e">
        <f>+CONCATENATE(L1496,Tabla4[[#This Row],[Código]])</f>
        <v>#VALUE!</v>
      </c>
      <c r="L1496" s="5" t="s">
        <v>774</v>
      </c>
      <c r="M1496" s="5"/>
      <c r="N1496" s="5"/>
      <c r="O1496" s="5"/>
      <c r="Z1496" t="s">
        <v>1265</v>
      </c>
      <c r="AA1496" t="s">
        <v>3106</v>
      </c>
      <c r="AD1496" s="3"/>
    </row>
    <row r="1497" spans="10:30" x14ac:dyDescent="0.25">
      <c r="J1497" t="b">
        <f t="shared" si="0"/>
        <v>0</v>
      </c>
      <c r="K1497" t="e">
        <f>+CONCATENATE(L1497,Tabla4[[#This Row],[Código]])</f>
        <v>#VALUE!</v>
      </c>
      <c r="L1497" s="5" t="s">
        <v>774</v>
      </c>
      <c r="M1497" s="5"/>
      <c r="N1497" s="5"/>
      <c r="O1497" s="5"/>
      <c r="Z1497" t="s">
        <v>3475</v>
      </c>
      <c r="AA1497" t="s">
        <v>3045</v>
      </c>
      <c r="AD1497" s="3"/>
    </row>
    <row r="1498" spans="10:30" x14ac:dyDescent="0.25">
      <c r="J1498" t="b">
        <f t="shared" si="0"/>
        <v>0</v>
      </c>
      <c r="K1498" t="e">
        <f>+CONCATENATE(L1498,Tabla4[[#This Row],[Código]])</f>
        <v>#VALUE!</v>
      </c>
      <c r="L1498" s="5" t="s">
        <v>774</v>
      </c>
      <c r="M1498" s="5"/>
      <c r="N1498" s="5"/>
      <c r="O1498" s="5"/>
      <c r="Z1498" t="s">
        <v>1336</v>
      </c>
      <c r="AA1498" t="s">
        <v>3045</v>
      </c>
      <c r="AD1498" s="3"/>
    </row>
    <row r="1499" spans="10:30" x14ac:dyDescent="0.25">
      <c r="J1499" t="b">
        <f t="shared" si="0"/>
        <v>0</v>
      </c>
      <c r="K1499" t="e">
        <f>+CONCATENATE(L1499,Tabla4[[#This Row],[Código]])</f>
        <v>#VALUE!</v>
      </c>
      <c r="L1499" s="5" t="s">
        <v>774</v>
      </c>
      <c r="M1499" s="5"/>
      <c r="N1499" s="5"/>
      <c r="O1499" s="5"/>
      <c r="Z1499" t="s">
        <v>1855</v>
      </c>
      <c r="AA1499" t="s">
        <v>3053</v>
      </c>
      <c r="AD1499" s="3"/>
    </row>
    <row r="1500" spans="10:30" x14ac:dyDescent="0.25">
      <c r="J1500" t="b">
        <f t="shared" si="0"/>
        <v>0</v>
      </c>
      <c r="K1500" t="e">
        <f>+CONCATENATE(L1500,Tabla4[[#This Row],[Código]])</f>
        <v>#VALUE!</v>
      </c>
      <c r="L1500" s="5" t="s">
        <v>774</v>
      </c>
      <c r="M1500" s="5"/>
      <c r="N1500" s="5"/>
      <c r="O1500" s="5"/>
      <c r="Z1500" t="s">
        <v>2120</v>
      </c>
      <c r="AA1500" t="s">
        <v>3045</v>
      </c>
      <c r="AD1500" s="3"/>
    </row>
    <row r="1501" spans="10:30" x14ac:dyDescent="0.25">
      <c r="J1501" t="b">
        <f t="shared" si="0"/>
        <v>0</v>
      </c>
      <c r="K1501" t="e">
        <f>+CONCATENATE(L1501,Tabla4[[#This Row],[Código]])</f>
        <v>#VALUE!</v>
      </c>
      <c r="L1501" s="5" t="s">
        <v>774</v>
      </c>
      <c r="M1501" s="5"/>
      <c r="N1501" s="5"/>
      <c r="O1501" s="5"/>
      <c r="Z1501" t="s">
        <v>3476</v>
      </c>
      <c r="AA1501" t="s">
        <v>3438</v>
      </c>
      <c r="AD1501" s="3"/>
    </row>
    <row r="1502" spans="10:30" x14ac:dyDescent="0.25">
      <c r="J1502" t="b">
        <f t="shared" si="0"/>
        <v>0</v>
      </c>
      <c r="K1502" t="e">
        <f>+CONCATENATE(L1502,Tabla4[[#This Row],[Código]])</f>
        <v>#VALUE!</v>
      </c>
      <c r="L1502" s="5" t="s">
        <v>774</v>
      </c>
      <c r="M1502" s="5"/>
      <c r="N1502" s="5"/>
      <c r="O1502" s="5"/>
      <c r="Z1502" t="s">
        <v>2004</v>
      </c>
      <c r="AA1502" t="s">
        <v>3045</v>
      </c>
      <c r="AD1502" s="3"/>
    </row>
    <row r="1503" spans="10:30" x14ac:dyDescent="0.25">
      <c r="J1503" t="b">
        <f t="shared" si="0"/>
        <v>0</v>
      </c>
      <c r="K1503" t="e">
        <f>+CONCATENATE(L1503,Tabla4[[#This Row],[Código]])</f>
        <v>#VALUE!</v>
      </c>
      <c r="L1503" s="5" t="s">
        <v>774</v>
      </c>
      <c r="M1503" s="5"/>
      <c r="N1503" s="5"/>
      <c r="O1503" s="5"/>
      <c r="Z1503" t="s">
        <v>3477</v>
      </c>
      <c r="AA1503" t="s">
        <v>3045</v>
      </c>
      <c r="AD1503" s="3"/>
    </row>
    <row r="1504" spans="10:30" x14ac:dyDescent="0.25">
      <c r="J1504" t="b">
        <f t="shared" si="0"/>
        <v>0</v>
      </c>
      <c r="K1504" t="e">
        <f>+CONCATENATE(L1504,Tabla4[[#This Row],[Código]])</f>
        <v>#VALUE!</v>
      </c>
      <c r="L1504" s="5" t="s">
        <v>774</v>
      </c>
      <c r="M1504" s="5"/>
      <c r="N1504" s="5"/>
      <c r="O1504" s="5"/>
      <c r="Z1504" t="s">
        <v>3478</v>
      </c>
      <c r="AA1504" t="s">
        <v>3045</v>
      </c>
      <c r="AD1504" s="3"/>
    </row>
    <row r="1505" spans="10:30" x14ac:dyDescent="0.25">
      <c r="J1505" t="b">
        <f t="shared" si="0"/>
        <v>0</v>
      </c>
      <c r="K1505" t="e">
        <f>+CONCATENATE(L1505,Tabla4[[#This Row],[Código]])</f>
        <v>#VALUE!</v>
      </c>
      <c r="L1505" s="5" t="s">
        <v>774</v>
      </c>
      <c r="M1505" s="5"/>
      <c r="N1505" s="5"/>
      <c r="O1505" s="5"/>
      <c r="Z1505" t="s">
        <v>3479</v>
      </c>
      <c r="AA1505" t="s">
        <v>3045</v>
      </c>
      <c r="AD1505" s="3"/>
    </row>
    <row r="1506" spans="10:30" x14ac:dyDescent="0.25">
      <c r="J1506" t="b">
        <f t="shared" si="0"/>
        <v>0</v>
      </c>
      <c r="K1506" t="e">
        <f>+CONCATENATE(L1506,Tabla4[[#This Row],[Código]])</f>
        <v>#VALUE!</v>
      </c>
      <c r="L1506" s="5" t="s">
        <v>774</v>
      </c>
      <c r="M1506" s="5"/>
      <c r="N1506" s="5"/>
      <c r="O1506" s="5"/>
      <c r="Z1506" t="s">
        <v>3480</v>
      </c>
      <c r="AA1506" t="s">
        <v>3045</v>
      </c>
      <c r="AD1506" s="3"/>
    </row>
    <row r="1507" spans="10:30" x14ac:dyDescent="0.25">
      <c r="J1507" t="b">
        <f t="shared" si="0"/>
        <v>0</v>
      </c>
      <c r="K1507" t="e">
        <f>+CONCATENATE(L1507,Tabla4[[#This Row],[Código]])</f>
        <v>#VALUE!</v>
      </c>
      <c r="L1507" s="5" t="s">
        <v>774</v>
      </c>
      <c r="M1507" s="5"/>
      <c r="N1507" s="5"/>
      <c r="O1507" s="5"/>
      <c r="Z1507" t="s">
        <v>3481</v>
      </c>
      <c r="AA1507" t="s">
        <v>3045</v>
      </c>
      <c r="AD1507" s="3"/>
    </row>
    <row r="1508" spans="10:30" x14ac:dyDescent="0.25">
      <c r="J1508" t="b">
        <f t="shared" si="0"/>
        <v>0</v>
      </c>
      <c r="K1508" t="e">
        <f>+CONCATENATE(L1508,Tabla4[[#This Row],[Código]])</f>
        <v>#VALUE!</v>
      </c>
      <c r="L1508" s="5" t="s">
        <v>774</v>
      </c>
      <c r="M1508" s="5"/>
      <c r="N1508" s="5"/>
      <c r="O1508" s="5"/>
      <c r="Z1508" t="s">
        <v>3482</v>
      </c>
      <c r="AA1508" t="s">
        <v>3045</v>
      </c>
      <c r="AD1508" s="3"/>
    </row>
    <row r="1509" spans="10:30" x14ac:dyDescent="0.25">
      <c r="J1509" t="b">
        <f t="shared" si="0"/>
        <v>0</v>
      </c>
      <c r="K1509" t="e">
        <f>+CONCATENATE(L1509,Tabla4[[#This Row],[Código]])</f>
        <v>#VALUE!</v>
      </c>
      <c r="L1509" s="5" t="s">
        <v>774</v>
      </c>
      <c r="M1509" s="5"/>
      <c r="N1509" s="5"/>
      <c r="O1509" s="5"/>
      <c r="Z1509" t="s">
        <v>1319</v>
      </c>
      <c r="AA1509" t="s">
        <v>3045</v>
      </c>
      <c r="AD1509" s="3"/>
    </row>
    <row r="1510" spans="10:30" x14ac:dyDescent="0.25">
      <c r="J1510" t="b">
        <f t="shared" si="0"/>
        <v>0</v>
      </c>
      <c r="K1510" t="e">
        <f>+CONCATENATE(L1510,Tabla4[[#This Row],[Código]])</f>
        <v>#VALUE!</v>
      </c>
      <c r="L1510" s="5" t="s">
        <v>774</v>
      </c>
      <c r="M1510" s="5"/>
      <c r="N1510" s="5"/>
      <c r="O1510" s="5"/>
      <c r="Z1510" t="s">
        <v>1435</v>
      </c>
      <c r="AA1510" t="s">
        <v>3045</v>
      </c>
      <c r="AD1510" s="3"/>
    </row>
    <row r="1511" spans="10:30" x14ac:dyDescent="0.25">
      <c r="J1511" t="b">
        <f t="shared" si="0"/>
        <v>0</v>
      </c>
      <c r="K1511" t="e">
        <f>+CONCATENATE(L1511,Tabla4[[#This Row],[Código]])</f>
        <v>#VALUE!</v>
      </c>
      <c r="L1511" s="5" t="s">
        <v>774</v>
      </c>
      <c r="M1511" s="5"/>
      <c r="N1511" s="5"/>
      <c r="O1511" s="5"/>
      <c r="Z1511" t="s">
        <v>3483</v>
      </c>
      <c r="AA1511" t="s">
        <v>3121</v>
      </c>
      <c r="AD1511" s="3"/>
    </row>
    <row r="1512" spans="10:30" x14ac:dyDescent="0.25">
      <c r="J1512" t="b">
        <f t="shared" si="0"/>
        <v>0</v>
      </c>
      <c r="K1512" t="e">
        <f>+CONCATENATE(L1512,Tabla4[[#This Row],[Código]])</f>
        <v>#VALUE!</v>
      </c>
      <c r="L1512" s="5" t="s">
        <v>774</v>
      </c>
      <c r="M1512" s="5"/>
      <c r="N1512" s="5"/>
      <c r="O1512" s="5"/>
      <c r="Z1512" t="s">
        <v>1453</v>
      </c>
      <c r="AA1512" t="s">
        <v>3045</v>
      </c>
      <c r="AD1512" s="3"/>
    </row>
    <row r="1513" spans="10:30" x14ac:dyDescent="0.25">
      <c r="J1513" t="b">
        <f t="shared" si="0"/>
        <v>0</v>
      </c>
      <c r="K1513" t="e">
        <f>+CONCATENATE(L1513,Tabla4[[#This Row],[Código]])</f>
        <v>#VALUE!</v>
      </c>
      <c r="L1513" s="5" t="s">
        <v>774</v>
      </c>
      <c r="M1513" s="5"/>
      <c r="N1513" s="5"/>
      <c r="O1513" s="5"/>
      <c r="Z1513" t="s">
        <v>1451</v>
      </c>
      <c r="AA1513" t="s">
        <v>3045</v>
      </c>
      <c r="AD1513" s="3"/>
    </row>
    <row r="1514" spans="10:30" x14ac:dyDescent="0.25">
      <c r="J1514" t="b">
        <f t="shared" si="0"/>
        <v>0</v>
      </c>
      <c r="K1514" t="e">
        <f>+CONCATENATE(L1514,Tabla4[[#This Row],[Código]])</f>
        <v>#VALUE!</v>
      </c>
      <c r="L1514" s="5" t="s">
        <v>774</v>
      </c>
      <c r="M1514" s="5"/>
      <c r="N1514" s="5"/>
      <c r="O1514" s="5"/>
      <c r="Z1514" t="s">
        <v>3484</v>
      </c>
      <c r="AA1514" t="s">
        <v>3045</v>
      </c>
      <c r="AD1514" s="3"/>
    </row>
    <row r="1515" spans="10:30" x14ac:dyDescent="0.25">
      <c r="J1515" t="b">
        <f t="shared" si="0"/>
        <v>0</v>
      </c>
      <c r="K1515" t="e">
        <f>+CONCATENATE(L1515,Tabla4[[#This Row],[Código]])</f>
        <v>#VALUE!</v>
      </c>
      <c r="L1515" s="5" t="s">
        <v>774</v>
      </c>
      <c r="M1515" s="5"/>
      <c r="N1515" s="5"/>
      <c r="O1515" s="5"/>
      <c r="Z1515" t="s">
        <v>1269</v>
      </c>
      <c r="AA1515" t="s">
        <v>3106</v>
      </c>
      <c r="AD1515" s="3"/>
    </row>
    <row r="1516" spans="10:30" x14ac:dyDescent="0.25">
      <c r="J1516" t="b">
        <f t="shared" si="0"/>
        <v>0</v>
      </c>
      <c r="K1516" t="e">
        <f>+CONCATENATE(L1516,Tabla4[[#This Row],[Código]])</f>
        <v>#VALUE!</v>
      </c>
      <c r="L1516" s="5" t="s">
        <v>774</v>
      </c>
      <c r="M1516" s="5"/>
      <c r="N1516" s="5"/>
      <c r="O1516" s="5"/>
      <c r="Z1516" t="s">
        <v>3485</v>
      </c>
      <c r="AA1516" t="s">
        <v>3106</v>
      </c>
      <c r="AD1516" s="3"/>
    </row>
    <row r="1517" spans="10:30" x14ac:dyDescent="0.25">
      <c r="Z1517" t="s">
        <v>3486</v>
      </c>
      <c r="AA1517" t="s">
        <v>3106</v>
      </c>
      <c r="AD1517" s="3"/>
    </row>
    <row r="1518" spans="10:30" x14ac:dyDescent="0.25">
      <c r="Z1518" t="s">
        <v>3487</v>
      </c>
      <c r="AA1518" t="s">
        <v>3106</v>
      </c>
      <c r="AD1518" s="3"/>
    </row>
    <row r="1519" spans="10:30" x14ac:dyDescent="0.25">
      <c r="Z1519" t="s">
        <v>2042</v>
      </c>
      <c r="AA1519" t="s">
        <v>3106</v>
      </c>
      <c r="AD1519" s="3"/>
    </row>
    <row r="1520" spans="10:30" x14ac:dyDescent="0.25">
      <c r="Z1520" t="s">
        <v>3488</v>
      </c>
      <c r="AA1520" t="s">
        <v>3106</v>
      </c>
      <c r="AD1520" s="3"/>
    </row>
    <row r="1521" spans="26:30" x14ac:dyDescent="0.25">
      <c r="Z1521" t="s">
        <v>3489</v>
      </c>
      <c r="AA1521" t="s">
        <v>3106</v>
      </c>
      <c r="AD1521" s="3"/>
    </row>
    <row r="1522" spans="26:30" x14ac:dyDescent="0.25">
      <c r="Z1522" t="s">
        <v>1161</v>
      </c>
      <c r="AA1522" t="s">
        <v>3045</v>
      </c>
      <c r="AD1522" s="3"/>
    </row>
    <row r="1523" spans="26:30" x14ac:dyDescent="0.25">
      <c r="Z1523" t="s">
        <v>2008</v>
      </c>
      <c r="AA1523" t="s">
        <v>3045</v>
      </c>
      <c r="AD1523" s="3"/>
    </row>
    <row r="1524" spans="26:30" x14ac:dyDescent="0.25">
      <c r="Z1524" t="s">
        <v>2104</v>
      </c>
      <c r="AA1524" t="s">
        <v>3045</v>
      </c>
      <c r="AD1524" s="3"/>
    </row>
    <row r="1525" spans="26:30" x14ac:dyDescent="0.25">
      <c r="Z1525" t="s">
        <v>1818</v>
      </c>
      <c r="AA1525" t="s">
        <v>3045</v>
      </c>
      <c r="AD1525" s="3"/>
    </row>
    <row r="1526" spans="26:30" x14ac:dyDescent="0.25">
      <c r="Z1526" t="s">
        <v>1957</v>
      </c>
      <c r="AA1526" t="s">
        <v>3045</v>
      </c>
      <c r="AD1526" s="3"/>
    </row>
    <row r="1527" spans="26:30" x14ac:dyDescent="0.25">
      <c r="Z1527" t="s">
        <v>2108</v>
      </c>
      <c r="AA1527" t="s">
        <v>3045</v>
      </c>
      <c r="AD1527" s="3"/>
    </row>
    <row r="1528" spans="26:30" x14ac:dyDescent="0.25">
      <c r="Z1528" t="s">
        <v>3490</v>
      </c>
      <c r="AA1528" t="s">
        <v>3045</v>
      </c>
      <c r="AD1528" s="3"/>
    </row>
    <row r="1529" spans="26:30" x14ac:dyDescent="0.25">
      <c r="Z1529" t="s">
        <v>1425</v>
      </c>
      <c r="AA1529" t="s">
        <v>3045</v>
      </c>
      <c r="AD1529" s="3"/>
    </row>
    <row r="1530" spans="26:30" x14ac:dyDescent="0.25">
      <c r="Z1530" t="s">
        <v>1536</v>
      </c>
      <c r="AA1530" t="s">
        <v>3491</v>
      </c>
      <c r="AD1530" s="3"/>
    </row>
    <row r="1531" spans="26:30" x14ac:dyDescent="0.25">
      <c r="Z1531" t="s">
        <v>3492</v>
      </c>
      <c r="AA1531" t="s">
        <v>3045</v>
      </c>
      <c r="AD1531" s="3"/>
    </row>
    <row r="1532" spans="26:30" x14ac:dyDescent="0.25">
      <c r="Z1532" t="s">
        <v>1375</v>
      </c>
      <c r="AA1532" t="s">
        <v>3045</v>
      </c>
      <c r="AD1532" s="3"/>
    </row>
    <row r="1533" spans="26:30" x14ac:dyDescent="0.25">
      <c r="Z1533" t="s">
        <v>1642</v>
      </c>
      <c r="AA1533" t="s">
        <v>3045</v>
      </c>
      <c r="AD1533" s="3"/>
    </row>
    <row r="1534" spans="26:30" x14ac:dyDescent="0.25">
      <c r="Z1534" t="s">
        <v>1145</v>
      </c>
      <c r="AA1534" t="s">
        <v>3045</v>
      </c>
      <c r="AD1534" s="3"/>
    </row>
    <row r="1535" spans="26:30" x14ac:dyDescent="0.25">
      <c r="Z1535" t="s">
        <v>1867</v>
      </c>
      <c r="AA1535" t="s">
        <v>3045</v>
      </c>
      <c r="AD1535" s="3"/>
    </row>
    <row r="1536" spans="26:30" x14ac:dyDescent="0.25">
      <c r="Z1536" t="s">
        <v>1910</v>
      </c>
      <c r="AA1536" t="s">
        <v>3045</v>
      </c>
      <c r="AD1536" s="3"/>
    </row>
    <row r="1537" spans="26:30" x14ac:dyDescent="0.25">
      <c r="Z1537" t="s">
        <v>3493</v>
      </c>
      <c r="AA1537" t="s">
        <v>3045</v>
      </c>
      <c r="AD1537" s="3"/>
    </row>
    <row r="1538" spans="26:30" x14ac:dyDescent="0.25">
      <c r="Z1538" t="s">
        <v>3494</v>
      </c>
      <c r="AA1538" t="s">
        <v>3045</v>
      </c>
      <c r="AD1538" s="3"/>
    </row>
    <row r="1539" spans="26:30" x14ac:dyDescent="0.25">
      <c r="Z1539" t="s">
        <v>3495</v>
      </c>
      <c r="AA1539" t="s">
        <v>3045</v>
      </c>
      <c r="AD1539" s="3"/>
    </row>
    <row r="1540" spans="26:30" x14ac:dyDescent="0.25">
      <c r="Z1540" t="s">
        <v>1203</v>
      </c>
      <c r="AA1540" t="s">
        <v>3045</v>
      </c>
      <c r="AD1540" s="3"/>
    </row>
    <row r="1541" spans="26:30" x14ac:dyDescent="0.25">
      <c r="Z1541" t="s">
        <v>1417</v>
      </c>
      <c r="AA1541" t="s">
        <v>3045</v>
      </c>
      <c r="AD1541" s="3"/>
    </row>
    <row r="1542" spans="26:30" x14ac:dyDescent="0.25">
      <c r="Z1542" t="s">
        <v>1658</v>
      </c>
      <c r="AA1542" t="s">
        <v>3045</v>
      </c>
      <c r="AD1542" s="3"/>
    </row>
    <row r="1543" spans="26:30" x14ac:dyDescent="0.25">
      <c r="Z1543" t="s">
        <v>1105</v>
      </c>
      <c r="AA1543" t="s">
        <v>3045</v>
      </c>
      <c r="AD1543" s="3"/>
    </row>
    <row r="1544" spans="26:30" x14ac:dyDescent="0.25">
      <c r="Z1544" t="s">
        <v>1107</v>
      </c>
      <c r="AA1544" t="s">
        <v>3045</v>
      </c>
      <c r="AD1544" s="3"/>
    </row>
    <row r="1545" spans="26:30" x14ac:dyDescent="0.25">
      <c r="Z1545" t="s">
        <v>1133</v>
      </c>
      <c r="AA1545" t="s">
        <v>3045</v>
      </c>
      <c r="AD1545" s="3"/>
    </row>
    <row r="1546" spans="26:30" x14ac:dyDescent="0.25">
      <c r="Z1546" t="s">
        <v>3496</v>
      </c>
      <c r="AA1546" t="s">
        <v>3045</v>
      </c>
      <c r="AD1546" s="3"/>
    </row>
    <row r="1547" spans="26:30" x14ac:dyDescent="0.25">
      <c r="Z1547" t="s">
        <v>1207</v>
      </c>
      <c r="AA1547" t="s">
        <v>3045</v>
      </c>
      <c r="AD1547" s="3"/>
    </row>
    <row r="1548" spans="26:30" x14ac:dyDescent="0.25">
      <c r="Z1548" t="s">
        <v>3497</v>
      </c>
      <c r="AA1548" t="s">
        <v>3045</v>
      </c>
      <c r="AD1548" s="3"/>
    </row>
    <row r="1549" spans="26:30" x14ac:dyDescent="0.25">
      <c r="Z1549" t="s">
        <v>3498</v>
      </c>
      <c r="AA1549" t="s">
        <v>3045</v>
      </c>
      <c r="AD1549" s="3"/>
    </row>
    <row r="1550" spans="26:30" x14ac:dyDescent="0.25">
      <c r="Z1550" t="s">
        <v>1301</v>
      </c>
      <c r="AA1550" t="s">
        <v>3106</v>
      </c>
      <c r="AD1550" s="3"/>
    </row>
    <row r="1551" spans="26:30" x14ac:dyDescent="0.25">
      <c r="Z1551" t="s">
        <v>1403</v>
      </c>
      <c r="AA1551" t="s">
        <v>3045</v>
      </c>
      <c r="AD1551" s="3"/>
    </row>
    <row r="1552" spans="26:30" x14ac:dyDescent="0.25">
      <c r="Z1552" t="s">
        <v>1405</v>
      </c>
      <c r="AA1552" t="s">
        <v>3045</v>
      </c>
      <c r="AD1552" s="3"/>
    </row>
    <row r="1553" spans="26:30" x14ac:dyDescent="0.25">
      <c r="Z1553" t="s">
        <v>1407</v>
      </c>
      <c r="AA1553" t="s">
        <v>3045</v>
      </c>
      <c r="AD1553" s="3"/>
    </row>
    <row r="1554" spans="26:30" x14ac:dyDescent="0.25">
      <c r="Z1554" t="s">
        <v>1409</v>
      </c>
      <c r="AA1554" t="s">
        <v>3045</v>
      </c>
      <c r="AD1554" s="3"/>
    </row>
    <row r="1555" spans="26:30" x14ac:dyDescent="0.25">
      <c r="Z1555" t="s">
        <v>3499</v>
      </c>
      <c r="AA1555" t="s">
        <v>3045</v>
      </c>
      <c r="AD1555" s="3"/>
    </row>
    <row r="1556" spans="26:30" x14ac:dyDescent="0.25">
      <c r="Z1556" t="s">
        <v>1639</v>
      </c>
      <c r="AA1556" t="s">
        <v>3053</v>
      </c>
      <c r="AD1556" s="3"/>
    </row>
    <row r="1557" spans="26:30" x14ac:dyDescent="0.25">
      <c r="Z1557" t="s">
        <v>3500</v>
      </c>
      <c r="AA1557" t="s">
        <v>3045</v>
      </c>
      <c r="AD1557" s="3"/>
    </row>
    <row r="1558" spans="26:30" x14ac:dyDescent="0.25">
      <c r="Z1558" t="s">
        <v>3501</v>
      </c>
      <c r="AA1558" t="s">
        <v>3045</v>
      </c>
      <c r="AD1558" s="3"/>
    </row>
    <row r="1559" spans="26:30" x14ac:dyDescent="0.25">
      <c r="Z1559" t="s">
        <v>1999</v>
      </c>
      <c r="AA1559" t="s">
        <v>3045</v>
      </c>
      <c r="AD1559" s="3"/>
    </row>
    <row r="1560" spans="26:30" x14ac:dyDescent="0.25">
      <c r="Z1560" t="s">
        <v>3502</v>
      </c>
      <c r="AA1560" t="s">
        <v>3045</v>
      </c>
      <c r="AD1560" s="3"/>
    </row>
    <row r="1561" spans="26:30" x14ac:dyDescent="0.25">
      <c r="Z1561" t="s">
        <v>3503</v>
      </c>
      <c r="AA1561" t="s">
        <v>3045</v>
      </c>
      <c r="AD1561" s="3"/>
    </row>
    <row r="1562" spans="26:30" x14ac:dyDescent="0.25">
      <c r="Z1562" t="s">
        <v>3504</v>
      </c>
      <c r="AA1562" t="s">
        <v>3045</v>
      </c>
      <c r="AD1562" s="3"/>
    </row>
    <row r="1563" spans="26:30" x14ac:dyDescent="0.25">
      <c r="Z1563" t="s">
        <v>2048</v>
      </c>
      <c r="AA1563" t="s">
        <v>3045</v>
      </c>
      <c r="AD1563" s="3"/>
    </row>
    <row r="1564" spans="26:30" x14ac:dyDescent="0.25">
      <c r="Z1564" t="s">
        <v>3505</v>
      </c>
      <c r="AA1564" t="s">
        <v>3438</v>
      </c>
      <c r="AD1564" s="3"/>
    </row>
    <row r="1565" spans="26:30" x14ac:dyDescent="0.25">
      <c r="Z1565" t="s">
        <v>2052</v>
      </c>
      <c r="AA1565" t="s">
        <v>3045</v>
      </c>
      <c r="AD1565" s="3"/>
    </row>
    <row r="1566" spans="26:30" x14ac:dyDescent="0.25">
      <c r="Z1566" t="s">
        <v>2054</v>
      </c>
      <c r="AA1566" t="s">
        <v>3045</v>
      </c>
      <c r="AD1566" s="3"/>
    </row>
    <row r="1567" spans="26:30" x14ac:dyDescent="0.25">
      <c r="Z1567" t="s">
        <v>2056</v>
      </c>
      <c r="AA1567" t="s">
        <v>3045</v>
      </c>
      <c r="AD1567" s="3"/>
    </row>
    <row r="1568" spans="26:30" x14ac:dyDescent="0.25">
      <c r="Z1568" t="s">
        <v>3506</v>
      </c>
      <c r="AA1568" t="s">
        <v>3045</v>
      </c>
      <c r="AD1568" s="3"/>
    </row>
    <row r="1569" spans="26:30" x14ac:dyDescent="0.25">
      <c r="Z1569" t="s">
        <v>1543</v>
      </c>
      <c r="AA1569" t="s">
        <v>3045</v>
      </c>
      <c r="AD1569" s="3"/>
    </row>
    <row r="1570" spans="26:30" x14ac:dyDescent="0.25">
      <c r="Z1570" t="s">
        <v>3507</v>
      </c>
      <c r="AA1570" t="s">
        <v>3102</v>
      </c>
      <c r="AD1570" s="3"/>
    </row>
    <row r="1571" spans="26:30" x14ac:dyDescent="0.25">
      <c r="Z1571" t="s">
        <v>3508</v>
      </c>
      <c r="AA1571" t="s">
        <v>3045</v>
      </c>
      <c r="AD1571" s="3"/>
    </row>
    <row r="1572" spans="26:30" x14ac:dyDescent="0.25">
      <c r="Z1572" t="s">
        <v>3509</v>
      </c>
      <c r="AA1572" t="s">
        <v>3045</v>
      </c>
      <c r="AD1572" s="3"/>
    </row>
    <row r="1573" spans="26:30" x14ac:dyDescent="0.25">
      <c r="Z1573" t="s">
        <v>1421</v>
      </c>
      <c r="AA1573" t="s">
        <v>3045</v>
      </c>
      <c r="AD1573" s="3"/>
    </row>
    <row r="1574" spans="26:30" x14ac:dyDescent="0.25">
      <c r="Z1574" t="s">
        <v>3510</v>
      </c>
      <c r="AA1574" t="s">
        <v>3045</v>
      </c>
      <c r="AD1574" s="3"/>
    </row>
    <row r="1575" spans="26:30" x14ac:dyDescent="0.25">
      <c r="Z1575" t="s">
        <v>1541</v>
      </c>
      <c r="AA1575" t="s">
        <v>3045</v>
      </c>
      <c r="AD1575" s="3"/>
    </row>
    <row r="1576" spans="26:30" x14ac:dyDescent="0.25">
      <c r="Z1576" t="s">
        <v>3511</v>
      </c>
      <c r="AA1576" t="s">
        <v>3045</v>
      </c>
      <c r="AD1576" s="3"/>
    </row>
    <row r="1577" spans="26:30" x14ac:dyDescent="0.25">
      <c r="Z1577" t="s">
        <v>3512</v>
      </c>
      <c r="AA1577" t="s">
        <v>3045</v>
      </c>
      <c r="AD1577" s="3"/>
    </row>
    <row r="1578" spans="26:30" x14ac:dyDescent="0.25">
      <c r="Z1578" t="s">
        <v>3513</v>
      </c>
      <c r="AA1578" t="s">
        <v>3045</v>
      </c>
      <c r="AD1578" s="3"/>
    </row>
    <row r="1579" spans="26:30" x14ac:dyDescent="0.25">
      <c r="Z1579" t="s">
        <v>1943</v>
      </c>
      <c r="AA1579" t="s">
        <v>3045</v>
      </c>
      <c r="AD1579" s="3"/>
    </row>
    <row r="1580" spans="26:30" x14ac:dyDescent="0.25">
      <c r="Z1580" t="s">
        <v>1945</v>
      </c>
      <c r="AA1580" t="s">
        <v>3045</v>
      </c>
      <c r="AD1580" s="3"/>
    </row>
    <row r="1581" spans="26:30" x14ac:dyDescent="0.25">
      <c r="Z1581" t="s">
        <v>3514</v>
      </c>
      <c r="AA1581" t="s">
        <v>3045</v>
      </c>
      <c r="AD1581" s="3"/>
    </row>
    <row r="1582" spans="26:30" x14ac:dyDescent="0.25">
      <c r="Z1582" t="s">
        <v>1949</v>
      </c>
      <c r="AA1582" t="s">
        <v>3045</v>
      </c>
      <c r="AD1582" s="3"/>
    </row>
    <row r="1583" spans="26:30" x14ac:dyDescent="0.25">
      <c r="Z1583" t="s">
        <v>3515</v>
      </c>
      <c r="AA1583" t="s">
        <v>3045</v>
      </c>
      <c r="AD1583" s="3"/>
    </row>
    <row r="1584" spans="26:30" x14ac:dyDescent="0.25">
      <c r="Z1584" t="s">
        <v>3516</v>
      </c>
      <c r="AA1584" t="s">
        <v>3082</v>
      </c>
      <c r="AD1584" s="3"/>
    </row>
    <row r="1585" spans="26:30" x14ac:dyDescent="0.25">
      <c r="Z1585" t="s">
        <v>3517</v>
      </c>
      <c r="AA1585" t="s">
        <v>3045</v>
      </c>
      <c r="AD1585" s="3"/>
    </row>
    <row r="1586" spans="26:30" x14ac:dyDescent="0.25">
      <c r="Z1586" t="s">
        <v>3518</v>
      </c>
      <c r="AA1586" t="s">
        <v>3045</v>
      </c>
      <c r="AD1586" s="3"/>
    </row>
    <row r="1587" spans="26:30" x14ac:dyDescent="0.25">
      <c r="Z1587" t="s">
        <v>3519</v>
      </c>
      <c r="AA1587" t="s">
        <v>3045</v>
      </c>
      <c r="AD1587" s="3"/>
    </row>
    <row r="1588" spans="26:30" x14ac:dyDescent="0.25">
      <c r="Z1588" t="s">
        <v>3520</v>
      </c>
      <c r="AA1588" t="s">
        <v>3045</v>
      </c>
      <c r="AD1588" s="3"/>
    </row>
    <row r="1589" spans="26:30" x14ac:dyDescent="0.25">
      <c r="Z1589" t="s">
        <v>3521</v>
      </c>
      <c r="AA1589" t="s">
        <v>3045</v>
      </c>
      <c r="AD1589" s="3"/>
    </row>
    <row r="1590" spans="26:30" x14ac:dyDescent="0.25">
      <c r="Z1590" t="s">
        <v>1547</v>
      </c>
      <c r="AA1590" t="s">
        <v>3045</v>
      </c>
      <c r="AD1590" s="3"/>
    </row>
    <row r="1591" spans="26:30" x14ac:dyDescent="0.25">
      <c r="Z1591" t="s">
        <v>3522</v>
      </c>
      <c r="AA1591" t="s">
        <v>3045</v>
      </c>
      <c r="AD1591" s="3"/>
    </row>
    <row r="1592" spans="26:30" x14ac:dyDescent="0.25">
      <c r="Z1592" t="s">
        <v>1557</v>
      </c>
      <c r="AA1592" t="s">
        <v>3045</v>
      </c>
      <c r="AD1592" s="3"/>
    </row>
    <row r="1593" spans="26:30" x14ac:dyDescent="0.25">
      <c r="Z1593" t="s">
        <v>1559</v>
      </c>
      <c r="AA1593" t="s">
        <v>3045</v>
      </c>
      <c r="AD1593" s="3"/>
    </row>
    <row r="1594" spans="26:30" x14ac:dyDescent="0.25">
      <c r="Z1594" t="s">
        <v>1561</v>
      </c>
      <c r="AA1594" t="s">
        <v>3045</v>
      </c>
      <c r="AD1594" s="3"/>
    </row>
    <row r="1595" spans="26:30" x14ac:dyDescent="0.25">
      <c r="Z1595" t="s">
        <v>1563</v>
      </c>
      <c r="AA1595" t="s">
        <v>3045</v>
      </c>
      <c r="AD1595" s="3"/>
    </row>
    <row r="1596" spans="26:30" x14ac:dyDescent="0.25">
      <c r="Z1596" t="s">
        <v>3523</v>
      </c>
      <c r="AA1596" t="s">
        <v>3045</v>
      </c>
      <c r="AD1596" s="3"/>
    </row>
    <row r="1597" spans="26:30" x14ac:dyDescent="0.25">
      <c r="Z1597" t="s">
        <v>3524</v>
      </c>
      <c r="AA1597" t="s">
        <v>3045</v>
      </c>
      <c r="AD1597" s="3"/>
    </row>
    <row r="1598" spans="26:30" x14ac:dyDescent="0.25">
      <c r="Z1598" t="s">
        <v>1955</v>
      </c>
      <c r="AA1598" t="s">
        <v>3045</v>
      </c>
      <c r="AD1598" s="3"/>
    </row>
    <row r="1599" spans="26:30" x14ac:dyDescent="0.25">
      <c r="Z1599" t="s">
        <v>3525</v>
      </c>
      <c r="AA1599" t="s">
        <v>3045</v>
      </c>
      <c r="AD1599" s="3"/>
    </row>
    <row r="1600" spans="26:30" x14ac:dyDescent="0.25">
      <c r="Z1600" t="s">
        <v>3526</v>
      </c>
      <c r="AA1600" t="s">
        <v>3045</v>
      </c>
      <c r="AD1600" s="3"/>
    </row>
    <row r="1601" spans="26:30" x14ac:dyDescent="0.25">
      <c r="Z1601" t="s">
        <v>3527</v>
      </c>
      <c r="AA1601" t="s">
        <v>3045</v>
      </c>
      <c r="AD1601" s="3"/>
    </row>
    <row r="1602" spans="26:30" x14ac:dyDescent="0.25">
      <c r="Z1602" t="s">
        <v>2148</v>
      </c>
      <c r="AA1602" t="s">
        <v>3045</v>
      </c>
      <c r="AD1602" s="3"/>
    </row>
    <row r="1603" spans="26:30" x14ac:dyDescent="0.25">
      <c r="Z1603" t="s">
        <v>3528</v>
      </c>
      <c r="AA1603" t="s">
        <v>3045</v>
      </c>
      <c r="AD1603" s="3"/>
    </row>
    <row r="1604" spans="26:30" x14ac:dyDescent="0.25">
      <c r="Z1604" t="s">
        <v>3529</v>
      </c>
      <c r="AA1604" t="s">
        <v>3082</v>
      </c>
      <c r="AD1604" s="3"/>
    </row>
    <row r="1605" spans="26:30" x14ac:dyDescent="0.25">
      <c r="Z1605" t="s">
        <v>1517</v>
      </c>
      <c r="AA1605" t="s">
        <v>3045</v>
      </c>
      <c r="AD1605" s="3"/>
    </row>
    <row r="1606" spans="26:30" x14ac:dyDescent="0.25">
      <c r="Z1606" t="s">
        <v>1387</v>
      </c>
      <c r="AA1606" t="s">
        <v>3045</v>
      </c>
      <c r="AD1606" s="3"/>
    </row>
    <row r="1607" spans="26:30" x14ac:dyDescent="0.25">
      <c r="Z1607" t="s">
        <v>1391</v>
      </c>
      <c r="AA1607" t="s">
        <v>3045</v>
      </c>
      <c r="AD1607" s="3"/>
    </row>
    <row r="1608" spans="26:30" x14ac:dyDescent="0.25">
      <c r="Z1608" t="s">
        <v>1389</v>
      </c>
      <c r="AA1608" t="s">
        <v>3045</v>
      </c>
      <c r="AD1608" s="3"/>
    </row>
    <row r="1609" spans="26:30" x14ac:dyDescent="0.25">
      <c r="Z1609" t="s">
        <v>2197</v>
      </c>
      <c r="AA1609" t="s">
        <v>3045</v>
      </c>
      <c r="AD1609" s="3"/>
    </row>
    <row r="1610" spans="26:30" x14ac:dyDescent="0.25">
      <c r="Z1610" t="s">
        <v>1215</v>
      </c>
      <c r="AA1610" t="s">
        <v>3045</v>
      </c>
      <c r="AD1610" s="3"/>
    </row>
    <row r="1611" spans="26:30" x14ac:dyDescent="0.25">
      <c r="Z1611" t="s">
        <v>3530</v>
      </c>
      <c r="AA1611" t="s">
        <v>3045</v>
      </c>
      <c r="AD1611" s="3"/>
    </row>
    <row r="1612" spans="26:30" x14ac:dyDescent="0.25">
      <c r="Z1612" t="s">
        <v>3531</v>
      </c>
      <c r="AA1612" t="s">
        <v>3045</v>
      </c>
      <c r="AD1612" s="3"/>
    </row>
    <row r="1613" spans="26:30" x14ac:dyDescent="0.25">
      <c r="Z1613" t="s">
        <v>3532</v>
      </c>
      <c r="AA1613" t="s">
        <v>3045</v>
      </c>
      <c r="AD1613" s="3"/>
    </row>
    <row r="1614" spans="26:30" x14ac:dyDescent="0.25">
      <c r="Z1614" t="s">
        <v>1959</v>
      </c>
      <c r="AA1614" t="s">
        <v>3045</v>
      </c>
      <c r="AD1614" s="3"/>
    </row>
    <row r="1615" spans="26:30" x14ac:dyDescent="0.25">
      <c r="Z1615" t="s">
        <v>3533</v>
      </c>
      <c r="AA1615" t="s">
        <v>3045</v>
      </c>
      <c r="AD1615" s="3"/>
    </row>
    <row r="1616" spans="26:30" x14ac:dyDescent="0.25">
      <c r="Z1616" t="s">
        <v>3534</v>
      </c>
      <c r="AA1616" t="s">
        <v>3491</v>
      </c>
      <c r="AD1616" s="3"/>
    </row>
    <row r="1617" spans="26:30" x14ac:dyDescent="0.25">
      <c r="Z1617" t="s">
        <v>3535</v>
      </c>
      <c r="AA1617" t="s">
        <v>3053</v>
      </c>
      <c r="AD1617" s="3"/>
    </row>
    <row r="1618" spans="26:30" x14ac:dyDescent="0.25">
      <c r="Z1618" t="s">
        <v>3536</v>
      </c>
      <c r="AA1618" t="s">
        <v>3043</v>
      </c>
      <c r="AD1618" s="3"/>
    </row>
    <row r="1619" spans="26:30" x14ac:dyDescent="0.25">
      <c r="Z1619" t="s">
        <v>3537</v>
      </c>
      <c r="AA1619" t="s">
        <v>3053</v>
      </c>
      <c r="AD1619" s="3"/>
    </row>
    <row r="1620" spans="26:30" x14ac:dyDescent="0.25">
      <c r="Z1620" t="s">
        <v>3538</v>
      </c>
      <c r="AA1620" t="s">
        <v>3082</v>
      </c>
      <c r="AD1620" s="3"/>
    </row>
    <row r="1621" spans="26:30" x14ac:dyDescent="0.25">
      <c r="Z1621" t="s">
        <v>3539</v>
      </c>
      <c r="AA1621" t="s">
        <v>3045</v>
      </c>
      <c r="AD1621" s="3"/>
    </row>
    <row r="1622" spans="26:30" x14ac:dyDescent="0.25">
      <c r="Z1622" t="s">
        <v>3540</v>
      </c>
      <c r="AA1622" t="s">
        <v>3045</v>
      </c>
      <c r="AD1622" s="3"/>
    </row>
    <row r="1623" spans="26:30" x14ac:dyDescent="0.25">
      <c r="Z1623" t="s">
        <v>3541</v>
      </c>
      <c r="AA1623" t="s">
        <v>3045</v>
      </c>
      <c r="AD1623" s="3"/>
    </row>
    <row r="1624" spans="26:30" x14ac:dyDescent="0.25">
      <c r="Z1624" t="s">
        <v>3542</v>
      </c>
      <c r="AA1624" t="s">
        <v>3082</v>
      </c>
      <c r="AD1624" s="3"/>
    </row>
    <row r="1625" spans="26:30" x14ac:dyDescent="0.25">
      <c r="Z1625" t="s">
        <v>3543</v>
      </c>
      <c r="AA1625" t="s">
        <v>3082</v>
      </c>
      <c r="AD1625" s="3"/>
    </row>
    <row r="1626" spans="26:30" x14ac:dyDescent="0.25">
      <c r="Z1626" t="s">
        <v>3544</v>
      </c>
      <c r="AA1626" t="s">
        <v>3082</v>
      </c>
      <c r="AD1626" s="3"/>
    </row>
    <row r="1627" spans="26:30" x14ac:dyDescent="0.25">
      <c r="Z1627" t="s">
        <v>3545</v>
      </c>
      <c r="AA1627" t="s">
        <v>3082</v>
      </c>
      <c r="AD1627" s="3"/>
    </row>
    <row r="1628" spans="26:30" x14ac:dyDescent="0.25">
      <c r="Z1628" t="s">
        <v>3546</v>
      </c>
      <c r="AA1628" t="s">
        <v>3547</v>
      </c>
      <c r="AD1628" s="3"/>
    </row>
    <row r="1629" spans="26:30" x14ac:dyDescent="0.25">
      <c r="Z1629" t="s">
        <v>3548</v>
      </c>
      <c r="AA1629" t="s">
        <v>3045</v>
      </c>
      <c r="AD1629" s="3"/>
    </row>
    <row r="1630" spans="26:30" x14ac:dyDescent="0.25">
      <c r="Z1630" t="s">
        <v>3549</v>
      </c>
      <c r="AA1630" t="s">
        <v>3045</v>
      </c>
      <c r="AD1630" s="3"/>
    </row>
    <row r="1631" spans="26:30" x14ac:dyDescent="0.25">
      <c r="Z1631" t="s">
        <v>3550</v>
      </c>
      <c r="AA1631" t="s">
        <v>3045</v>
      </c>
      <c r="AD1631" s="3"/>
    </row>
    <row r="1632" spans="26:30" x14ac:dyDescent="0.25">
      <c r="Z1632" t="s">
        <v>3551</v>
      </c>
      <c r="AA1632" t="s">
        <v>3045</v>
      </c>
      <c r="AD1632" s="3"/>
    </row>
    <row r="1633" spans="26:30" x14ac:dyDescent="0.25">
      <c r="Z1633" t="s">
        <v>3552</v>
      </c>
      <c r="AA1633" t="s">
        <v>3045</v>
      </c>
      <c r="AD1633" s="3"/>
    </row>
    <row r="1634" spans="26:30" x14ac:dyDescent="0.25">
      <c r="Z1634" t="s">
        <v>3553</v>
      </c>
      <c r="AA1634" t="s">
        <v>3045</v>
      </c>
      <c r="AD1634" s="3"/>
    </row>
    <row r="1635" spans="26:30" x14ac:dyDescent="0.25">
      <c r="Z1635" t="s">
        <v>3554</v>
      </c>
      <c r="AA1635" t="s">
        <v>3045</v>
      </c>
      <c r="AD1635" s="3"/>
    </row>
    <row r="1636" spans="26:30" x14ac:dyDescent="0.25">
      <c r="Z1636" t="s">
        <v>3555</v>
      </c>
      <c r="AA1636" t="s">
        <v>3045</v>
      </c>
      <c r="AD1636" s="3"/>
    </row>
    <row r="1637" spans="26:30" x14ac:dyDescent="0.25">
      <c r="Z1637" t="s">
        <v>3556</v>
      </c>
      <c r="AA1637" t="s">
        <v>3045</v>
      </c>
      <c r="AD1637" s="3"/>
    </row>
    <row r="1638" spans="26:30" x14ac:dyDescent="0.25">
      <c r="Z1638" t="s">
        <v>3557</v>
      </c>
      <c r="AA1638" t="s">
        <v>3045</v>
      </c>
      <c r="AD1638" s="3"/>
    </row>
    <row r="1639" spans="26:30" x14ac:dyDescent="0.25">
      <c r="Z1639" t="s">
        <v>3558</v>
      </c>
      <c r="AA1639" t="s">
        <v>3045</v>
      </c>
      <c r="AD1639" s="3"/>
    </row>
    <row r="1640" spans="26:30" x14ac:dyDescent="0.25">
      <c r="Z1640" t="s">
        <v>3559</v>
      </c>
      <c r="AA1640" t="s">
        <v>3045</v>
      </c>
      <c r="AD1640" s="3"/>
    </row>
    <row r="1641" spans="26:30" x14ac:dyDescent="0.25">
      <c r="Z1641" t="s">
        <v>3560</v>
      </c>
      <c r="AA1641" t="s">
        <v>3045</v>
      </c>
      <c r="AD1641" s="3"/>
    </row>
    <row r="1642" spans="26:30" x14ac:dyDescent="0.25">
      <c r="Z1642" t="s">
        <v>3561</v>
      </c>
      <c r="AA1642" t="s">
        <v>3045</v>
      </c>
      <c r="AD1642" s="3"/>
    </row>
    <row r="1643" spans="26:30" x14ac:dyDescent="0.25">
      <c r="Z1643" t="s">
        <v>3562</v>
      </c>
      <c r="AA1643" t="s">
        <v>3045</v>
      </c>
      <c r="AD1643" s="3"/>
    </row>
    <row r="1644" spans="26:30" x14ac:dyDescent="0.25">
      <c r="Z1644" t="s">
        <v>3563</v>
      </c>
      <c r="AA1644" t="s">
        <v>3045</v>
      </c>
      <c r="AD1644" s="3"/>
    </row>
    <row r="1645" spans="26:30" x14ac:dyDescent="0.25">
      <c r="Z1645" t="s">
        <v>3564</v>
      </c>
      <c r="AA1645" t="s">
        <v>3045</v>
      </c>
      <c r="AD1645" s="3"/>
    </row>
    <row r="1646" spans="26:30" x14ac:dyDescent="0.25">
      <c r="Z1646" t="s">
        <v>3565</v>
      </c>
      <c r="AA1646" t="s">
        <v>3045</v>
      </c>
      <c r="AD1646" s="3"/>
    </row>
    <row r="1647" spans="26:30" x14ac:dyDescent="0.25">
      <c r="Z1647" t="s">
        <v>3566</v>
      </c>
      <c r="AA1647" t="s">
        <v>3045</v>
      </c>
      <c r="AD1647" s="3"/>
    </row>
    <row r="1648" spans="26:30" x14ac:dyDescent="0.25">
      <c r="Z1648" t="s">
        <v>3567</v>
      </c>
      <c r="AA1648" t="s">
        <v>3045</v>
      </c>
      <c r="AD1648" s="3"/>
    </row>
    <row r="1649" spans="26:30" x14ac:dyDescent="0.25">
      <c r="Z1649" t="s">
        <v>3568</v>
      </c>
      <c r="AA1649" t="s">
        <v>3045</v>
      </c>
      <c r="AD1649" s="3"/>
    </row>
    <row r="1650" spans="26:30" x14ac:dyDescent="0.25">
      <c r="Z1650" t="s">
        <v>3569</v>
      </c>
      <c r="AA1650" t="s">
        <v>3045</v>
      </c>
      <c r="AD1650" s="3"/>
    </row>
    <row r="1651" spans="26:30" x14ac:dyDescent="0.25">
      <c r="Z1651" t="s">
        <v>3570</v>
      </c>
      <c r="AA1651" t="s">
        <v>3045</v>
      </c>
      <c r="AD1651" s="3"/>
    </row>
    <row r="1652" spans="26:30" x14ac:dyDescent="0.25">
      <c r="Z1652" t="s">
        <v>3571</v>
      </c>
      <c r="AA1652" t="s">
        <v>3045</v>
      </c>
      <c r="AD1652" s="3"/>
    </row>
    <row r="1653" spans="26:30" x14ac:dyDescent="0.25">
      <c r="Z1653" t="s">
        <v>3572</v>
      </c>
      <c r="AA1653" t="s">
        <v>3043</v>
      </c>
      <c r="AD1653" s="3"/>
    </row>
    <row r="1654" spans="26:30" x14ac:dyDescent="0.25">
      <c r="Z1654" t="s">
        <v>3573</v>
      </c>
      <c r="AA1654" t="s">
        <v>3053</v>
      </c>
      <c r="AD1654" s="3"/>
    </row>
    <row r="1655" spans="26:30" x14ac:dyDescent="0.25">
      <c r="Z1655" t="s">
        <v>3574</v>
      </c>
      <c r="AA1655" t="s">
        <v>3045</v>
      </c>
      <c r="AD1655" s="3"/>
    </row>
    <row r="1656" spans="26:30" x14ac:dyDescent="0.25">
      <c r="Z1656" t="s">
        <v>3575</v>
      </c>
      <c r="AA1656" t="s">
        <v>3045</v>
      </c>
      <c r="AD1656" s="3"/>
    </row>
    <row r="1657" spans="26:30" x14ac:dyDescent="0.25">
      <c r="Z1657" t="s">
        <v>843</v>
      </c>
      <c r="AA1657" t="s">
        <v>3045</v>
      </c>
      <c r="AD1657" s="3"/>
    </row>
    <row r="1658" spans="26:30" x14ac:dyDescent="0.25">
      <c r="Z1658" t="s">
        <v>845</v>
      </c>
      <c r="AA1658" t="s">
        <v>3045</v>
      </c>
      <c r="AD1658" s="3"/>
    </row>
    <row r="1659" spans="26:30" x14ac:dyDescent="0.25">
      <c r="Z1659" t="s">
        <v>929</v>
      </c>
      <c r="AA1659" t="s">
        <v>3045</v>
      </c>
      <c r="AD1659" s="3"/>
    </row>
    <row r="1660" spans="26:30" x14ac:dyDescent="0.25">
      <c r="Z1660" t="s">
        <v>3576</v>
      </c>
      <c r="AA1660" t="s">
        <v>3045</v>
      </c>
      <c r="AD1660" s="3"/>
    </row>
    <row r="1661" spans="26:30" x14ac:dyDescent="0.25">
      <c r="Z1661" t="s">
        <v>931</v>
      </c>
      <c r="AA1661" t="s">
        <v>3045</v>
      </c>
      <c r="AD1661" s="3"/>
    </row>
    <row r="1662" spans="26:30" x14ac:dyDescent="0.25">
      <c r="Z1662" t="s">
        <v>933</v>
      </c>
      <c r="AA1662" t="s">
        <v>3045</v>
      </c>
      <c r="AD1662" s="3"/>
    </row>
    <row r="1663" spans="26:30" x14ac:dyDescent="0.25">
      <c r="Z1663" t="s">
        <v>3577</v>
      </c>
      <c r="AA1663" t="s">
        <v>3045</v>
      </c>
      <c r="AD1663" s="3"/>
    </row>
    <row r="1664" spans="26:30" x14ac:dyDescent="0.25">
      <c r="Z1664" t="s">
        <v>3578</v>
      </c>
      <c r="AA1664" t="s">
        <v>3045</v>
      </c>
      <c r="AD1664" s="3"/>
    </row>
    <row r="1665" spans="26:30" x14ac:dyDescent="0.25">
      <c r="Z1665" t="s">
        <v>847</v>
      </c>
      <c r="AA1665" t="s">
        <v>3045</v>
      </c>
      <c r="AD1665" s="3"/>
    </row>
    <row r="1666" spans="26:30" x14ac:dyDescent="0.25">
      <c r="Z1666" t="s">
        <v>3579</v>
      </c>
      <c r="AA1666" t="s">
        <v>3045</v>
      </c>
      <c r="AD1666" s="3"/>
    </row>
    <row r="1667" spans="26:30" x14ac:dyDescent="0.25">
      <c r="Z1667" t="s">
        <v>626</v>
      </c>
      <c r="AA1667" t="s">
        <v>3045</v>
      </c>
      <c r="AD1667" s="3"/>
    </row>
    <row r="1668" spans="26:30" x14ac:dyDescent="0.25">
      <c r="Z1668" t="s">
        <v>919</v>
      </c>
      <c r="AA1668" t="s">
        <v>3164</v>
      </c>
      <c r="AD1668" s="3"/>
    </row>
    <row r="1669" spans="26:30" x14ac:dyDescent="0.25">
      <c r="Z1669" t="s">
        <v>857</v>
      </c>
      <c r="AA1669" t="s">
        <v>3164</v>
      </c>
      <c r="AD1669" s="3"/>
    </row>
    <row r="1670" spans="26:30" x14ac:dyDescent="0.25">
      <c r="Z1670" t="s">
        <v>3580</v>
      </c>
      <c r="AA1670" t="s">
        <v>3045</v>
      </c>
      <c r="AD1670" s="3"/>
    </row>
    <row r="1671" spans="26:30" x14ac:dyDescent="0.25">
      <c r="Z1671" t="s">
        <v>3581</v>
      </c>
      <c r="AA1671" t="s">
        <v>3045</v>
      </c>
      <c r="AD1671" s="3"/>
    </row>
    <row r="1672" spans="26:30" x14ac:dyDescent="0.25">
      <c r="Z1672" t="s">
        <v>3582</v>
      </c>
      <c r="AA1672" t="s">
        <v>3045</v>
      </c>
      <c r="AD1672" s="3"/>
    </row>
    <row r="1673" spans="26:30" x14ac:dyDescent="0.25">
      <c r="Z1673" t="s">
        <v>3583</v>
      </c>
      <c r="AA1673" t="s">
        <v>3045</v>
      </c>
      <c r="AD1673" s="3"/>
    </row>
    <row r="1674" spans="26:30" x14ac:dyDescent="0.25">
      <c r="Z1674" t="s">
        <v>3584</v>
      </c>
      <c r="AA1674" t="s">
        <v>3045</v>
      </c>
      <c r="AD1674" s="3"/>
    </row>
    <row r="1675" spans="26:30" x14ac:dyDescent="0.25">
      <c r="Z1675" t="s">
        <v>3585</v>
      </c>
      <c r="AA1675" t="s">
        <v>3045</v>
      </c>
      <c r="AD1675" s="3"/>
    </row>
    <row r="1676" spans="26:30" x14ac:dyDescent="0.25">
      <c r="Z1676" t="s">
        <v>3586</v>
      </c>
      <c r="AA1676" t="s">
        <v>3045</v>
      </c>
      <c r="AD1676" s="3"/>
    </row>
    <row r="1677" spans="26:30" x14ac:dyDescent="0.25">
      <c r="Z1677" t="s">
        <v>3587</v>
      </c>
      <c r="AA1677" t="s">
        <v>3045</v>
      </c>
      <c r="AD1677" s="3"/>
    </row>
    <row r="1678" spans="26:30" x14ac:dyDescent="0.25">
      <c r="Z1678" t="s">
        <v>3588</v>
      </c>
      <c r="AA1678" t="s">
        <v>3045</v>
      </c>
      <c r="AD1678" s="3"/>
    </row>
    <row r="1679" spans="26:30" x14ac:dyDescent="0.25">
      <c r="Z1679" t="s">
        <v>3589</v>
      </c>
      <c r="AA1679" t="s">
        <v>3131</v>
      </c>
      <c r="AD1679" s="3"/>
    </row>
    <row r="1680" spans="26:30" x14ac:dyDescent="0.25">
      <c r="Z1680" t="s">
        <v>3590</v>
      </c>
      <c r="AA1680" t="s">
        <v>3131</v>
      </c>
      <c r="AD1680" s="3"/>
    </row>
    <row r="1681" spans="26:30" x14ac:dyDescent="0.25">
      <c r="Z1681" t="s">
        <v>3591</v>
      </c>
      <c r="AA1681" t="s">
        <v>3131</v>
      </c>
      <c r="AD1681" s="3"/>
    </row>
    <row r="1682" spans="26:30" x14ac:dyDescent="0.25">
      <c r="Z1682" t="s">
        <v>3592</v>
      </c>
      <c r="AA1682" t="s">
        <v>3131</v>
      </c>
      <c r="AD1682" s="3"/>
    </row>
    <row r="1683" spans="26:30" x14ac:dyDescent="0.25">
      <c r="Z1683" t="s">
        <v>3593</v>
      </c>
      <c r="AA1683" t="s">
        <v>3131</v>
      </c>
      <c r="AD1683" s="3"/>
    </row>
    <row r="1684" spans="26:30" x14ac:dyDescent="0.25">
      <c r="Z1684" t="s">
        <v>3594</v>
      </c>
      <c r="AA1684" t="s">
        <v>3131</v>
      </c>
      <c r="AD1684" s="3"/>
    </row>
    <row r="1685" spans="26:30" x14ac:dyDescent="0.25">
      <c r="Z1685" t="s">
        <v>3595</v>
      </c>
      <c r="AA1685" t="s">
        <v>3131</v>
      </c>
      <c r="AD1685" s="3"/>
    </row>
    <row r="1686" spans="26:30" x14ac:dyDescent="0.25">
      <c r="Z1686" t="s">
        <v>3596</v>
      </c>
      <c r="AA1686" t="s">
        <v>3045</v>
      </c>
      <c r="AD1686" s="3"/>
    </row>
    <row r="1687" spans="26:30" x14ac:dyDescent="0.25">
      <c r="Z1687" t="s">
        <v>3597</v>
      </c>
      <c r="AA1687" t="s">
        <v>3131</v>
      </c>
      <c r="AD1687" s="3"/>
    </row>
    <row r="1688" spans="26:30" x14ac:dyDescent="0.25">
      <c r="Z1688" t="s">
        <v>3598</v>
      </c>
      <c r="AA1688" t="s">
        <v>3045</v>
      </c>
      <c r="AD1688" s="3"/>
    </row>
    <row r="1689" spans="26:30" x14ac:dyDescent="0.25">
      <c r="Z1689" t="s">
        <v>3599</v>
      </c>
      <c r="AA1689" t="s">
        <v>3600</v>
      </c>
      <c r="AD1689" s="3"/>
    </row>
    <row r="1690" spans="26:30" x14ac:dyDescent="0.25">
      <c r="Z1690" t="s">
        <v>3601</v>
      </c>
      <c r="AA1690" t="s">
        <v>3602</v>
      </c>
      <c r="AD1690" s="3"/>
    </row>
    <row r="1691" spans="26:30" x14ac:dyDescent="0.25">
      <c r="Z1691" t="s">
        <v>3603</v>
      </c>
      <c r="AA1691" t="s">
        <v>3602</v>
      </c>
      <c r="AD1691" s="3"/>
    </row>
    <row r="1692" spans="26:30" x14ac:dyDescent="0.25">
      <c r="Z1692" t="s">
        <v>3604</v>
      </c>
      <c r="AA1692" t="s">
        <v>3602</v>
      </c>
      <c r="AD1692" s="3"/>
    </row>
    <row r="1693" spans="26:30" x14ac:dyDescent="0.25">
      <c r="Z1693" t="s">
        <v>3605</v>
      </c>
      <c r="AA1693" t="s">
        <v>3602</v>
      </c>
      <c r="AD1693" s="3"/>
    </row>
    <row r="1694" spans="26:30" x14ac:dyDescent="0.25">
      <c r="Z1694" t="s">
        <v>3606</v>
      </c>
      <c r="AA1694" t="s">
        <v>3602</v>
      </c>
      <c r="AD1694" s="3"/>
    </row>
    <row r="1695" spans="26:30" x14ac:dyDescent="0.25">
      <c r="Z1695" t="s">
        <v>1143</v>
      </c>
      <c r="AA1695" t="s">
        <v>3045</v>
      </c>
      <c r="AD1695" s="3"/>
    </row>
    <row r="1696" spans="26:30" x14ac:dyDescent="0.25">
      <c r="Z1696" t="s">
        <v>3607</v>
      </c>
      <c r="AA1696" t="s">
        <v>3045</v>
      </c>
      <c r="AD1696" s="3"/>
    </row>
    <row r="1697" spans="26:30" x14ac:dyDescent="0.25">
      <c r="Z1697" t="s">
        <v>3608</v>
      </c>
      <c r="AA1697" t="s">
        <v>3131</v>
      </c>
      <c r="AD1697" s="3"/>
    </row>
    <row r="1698" spans="26:30" x14ac:dyDescent="0.25">
      <c r="Z1698" t="s">
        <v>3609</v>
      </c>
      <c r="AA1698" t="s">
        <v>3131</v>
      </c>
      <c r="AD1698" s="3"/>
    </row>
    <row r="1699" spans="26:30" x14ac:dyDescent="0.25">
      <c r="Z1699" t="s">
        <v>3610</v>
      </c>
      <c r="AA1699" t="s">
        <v>3131</v>
      </c>
      <c r="AD1699" s="3"/>
    </row>
    <row r="1700" spans="26:30" x14ac:dyDescent="0.25">
      <c r="Z1700" t="s">
        <v>3611</v>
      </c>
      <c r="AA1700" t="s">
        <v>3131</v>
      </c>
      <c r="AD1700" s="3"/>
    </row>
    <row r="1701" spans="26:30" x14ac:dyDescent="0.25">
      <c r="Z1701" t="s">
        <v>3612</v>
      </c>
      <c r="AA1701" t="s">
        <v>3131</v>
      </c>
      <c r="AD1701" s="3"/>
    </row>
    <row r="1702" spans="26:30" x14ac:dyDescent="0.25">
      <c r="Z1702" t="s">
        <v>3613</v>
      </c>
      <c r="AA1702" t="s">
        <v>3045</v>
      </c>
      <c r="AD1702" s="3"/>
    </row>
    <row r="1703" spans="26:30" x14ac:dyDescent="0.25">
      <c r="Z1703" t="s">
        <v>3614</v>
      </c>
      <c r="AA1703" t="s">
        <v>3045</v>
      </c>
      <c r="AD1703" s="3"/>
    </row>
    <row r="1704" spans="26:30" x14ac:dyDescent="0.25">
      <c r="Z1704" t="s">
        <v>3615</v>
      </c>
      <c r="AA1704" t="s">
        <v>3045</v>
      </c>
      <c r="AD1704" s="3"/>
    </row>
    <row r="1705" spans="26:30" x14ac:dyDescent="0.25">
      <c r="Z1705" t="s">
        <v>3616</v>
      </c>
      <c r="AA1705" t="s">
        <v>3131</v>
      </c>
      <c r="AD1705" s="3"/>
    </row>
    <row r="1706" spans="26:30" x14ac:dyDescent="0.25">
      <c r="Z1706" t="s">
        <v>3617</v>
      </c>
      <c r="AA1706" t="s">
        <v>3131</v>
      </c>
      <c r="AD1706" s="3"/>
    </row>
    <row r="1707" spans="26:30" x14ac:dyDescent="0.25">
      <c r="Z1707" t="s">
        <v>3618</v>
      </c>
      <c r="AA1707" t="s">
        <v>3131</v>
      </c>
      <c r="AD1707" s="3"/>
    </row>
    <row r="1708" spans="26:30" x14ac:dyDescent="0.25">
      <c r="Z1708" t="s">
        <v>3619</v>
      </c>
      <c r="AA1708" t="s">
        <v>3131</v>
      </c>
      <c r="AD1708" s="3"/>
    </row>
    <row r="1709" spans="26:30" x14ac:dyDescent="0.25">
      <c r="Z1709" t="s">
        <v>3620</v>
      </c>
      <c r="AA1709" t="s">
        <v>3131</v>
      </c>
      <c r="AD1709" s="3"/>
    </row>
    <row r="1710" spans="26:30" x14ac:dyDescent="0.25">
      <c r="Z1710" t="s">
        <v>3621</v>
      </c>
      <c r="AA1710" t="s">
        <v>3106</v>
      </c>
      <c r="AD1710" s="3"/>
    </row>
    <row r="1711" spans="26:30" x14ac:dyDescent="0.25">
      <c r="Z1711" t="s">
        <v>3622</v>
      </c>
      <c r="AA1711" t="s">
        <v>3043</v>
      </c>
      <c r="AD1711" s="3"/>
    </row>
    <row r="1712" spans="26:30" x14ac:dyDescent="0.25">
      <c r="Z1712" t="s">
        <v>3623</v>
      </c>
      <c r="AA1712" t="s">
        <v>3043</v>
      </c>
      <c r="AD1712" s="3"/>
    </row>
    <row r="1713" spans="26:30" x14ac:dyDescent="0.25">
      <c r="Z1713" t="s">
        <v>3624</v>
      </c>
      <c r="AA1713" t="s">
        <v>3491</v>
      </c>
      <c r="AD1713" s="3"/>
    </row>
    <row r="1714" spans="26:30" x14ac:dyDescent="0.25">
      <c r="Z1714" t="s">
        <v>3625</v>
      </c>
      <c r="AA1714" t="s">
        <v>3491</v>
      </c>
      <c r="AD1714" s="3"/>
    </row>
    <row r="1715" spans="26:30" x14ac:dyDescent="0.25">
      <c r="Z1715" t="s">
        <v>3626</v>
      </c>
      <c r="AA1715" t="s">
        <v>3627</v>
      </c>
      <c r="AD1715" s="3"/>
    </row>
    <row r="1716" spans="26:30" x14ac:dyDescent="0.25">
      <c r="Z1716" t="s">
        <v>3628</v>
      </c>
      <c r="AA1716" t="s">
        <v>3627</v>
      </c>
      <c r="AD1716" s="3"/>
    </row>
    <row r="1717" spans="26:30" x14ac:dyDescent="0.25">
      <c r="Z1717" t="s">
        <v>3629</v>
      </c>
      <c r="AA1717" t="s">
        <v>3627</v>
      </c>
      <c r="AD1717" s="3"/>
    </row>
    <row r="1718" spans="26:30" x14ac:dyDescent="0.25">
      <c r="Z1718" t="s">
        <v>3630</v>
      </c>
      <c r="AA1718" t="s">
        <v>3491</v>
      </c>
      <c r="AD1718" s="3"/>
    </row>
    <row r="1719" spans="26:30" x14ac:dyDescent="0.25">
      <c r="Z1719" t="s">
        <v>3631</v>
      </c>
      <c r="AA1719" t="s">
        <v>3627</v>
      </c>
      <c r="AD1719" s="3"/>
    </row>
    <row r="1720" spans="26:30" x14ac:dyDescent="0.25">
      <c r="Z1720" t="s">
        <v>3632</v>
      </c>
      <c r="AA1720" t="s">
        <v>3491</v>
      </c>
      <c r="AD1720" s="3"/>
    </row>
    <row r="1721" spans="26:30" x14ac:dyDescent="0.25">
      <c r="Z1721" t="s">
        <v>3633</v>
      </c>
      <c r="AA1721" t="s">
        <v>3491</v>
      </c>
      <c r="AD1721" s="3"/>
    </row>
    <row r="1722" spans="26:30" x14ac:dyDescent="0.25">
      <c r="Z1722" t="s">
        <v>3634</v>
      </c>
      <c r="AA1722" t="s">
        <v>3491</v>
      </c>
      <c r="AD1722" s="3"/>
    </row>
    <row r="1723" spans="26:30" x14ac:dyDescent="0.25">
      <c r="Z1723" t="s">
        <v>3635</v>
      </c>
      <c r="AA1723" t="s">
        <v>3491</v>
      </c>
      <c r="AD1723" s="3"/>
    </row>
    <row r="1724" spans="26:30" x14ac:dyDescent="0.25">
      <c r="Z1724" t="s">
        <v>3636</v>
      </c>
      <c r="AA1724" t="s">
        <v>3491</v>
      </c>
      <c r="AD1724" s="3"/>
    </row>
    <row r="1725" spans="26:30" x14ac:dyDescent="0.25">
      <c r="Z1725" t="s">
        <v>3637</v>
      </c>
      <c r="AA1725" t="s">
        <v>3491</v>
      </c>
      <c r="AD1725" s="3"/>
    </row>
    <row r="1726" spans="26:30" x14ac:dyDescent="0.25">
      <c r="Z1726" t="s">
        <v>3638</v>
      </c>
      <c r="AA1726" t="s">
        <v>3491</v>
      </c>
      <c r="AD1726" s="3"/>
    </row>
    <row r="1727" spans="26:30" x14ac:dyDescent="0.25">
      <c r="Z1727" t="s">
        <v>3639</v>
      </c>
      <c r="AA1727" t="s">
        <v>3491</v>
      </c>
      <c r="AD1727" s="3"/>
    </row>
    <row r="1728" spans="26:30" x14ac:dyDescent="0.25">
      <c r="Z1728" t="s">
        <v>3640</v>
      </c>
      <c r="AA1728" t="s">
        <v>3491</v>
      </c>
      <c r="AD1728" s="3"/>
    </row>
    <row r="1729" spans="26:30" x14ac:dyDescent="0.25">
      <c r="Z1729" t="s">
        <v>3641</v>
      </c>
      <c r="AA1729" t="s">
        <v>3491</v>
      </c>
      <c r="AD1729" s="3"/>
    </row>
    <row r="1730" spans="26:30" x14ac:dyDescent="0.25">
      <c r="Z1730" t="s">
        <v>3642</v>
      </c>
      <c r="AA1730" t="s">
        <v>3491</v>
      </c>
      <c r="AD1730" s="3"/>
    </row>
    <row r="1731" spans="26:30" x14ac:dyDescent="0.25">
      <c r="Z1731" t="s">
        <v>3643</v>
      </c>
      <c r="AA1731" t="s">
        <v>3491</v>
      </c>
      <c r="AD1731" s="3"/>
    </row>
    <row r="1732" spans="26:30" x14ac:dyDescent="0.25">
      <c r="Z1732" t="s">
        <v>3644</v>
      </c>
      <c r="AA1732" t="s">
        <v>3491</v>
      </c>
      <c r="AD1732" s="3"/>
    </row>
    <row r="1733" spans="26:30" x14ac:dyDescent="0.25">
      <c r="Z1733" t="s">
        <v>3645</v>
      </c>
      <c r="AA1733" t="s">
        <v>3491</v>
      </c>
      <c r="AD1733" s="3"/>
    </row>
    <row r="1734" spans="26:30" x14ac:dyDescent="0.25">
      <c r="Z1734" t="s">
        <v>3646</v>
      </c>
      <c r="AA1734" t="s">
        <v>3491</v>
      </c>
      <c r="AD1734" s="3"/>
    </row>
    <row r="1735" spans="26:30" x14ac:dyDescent="0.25">
      <c r="Z1735" t="s">
        <v>3647</v>
      </c>
      <c r="AA1735" t="s">
        <v>3491</v>
      </c>
      <c r="AD1735" s="3"/>
    </row>
    <row r="1736" spans="26:30" x14ac:dyDescent="0.25">
      <c r="Z1736" t="s">
        <v>3648</v>
      </c>
      <c r="AA1736" t="s">
        <v>3627</v>
      </c>
      <c r="AD1736" s="3"/>
    </row>
    <row r="1737" spans="26:30" x14ac:dyDescent="0.25">
      <c r="Z1737" t="s">
        <v>3649</v>
      </c>
      <c r="AA1737" t="s">
        <v>3627</v>
      </c>
      <c r="AD1737" s="3"/>
    </row>
    <row r="1738" spans="26:30" x14ac:dyDescent="0.25">
      <c r="Z1738" t="s">
        <v>3650</v>
      </c>
      <c r="AA1738" t="s">
        <v>3491</v>
      </c>
      <c r="AD1738" s="3"/>
    </row>
    <row r="1739" spans="26:30" x14ac:dyDescent="0.25">
      <c r="Z1739" t="s">
        <v>3651</v>
      </c>
      <c r="AA1739" t="s">
        <v>3491</v>
      </c>
      <c r="AD1739" s="3"/>
    </row>
    <row r="1740" spans="26:30" x14ac:dyDescent="0.25">
      <c r="Z1740" t="s">
        <v>3652</v>
      </c>
      <c r="AA1740" t="s">
        <v>3491</v>
      </c>
      <c r="AD1740" s="3"/>
    </row>
    <row r="1741" spans="26:30" x14ac:dyDescent="0.25">
      <c r="Z1741" t="s">
        <v>3653</v>
      </c>
      <c r="AA1741" t="s">
        <v>3491</v>
      </c>
      <c r="AD1741" s="3"/>
    </row>
    <row r="1742" spans="26:30" x14ac:dyDescent="0.25">
      <c r="Z1742" t="s">
        <v>3654</v>
      </c>
      <c r="AA1742" t="s">
        <v>3491</v>
      </c>
      <c r="AD1742" s="3"/>
    </row>
    <row r="1743" spans="26:30" x14ac:dyDescent="0.25">
      <c r="Z1743" t="s">
        <v>3655</v>
      </c>
      <c r="AA1743" t="s">
        <v>3491</v>
      </c>
      <c r="AD1743" s="3"/>
    </row>
    <row r="1744" spans="26:30" x14ac:dyDescent="0.25">
      <c r="Z1744" t="s">
        <v>3656</v>
      </c>
      <c r="AA1744" t="s">
        <v>3491</v>
      </c>
      <c r="AD1744" s="3"/>
    </row>
    <row r="1745" spans="26:30" x14ac:dyDescent="0.25">
      <c r="Z1745" t="s">
        <v>3657</v>
      </c>
      <c r="AA1745" t="s">
        <v>3491</v>
      </c>
      <c r="AD1745" s="3"/>
    </row>
    <row r="1746" spans="26:30" x14ac:dyDescent="0.25">
      <c r="Z1746" t="s">
        <v>3658</v>
      </c>
      <c r="AA1746" t="s">
        <v>3627</v>
      </c>
      <c r="AD1746" s="3"/>
    </row>
    <row r="1747" spans="26:30" x14ac:dyDescent="0.25">
      <c r="Z1747" t="s">
        <v>3659</v>
      </c>
      <c r="AA1747" t="s">
        <v>3491</v>
      </c>
      <c r="AD1747" s="3"/>
    </row>
    <row r="1748" spans="26:30" x14ac:dyDescent="0.25">
      <c r="Z1748" t="s">
        <v>3660</v>
      </c>
      <c r="AA1748" t="s">
        <v>3491</v>
      </c>
      <c r="AD1748" s="3"/>
    </row>
    <row r="1749" spans="26:30" x14ac:dyDescent="0.25">
      <c r="Z1749" t="s">
        <v>3661</v>
      </c>
      <c r="AA1749" t="s">
        <v>3627</v>
      </c>
      <c r="AD1749" s="3"/>
    </row>
    <row r="1750" spans="26:30" x14ac:dyDescent="0.25">
      <c r="Z1750" t="s">
        <v>3662</v>
      </c>
      <c r="AA1750" t="s">
        <v>3627</v>
      </c>
      <c r="AD1750" s="3"/>
    </row>
    <row r="1751" spans="26:30" x14ac:dyDescent="0.25">
      <c r="Z1751" t="s">
        <v>3663</v>
      </c>
      <c r="AA1751" t="s">
        <v>3627</v>
      </c>
      <c r="AD1751" s="3"/>
    </row>
    <row r="1752" spans="26:30" x14ac:dyDescent="0.25">
      <c r="Z1752" t="s">
        <v>3664</v>
      </c>
      <c r="AA1752" t="s">
        <v>3627</v>
      </c>
      <c r="AD1752" s="3"/>
    </row>
    <row r="1753" spans="26:30" x14ac:dyDescent="0.25">
      <c r="Z1753" t="s">
        <v>3665</v>
      </c>
      <c r="AA1753" t="s">
        <v>3627</v>
      </c>
      <c r="AD1753" s="3"/>
    </row>
    <row r="1754" spans="26:30" x14ac:dyDescent="0.25">
      <c r="Z1754" t="s">
        <v>3666</v>
      </c>
      <c r="AA1754" t="s">
        <v>3627</v>
      </c>
      <c r="AD1754" s="3"/>
    </row>
    <row r="1755" spans="26:30" x14ac:dyDescent="0.25">
      <c r="Z1755" t="s">
        <v>3667</v>
      </c>
      <c r="AA1755" t="s">
        <v>3131</v>
      </c>
      <c r="AD1755" s="3"/>
    </row>
    <row r="1756" spans="26:30" x14ac:dyDescent="0.25">
      <c r="Z1756" t="s">
        <v>3668</v>
      </c>
      <c r="AA1756" t="s">
        <v>3491</v>
      </c>
      <c r="AD1756" s="3"/>
    </row>
    <row r="1757" spans="26:30" x14ac:dyDescent="0.25">
      <c r="Z1757" t="s">
        <v>3669</v>
      </c>
      <c r="AA1757" t="s">
        <v>3491</v>
      </c>
      <c r="AD1757" s="3"/>
    </row>
    <row r="1758" spans="26:30" x14ac:dyDescent="0.25">
      <c r="Z1758" t="s">
        <v>2213</v>
      </c>
      <c r="AA1758" t="s">
        <v>3102</v>
      </c>
      <c r="AD1758" s="3"/>
    </row>
    <row r="1759" spans="26:30" x14ac:dyDescent="0.25">
      <c r="Z1759" t="s">
        <v>3670</v>
      </c>
      <c r="AA1759" t="s">
        <v>3082</v>
      </c>
      <c r="AD1759" s="3"/>
    </row>
    <row r="1760" spans="26:30" x14ac:dyDescent="0.25">
      <c r="Z1760" t="s">
        <v>3671</v>
      </c>
      <c r="AA1760" t="s">
        <v>3082</v>
      </c>
      <c r="AD1760" s="3"/>
    </row>
    <row r="1761" spans="26:30" x14ac:dyDescent="0.25">
      <c r="Z1761" t="s">
        <v>3672</v>
      </c>
      <c r="AA1761" t="s">
        <v>3673</v>
      </c>
      <c r="AD1761" s="3"/>
    </row>
    <row r="1762" spans="26:30" x14ac:dyDescent="0.25">
      <c r="Z1762" t="s">
        <v>3674</v>
      </c>
      <c r="AA1762" t="s">
        <v>3102</v>
      </c>
      <c r="AD1762" s="3"/>
    </row>
    <row r="1763" spans="26:30" x14ac:dyDescent="0.25">
      <c r="Z1763" t="s">
        <v>3675</v>
      </c>
      <c r="AA1763" t="s">
        <v>3082</v>
      </c>
      <c r="AD1763" s="3"/>
    </row>
    <row r="1764" spans="26:30" x14ac:dyDescent="0.25">
      <c r="Z1764" t="s">
        <v>3676</v>
      </c>
      <c r="AA1764" t="s">
        <v>3082</v>
      </c>
      <c r="AD1764" s="3"/>
    </row>
    <row r="1765" spans="26:30" x14ac:dyDescent="0.25">
      <c r="Z1765" t="s">
        <v>3677</v>
      </c>
      <c r="AA1765" t="s">
        <v>3082</v>
      </c>
      <c r="AD1765" s="3"/>
    </row>
    <row r="1766" spans="26:30" x14ac:dyDescent="0.25">
      <c r="Z1766" t="s">
        <v>3678</v>
      </c>
      <c r="AA1766" t="s">
        <v>3045</v>
      </c>
      <c r="AD1766" s="3"/>
    </row>
    <row r="1767" spans="26:30" x14ac:dyDescent="0.25">
      <c r="Z1767" t="s">
        <v>3679</v>
      </c>
      <c r="AA1767" t="s">
        <v>3102</v>
      </c>
      <c r="AD1767" s="3"/>
    </row>
    <row r="1768" spans="26:30" x14ac:dyDescent="0.25">
      <c r="Z1768" t="s">
        <v>3680</v>
      </c>
      <c r="AA1768" t="s">
        <v>3045</v>
      </c>
      <c r="AD1768" s="3"/>
    </row>
    <row r="1769" spans="26:30" x14ac:dyDescent="0.25">
      <c r="Z1769" t="s">
        <v>3681</v>
      </c>
      <c r="AA1769" t="s">
        <v>3045</v>
      </c>
      <c r="AD1769" s="3"/>
    </row>
    <row r="1770" spans="26:30" x14ac:dyDescent="0.25">
      <c r="Z1770" t="s">
        <v>3682</v>
      </c>
      <c r="AA1770" t="s">
        <v>3045</v>
      </c>
      <c r="AD1770" s="3"/>
    </row>
    <row r="1771" spans="26:30" x14ac:dyDescent="0.25">
      <c r="Z1771" t="s">
        <v>3683</v>
      </c>
      <c r="AA1771" t="s">
        <v>3045</v>
      </c>
      <c r="AD1771" s="3"/>
    </row>
    <row r="1772" spans="26:30" x14ac:dyDescent="0.25">
      <c r="Z1772" t="s">
        <v>3684</v>
      </c>
      <c r="AA1772" t="s">
        <v>3045</v>
      </c>
      <c r="AD1772" s="3"/>
    </row>
    <row r="1773" spans="26:30" x14ac:dyDescent="0.25">
      <c r="Z1773" t="s">
        <v>3685</v>
      </c>
      <c r="AA1773" t="s">
        <v>3045</v>
      </c>
      <c r="AD1773" s="3"/>
    </row>
    <row r="1774" spans="26:30" x14ac:dyDescent="0.25">
      <c r="Z1774" t="s">
        <v>3686</v>
      </c>
      <c r="AA1774" t="s">
        <v>3045</v>
      </c>
      <c r="AD1774" s="3"/>
    </row>
    <row r="1775" spans="26:30" x14ac:dyDescent="0.25">
      <c r="Z1775" t="s">
        <v>3687</v>
      </c>
      <c r="AA1775" t="s">
        <v>3045</v>
      </c>
      <c r="AD1775" s="3"/>
    </row>
    <row r="1776" spans="26:30" x14ac:dyDescent="0.25">
      <c r="Z1776" t="s">
        <v>3688</v>
      </c>
      <c r="AA1776" t="s">
        <v>3045</v>
      </c>
      <c r="AD1776" s="3"/>
    </row>
    <row r="1777" spans="26:30" x14ac:dyDescent="0.25">
      <c r="Z1777" t="s">
        <v>3689</v>
      </c>
      <c r="AA1777" t="s">
        <v>3045</v>
      </c>
      <c r="AD1777" s="3"/>
    </row>
    <row r="1778" spans="26:30" x14ac:dyDescent="0.25">
      <c r="Z1778" t="s">
        <v>3690</v>
      </c>
      <c r="AA1778" t="s">
        <v>3045</v>
      </c>
      <c r="AD1778" s="3"/>
    </row>
    <row r="1779" spans="26:30" x14ac:dyDescent="0.25">
      <c r="Z1779" t="s">
        <v>3691</v>
      </c>
      <c r="AA1779" t="s">
        <v>3045</v>
      </c>
      <c r="AD1779" s="3"/>
    </row>
    <row r="1780" spans="26:30" x14ac:dyDescent="0.25">
      <c r="Z1780" t="s">
        <v>3692</v>
      </c>
      <c r="AA1780" t="s">
        <v>3045</v>
      </c>
      <c r="AD1780" s="3"/>
    </row>
    <row r="1781" spans="26:30" x14ac:dyDescent="0.25">
      <c r="Z1781" t="s">
        <v>3693</v>
      </c>
      <c r="AA1781" t="s">
        <v>3045</v>
      </c>
      <c r="AD1781" s="3"/>
    </row>
    <row r="1782" spans="26:30" x14ac:dyDescent="0.25">
      <c r="Z1782" t="s">
        <v>3694</v>
      </c>
      <c r="AA1782" t="s">
        <v>3045</v>
      </c>
      <c r="AD1782" s="3"/>
    </row>
    <row r="1783" spans="26:30" x14ac:dyDescent="0.25">
      <c r="Z1783" t="s">
        <v>3695</v>
      </c>
      <c r="AA1783" t="s">
        <v>3045</v>
      </c>
      <c r="AD1783" s="3"/>
    </row>
    <row r="1784" spans="26:30" x14ac:dyDescent="0.25">
      <c r="Z1784" t="s">
        <v>3696</v>
      </c>
      <c r="AA1784" t="s">
        <v>3045</v>
      </c>
      <c r="AD1784" s="3"/>
    </row>
    <row r="1785" spans="26:30" x14ac:dyDescent="0.25">
      <c r="Z1785" t="s">
        <v>3697</v>
      </c>
      <c r="AA1785" t="s">
        <v>3045</v>
      </c>
      <c r="AD1785" s="3"/>
    </row>
    <row r="1786" spans="26:30" x14ac:dyDescent="0.25">
      <c r="Z1786" t="s">
        <v>3698</v>
      </c>
      <c r="AA1786" t="s">
        <v>3045</v>
      </c>
      <c r="AD1786" s="3"/>
    </row>
    <row r="1787" spans="26:30" x14ac:dyDescent="0.25">
      <c r="Z1787" t="s">
        <v>1213</v>
      </c>
      <c r="AA1787" t="s">
        <v>3045</v>
      </c>
      <c r="AD1787" s="3"/>
    </row>
    <row r="1788" spans="26:30" x14ac:dyDescent="0.25">
      <c r="Z1788" t="s">
        <v>841</v>
      </c>
      <c r="AA1788" t="s">
        <v>3045</v>
      </c>
      <c r="AD1788" s="3"/>
    </row>
    <row r="1789" spans="26:30" x14ac:dyDescent="0.25">
      <c r="Z1789" t="s">
        <v>3699</v>
      </c>
      <c r="AA1789" t="s">
        <v>3045</v>
      </c>
      <c r="AD1789" s="3"/>
    </row>
    <row r="1790" spans="26:30" x14ac:dyDescent="0.25">
      <c r="Z1790" t="s">
        <v>3126</v>
      </c>
      <c r="AA1790" t="s">
        <v>3045</v>
      </c>
      <c r="AD1790" s="3"/>
    </row>
    <row r="1791" spans="26:30" x14ac:dyDescent="0.25">
      <c r="Z1791" t="s">
        <v>621</v>
      </c>
      <c r="AA1791" t="s">
        <v>3045</v>
      </c>
      <c r="AD1791" s="3"/>
    </row>
    <row r="1792" spans="26:30" x14ac:dyDescent="0.25">
      <c r="Z1792" t="s">
        <v>3700</v>
      </c>
      <c r="AA1792" t="s">
        <v>3045</v>
      </c>
      <c r="AD1792" s="3"/>
    </row>
    <row r="1793" spans="26:30" x14ac:dyDescent="0.25">
      <c r="Z1793" t="s">
        <v>3701</v>
      </c>
      <c r="AA1793" t="s">
        <v>3045</v>
      </c>
      <c r="AD1793" s="3"/>
    </row>
    <row r="1794" spans="26:30" x14ac:dyDescent="0.25">
      <c r="Z1794" t="s">
        <v>3702</v>
      </c>
      <c r="AA1794" t="s">
        <v>3045</v>
      </c>
      <c r="AD1794" s="3"/>
    </row>
    <row r="1795" spans="26:30" x14ac:dyDescent="0.25">
      <c r="Z1795" t="s">
        <v>3703</v>
      </c>
      <c r="AA1795" t="s">
        <v>3045</v>
      </c>
      <c r="AD1795" s="3"/>
    </row>
    <row r="1796" spans="26:30" x14ac:dyDescent="0.25">
      <c r="Z1796" t="s">
        <v>664</v>
      </c>
      <c r="AA1796" t="s">
        <v>3045</v>
      </c>
      <c r="AD1796" s="3"/>
    </row>
    <row r="1797" spans="26:30" x14ac:dyDescent="0.25">
      <c r="Z1797" t="s">
        <v>3704</v>
      </c>
      <c r="AA1797" t="s">
        <v>3045</v>
      </c>
      <c r="AD1797" s="3"/>
    </row>
    <row r="1798" spans="26:30" x14ac:dyDescent="0.25">
      <c r="Z1798" t="s">
        <v>703</v>
      </c>
      <c r="AA1798" t="s">
        <v>3102</v>
      </c>
      <c r="AD1798" s="3"/>
    </row>
    <row r="1799" spans="26:30" x14ac:dyDescent="0.25">
      <c r="Z1799" t="s">
        <v>3705</v>
      </c>
      <c r="AA1799" t="s">
        <v>3102</v>
      </c>
      <c r="AD1799" s="3"/>
    </row>
    <row r="1800" spans="26:30" x14ac:dyDescent="0.25">
      <c r="Z1800" t="s">
        <v>3706</v>
      </c>
      <c r="AA1800" t="s">
        <v>3102</v>
      </c>
      <c r="AD1800" s="3"/>
    </row>
    <row r="1801" spans="26:30" x14ac:dyDescent="0.25">
      <c r="Z1801" t="s">
        <v>3707</v>
      </c>
      <c r="AA1801" t="s">
        <v>3121</v>
      </c>
      <c r="AD1801" s="3"/>
    </row>
    <row r="1802" spans="26:30" x14ac:dyDescent="0.25">
      <c r="Z1802" t="s">
        <v>3708</v>
      </c>
      <c r="AA1802" t="s">
        <v>3121</v>
      </c>
      <c r="AD1802" s="3"/>
    </row>
    <row r="1803" spans="26:30" x14ac:dyDescent="0.25">
      <c r="Z1803" t="s">
        <v>3709</v>
      </c>
      <c r="AA1803" t="s">
        <v>3045</v>
      </c>
      <c r="AD1803" s="3"/>
    </row>
    <row r="1804" spans="26:30" x14ac:dyDescent="0.25">
      <c r="Z1804" t="s">
        <v>3710</v>
      </c>
      <c r="AA1804" t="s">
        <v>3106</v>
      </c>
      <c r="AD1804" s="3"/>
    </row>
    <row r="1805" spans="26:30" x14ac:dyDescent="0.25">
      <c r="Z1805" t="s">
        <v>666</v>
      </c>
      <c r="AA1805" t="s">
        <v>3045</v>
      </c>
      <c r="AD1805" s="3"/>
    </row>
    <row r="1806" spans="26:30" x14ac:dyDescent="0.25">
      <c r="Z1806" t="s">
        <v>3711</v>
      </c>
      <c r="AA1806" t="s">
        <v>3121</v>
      </c>
      <c r="AD1806" s="3"/>
    </row>
    <row r="1807" spans="26:30" x14ac:dyDescent="0.25">
      <c r="Z1807" t="s">
        <v>3712</v>
      </c>
      <c r="AA1807" t="s">
        <v>3121</v>
      </c>
      <c r="AD1807" s="3"/>
    </row>
    <row r="1808" spans="26:30" x14ac:dyDescent="0.25">
      <c r="Z1808" t="s">
        <v>656</v>
      </c>
      <c r="AA1808" t="s">
        <v>3121</v>
      </c>
      <c r="AD1808" s="3"/>
    </row>
    <row r="1809" spans="26:30" x14ac:dyDescent="0.25">
      <c r="Z1809" t="s">
        <v>684</v>
      </c>
      <c r="AA1809" t="s">
        <v>3106</v>
      </c>
      <c r="AD1809" s="3"/>
    </row>
    <row r="1810" spans="26:30" x14ac:dyDescent="0.25">
      <c r="Z1810" t="s">
        <v>3713</v>
      </c>
      <c r="AA1810" t="s">
        <v>3121</v>
      </c>
      <c r="AD1810" s="3"/>
    </row>
    <row r="1811" spans="26:30" x14ac:dyDescent="0.25">
      <c r="Z1811" t="s">
        <v>3714</v>
      </c>
      <c r="AA1811" t="s">
        <v>3102</v>
      </c>
      <c r="AD1811" s="3"/>
    </row>
    <row r="1812" spans="26:30" x14ac:dyDescent="0.25">
      <c r="Z1812" t="s">
        <v>691</v>
      </c>
      <c r="AA1812" t="s">
        <v>3106</v>
      </c>
      <c r="AD1812" s="3"/>
    </row>
    <row r="1813" spans="26:30" x14ac:dyDescent="0.25">
      <c r="Z1813" t="s">
        <v>3715</v>
      </c>
      <c r="AA1813" t="s">
        <v>3106</v>
      </c>
      <c r="AD1813" s="3"/>
    </row>
    <row r="1814" spans="26:30" x14ac:dyDescent="0.25">
      <c r="Z1814" t="s">
        <v>3716</v>
      </c>
      <c r="AA1814" t="s">
        <v>3106</v>
      </c>
      <c r="AD1814" s="3"/>
    </row>
    <row r="1815" spans="26:30" x14ac:dyDescent="0.25">
      <c r="Z1815" t="s">
        <v>679</v>
      </c>
      <c r="AA1815" t="s">
        <v>3102</v>
      </c>
      <c r="AD1815" s="3"/>
    </row>
    <row r="1816" spans="26:30" x14ac:dyDescent="0.25">
      <c r="Z1816" t="s">
        <v>681</v>
      </c>
      <c r="AA1816" t="s">
        <v>3102</v>
      </c>
      <c r="AD1816" s="3"/>
    </row>
    <row r="1817" spans="26:30" x14ac:dyDescent="0.25">
      <c r="Z1817" t="s">
        <v>673</v>
      </c>
      <c r="AA1817" t="s">
        <v>3102</v>
      </c>
      <c r="AD1817" s="3"/>
    </row>
    <row r="1818" spans="26:30" x14ac:dyDescent="0.25">
      <c r="Z1818" t="s">
        <v>729</v>
      </c>
      <c r="AA1818" t="s">
        <v>3121</v>
      </c>
      <c r="AD1818" s="3"/>
    </row>
    <row r="1819" spans="26:30" x14ac:dyDescent="0.25">
      <c r="Z1819" t="s">
        <v>640</v>
      </c>
      <c r="AA1819" t="s">
        <v>3045</v>
      </c>
      <c r="AD1819" s="3"/>
    </row>
    <row r="1820" spans="26:30" x14ac:dyDescent="0.25">
      <c r="Z1820" t="s">
        <v>3717</v>
      </c>
      <c r="AA1820" t="s">
        <v>3102</v>
      </c>
      <c r="AD1820" s="3"/>
    </row>
    <row r="1821" spans="26:30" x14ac:dyDescent="0.25">
      <c r="Z1821" t="s">
        <v>3718</v>
      </c>
      <c r="AA1821" t="s">
        <v>3102</v>
      </c>
      <c r="AD1821" s="3"/>
    </row>
    <row r="1822" spans="26:30" x14ac:dyDescent="0.25">
      <c r="Z1822" t="s">
        <v>755</v>
      </c>
      <c r="AA1822" t="s">
        <v>3045</v>
      </c>
      <c r="AD1822" s="3"/>
    </row>
    <row r="1823" spans="26:30" x14ac:dyDescent="0.25">
      <c r="Z1823" t="s">
        <v>757</v>
      </c>
      <c r="AA1823" t="s">
        <v>3045</v>
      </c>
      <c r="AD1823" s="3"/>
    </row>
    <row r="1824" spans="26:30" x14ac:dyDescent="0.25">
      <c r="Z1824" t="s">
        <v>759</v>
      </c>
      <c r="AA1824" t="s">
        <v>3045</v>
      </c>
      <c r="AD1824" s="3"/>
    </row>
    <row r="1825" spans="26:30" x14ac:dyDescent="0.25">
      <c r="Z1825" t="s">
        <v>761</v>
      </c>
      <c r="AA1825" t="s">
        <v>3045</v>
      </c>
      <c r="AD1825" s="3"/>
    </row>
    <row r="1826" spans="26:30" x14ac:dyDescent="0.25">
      <c r="Z1826" t="s">
        <v>763</v>
      </c>
      <c r="AA1826" t="s">
        <v>3045</v>
      </c>
      <c r="AD1826" s="3"/>
    </row>
    <row r="1827" spans="26:30" x14ac:dyDescent="0.25">
      <c r="Z1827" t="s">
        <v>801</v>
      </c>
      <c r="AA1827" t="s">
        <v>3045</v>
      </c>
      <c r="AD1827" s="3"/>
    </row>
    <row r="1828" spans="26:30" x14ac:dyDescent="0.25">
      <c r="Z1828" t="s">
        <v>3719</v>
      </c>
      <c r="AA1828" t="s">
        <v>3121</v>
      </c>
      <c r="AD1828" s="3"/>
    </row>
    <row r="1829" spans="26:30" x14ac:dyDescent="0.25">
      <c r="Z1829" t="s">
        <v>3720</v>
      </c>
      <c r="AA1829" t="s">
        <v>3121</v>
      </c>
      <c r="AD1829" s="3"/>
    </row>
    <row r="1830" spans="26:30" x14ac:dyDescent="0.25">
      <c r="Z1830" t="s">
        <v>3721</v>
      </c>
      <c r="AA1830" t="s">
        <v>3121</v>
      </c>
      <c r="AD1830" s="3"/>
    </row>
    <row r="1831" spans="26:30" x14ac:dyDescent="0.25">
      <c r="Z1831" t="s">
        <v>722</v>
      </c>
      <c r="AA1831" t="s">
        <v>3121</v>
      </c>
      <c r="AD1831" s="3"/>
    </row>
    <row r="1832" spans="26:30" x14ac:dyDescent="0.25">
      <c r="Z1832" t="s">
        <v>3722</v>
      </c>
      <c r="AA1832" t="s">
        <v>3045</v>
      </c>
      <c r="AD1832" s="3"/>
    </row>
    <row r="1833" spans="26:30" x14ac:dyDescent="0.25">
      <c r="Z1833" t="s">
        <v>3723</v>
      </c>
      <c r="AA1833" t="s">
        <v>3131</v>
      </c>
      <c r="AD1833" s="3"/>
    </row>
    <row r="1834" spans="26:30" x14ac:dyDescent="0.25">
      <c r="Z1834" t="s">
        <v>2190</v>
      </c>
      <c r="AA1834" t="s">
        <v>3121</v>
      </c>
      <c r="AD1834" s="3"/>
    </row>
    <row r="1835" spans="26:30" x14ac:dyDescent="0.25">
      <c r="Z1835" t="s">
        <v>3724</v>
      </c>
      <c r="AA1835" t="s">
        <v>3121</v>
      </c>
      <c r="AD1835" s="3"/>
    </row>
    <row r="1836" spans="26:30" x14ac:dyDescent="0.25">
      <c r="Z1836" t="s">
        <v>3725</v>
      </c>
      <c r="AA1836" t="s">
        <v>3121</v>
      </c>
      <c r="AD1836" s="3"/>
    </row>
    <row r="1837" spans="26:30" x14ac:dyDescent="0.25">
      <c r="Z1837" t="s">
        <v>3726</v>
      </c>
      <c r="AA1837" t="s">
        <v>3121</v>
      </c>
      <c r="AD1837" s="3"/>
    </row>
    <row r="1838" spans="26:30" x14ac:dyDescent="0.25">
      <c r="Z1838" t="s">
        <v>3727</v>
      </c>
      <c r="AA1838" t="s">
        <v>3102</v>
      </c>
      <c r="AD1838" s="3"/>
    </row>
    <row r="1839" spans="26:30" x14ac:dyDescent="0.25">
      <c r="Z1839" t="s">
        <v>3728</v>
      </c>
      <c r="AA1839" t="s">
        <v>3121</v>
      </c>
      <c r="AD1839" s="3"/>
    </row>
    <row r="1840" spans="26:30" x14ac:dyDescent="0.25">
      <c r="Z1840" t="s">
        <v>3729</v>
      </c>
      <c r="AA1840" t="s">
        <v>3045</v>
      </c>
      <c r="AD1840" s="3"/>
    </row>
    <row r="1841" spans="26:30" x14ac:dyDescent="0.25">
      <c r="Z1841" t="s">
        <v>3730</v>
      </c>
      <c r="AA1841" t="s">
        <v>3045</v>
      </c>
      <c r="AD1841" s="3"/>
    </row>
    <row r="1842" spans="26:30" x14ac:dyDescent="0.25">
      <c r="Z1842" t="s">
        <v>3731</v>
      </c>
      <c r="AA1842" t="s">
        <v>3106</v>
      </c>
      <c r="AD1842" s="3"/>
    </row>
    <row r="1843" spans="26:30" x14ac:dyDescent="0.25">
      <c r="Z1843" t="s">
        <v>3732</v>
      </c>
      <c r="AA1843" t="s">
        <v>3106</v>
      </c>
      <c r="AD1843" s="3"/>
    </row>
    <row r="1844" spans="26:30" x14ac:dyDescent="0.25">
      <c r="Z1844" t="s">
        <v>766</v>
      </c>
      <c r="AA1844" t="s">
        <v>3045</v>
      </c>
      <c r="AD1844" s="3"/>
    </row>
    <row r="1845" spans="26:30" x14ac:dyDescent="0.25">
      <c r="Z1845" t="s">
        <v>744</v>
      </c>
      <c r="AA1845" t="s">
        <v>3045</v>
      </c>
      <c r="AD1845" s="3"/>
    </row>
    <row r="1846" spans="26:30" x14ac:dyDescent="0.25">
      <c r="Z1846" t="s">
        <v>769</v>
      </c>
      <c r="AA1846" t="s">
        <v>3045</v>
      </c>
      <c r="AD1846" s="3"/>
    </row>
    <row r="1847" spans="26:30" x14ac:dyDescent="0.25">
      <c r="Z1847" t="s">
        <v>748</v>
      </c>
      <c r="AA1847" t="s">
        <v>3045</v>
      </c>
      <c r="AD1847" s="3"/>
    </row>
    <row r="1848" spans="26:30" x14ac:dyDescent="0.25">
      <c r="Z1848" t="s">
        <v>776</v>
      </c>
      <c r="AA1848" t="s">
        <v>3045</v>
      </c>
      <c r="AD1848" s="3"/>
    </row>
    <row r="1849" spans="26:30" x14ac:dyDescent="0.25">
      <c r="Z1849" t="s">
        <v>2257</v>
      </c>
      <c r="AA1849" t="s">
        <v>3121</v>
      </c>
      <c r="AD1849" s="3"/>
    </row>
    <row r="1850" spans="26:30" x14ac:dyDescent="0.25">
      <c r="Z1850" t="s">
        <v>3733</v>
      </c>
      <c r="AA1850" t="s">
        <v>3121</v>
      </c>
      <c r="AD1850" s="3"/>
    </row>
    <row r="1851" spans="26:30" x14ac:dyDescent="0.25">
      <c r="Z1851" t="s">
        <v>3734</v>
      </c>
      <c r="AA1851" t="s">
        <v>3121</v>
      </c>
      <c r="AD1851" s="3"/>
    </row>
    <row r="1852" spans="26:30" x14ac:dyDescent="0.25">
      <c r="Z1852" t="s">
        <v>2255</v>
      </c>
      <c r="AA1852" t="s">
        <v>3102</v>
      </c>
      <c r="AD1852" s="3"/>
    </row>
    <row r="1853" spans="26:30" x14ac:dyDescent="0.25">
      <c r="Z1853" t="s">
        <v>3735</v>
      </c>
      <c r="AA1853" t="s">
        <v>3102</v>
      </c>
      <c r="AD1853" s="3"/>
    </row>
    <row r="1854" spans="26:30" x14ac:dyDescent="0.25">
      <c r="Z1854" t="s">
        <v>3736</v>
      </c>
      <c r="AA1854" t="s">
        <v>3045</v>
      </c>
      <c r="AD1854" s="3"/>
    </row>
    <row r="1855" spans="26:30" x14ac:dyDescent="0.25">
      <c r="Z1855" t="s">
        <v>3737</v>
      </c>
      <c r="AA1855" t="s">
        <v>3121</v>
      </c>
      <c r="AD1855" s="3"/>
    </row>
    <row r="1856" spans="26:30" x14ac:dyDescent="0.25">
      <c r="Z1856" t="s">
        <v>675</v>
      </c>
      <c r="AA1856" t="s">
        <v>3102</v>
      </c>
      <c r="AD1856" s="3"/>
    </row>
    <row r="1857" spans="26:30" x14ac:dyDescent="0.25">
      <c r="Z1857" t="s">
        <v>3738</v>
      </c>
      <c r="AA1857" t="s">
        <v>3102</v>
      </c>
      <c r="AD1857" s="3"/>
    </row>
    <row r="1858" spans="26:30" x14ac:dyDescent="0.25">
      <c r="Z1858" t="s">
        <v>3739</v>
      </c>
      <c r="AA1858" t="s">
        <v>3131</v>
      </c>
      <c r="AD1858" s="3"/>
    </row>
    <row r="1859" spans="26:30" x14ac:dyDescent="0.25">
      <c r="Z1859" t="s">
        <v>3740</v>
      </c>
      <c r="AA1859" t="s">
        <v>3045</v>
      </c>
      <c r="AD1859" s="3"/>
    </row>
    <row r="1860" spans="26:30" x14ac:dyDescent="0.25">
      <c r="Z1860" t="s">
        <v>778</v>
      </c>
      <c r="AA1860" t="s">
        <v>3045</v>
      </c>
      <c r="AD1860" s="3"/>
    </row>
    <row r="1861" spans="26:30" x14ac:dyDescent="0.25">
      <c r="Z1861" t="s">
        <v>780</v>
      </c>
      <c r="AA1861" t="s">
        <v>3045</v>
      </c>
      <c r="AD1861" s="3"/>
    </row>
    <row r="1862" spans="26:30" x14ac:dyDescent="0.25">
      <c r="Z1862" t="s">
        <v>782</v>
      </c>
      <c r="AA1862" t="s">
        <v>3045</v>
      </c>
      <c r="AD1862" s="3"/>
    </row>
    <row r="1863" spans="26:30" x14ac:dyDescent="0.25">
      <c r="Z1863" t="s">
        <v>784</v>
      </c>
      <c r="AA1863" t="s">
        <v>3045</v>
      </c>
      <c r="AD1863" s="3"/>
    </row>
    <row r="1864" spans="26:30" x14ac:dyDescent="0.25">
      <c r="Z1864" t="s">
        <v>3741</v>
      </c>
      <c r="AA1864" t="s">
        <v>3131</v>
      </c>
      <c r="AD1864" s="3"/>
    </row>
    <row r="1865" spans="26:30" x14ac:dyDescent="0.25">
      <c r="Z1865" t="s">
        <v>3742</v>
      </c>
      <c r="AA1865" t="s">
        <v>3131</v>
      </c>
      <c r="AD1865" s="3"/>
    </row>
    <row r="1866" spans="26:30" x14ac:dyDescent="0.25">
      <c r="Z1866" t="s">
        <v>3743</v>
      </c>
      <c r="AA1866" t="s">
        <v>3121</v>
      </c>
      <c r="AD1866" s="3"/>
    </row>
    <row r="1867" spans="26:30" x14ac:dyDescent="0.25">
      <c r="Z1867" t="s">
        <v>3744</v>
      </c>
      <c r="AA1867" t="s">
        <v>3121</v>
      </c>
      <c r="AD1867" s="3"/>
    </row>
    <row r="1868" spans="26:30" x14ac:dyDescent="0.25">
      <c r="Z1868" t="s">
        <v>3745</v>
      </c>
      <c r="AA1868" t="s">
        <v>3106</v>
      </c>
      <c r="AD1868" s="3"/>
    </row>
    <row r="1869" spans="26:30" x14ac:dyDescent="0.25">
      <c r="Z1869" t="s">
        <v>786</v>
      </c>
      <c r="AA1869" t="s">
        <v>3045</v>
      </c>
      <c r="AD1869" s="3"/>
    </row>
    <row r="1870" spans="26:30" x14ac:dyDescent="0.25">
      <c r="Z1870" t="s">
        <v>788</v>
      </c>
      <c r="AA1870" t="s">
        <v>3045</v>
      </c>
      <c r="AD1870" s="3"/>
    </row>
    <row r="1871" spans="26:30" x14ac:dyDescent="0.25">
      <c r="Z1871" t="s">
        <v>790</v>
      </c>
      <c r="AA1871" t="s">
        <v>3045</v>
      </c>
      <c r="AD1871" s="3"/>
    </row>
    <row r="1872" spans="26:30" x14ac:dyDescent="0.25">
      <c r="Z1872" t="s">
        <v>3746</v>
      </c>
      <c r="AA1872" t="s">
        <v>3106</v>
      </c>
      <c r="AD1872" s="3"/>
    </row>
    <row r="1873" spans="26:30" x14ac:dyDescent="0.25">
      <c r="Z1873" t="s">
        <v>792</v>
      </c>
      <c r="AA1873" t="s">
        <v>3045</v>
      </c>
      <c r="AD1873" s="3"/>
    </row>
    <row r="1874" spans="26:30" x14ac:dyDescent="0.25">
      <c r="Z1874" t="s">
        <v>794</v>
      </c>
      <c r="AA1874" t="s">
        <v>3045</v>
      </c>
      <c r="AD1874" s="3"/>
    </row>
    <row r="1875" spans="26:30" x14ac:dyDescent="0.25">
      <c r="Z1875" t="s">
        <v>796</v>
      </c>
      <c r="AA1875" t="s">
        <v>3045</v>
      </c>
      <c r="AD1875" s="3"/>
    </row>
    <row r="1876" spans="26:30" x14ac:dyDescent="0.25">
      <c r="Z1876" t="s">
        <v>798</v>
      </c>
      <c r="AA1876" t="s">
        <v>3045</v>
      </c>
      <c r="AD1876" s="3"/>
    </row>
    <row r="1877" spans="26:30" x14ac:dyDescent="0.25">
      <c r="Z1877" t="s">
        <v>750</v>
      </c>
      <c r="AA1877" t="s">
        <v>3045</v>
      </c>
      <c r="AD1877" s="3"/>
    </row>
    <row r="1878" spans="26:30" x14ac:dyDescent="0.25">
      <c r="Z1878" t="s">
        <v>3747</v>
      </c>
      <c r="AA1878" t="s">
        <v>3121</v>
      </c>
      <c r="AD1878" s="3"/>
    </row>
    <row r="1879" spans="26:30" x14ac:dyDescent="0.25">
      <c r="Z1879" t="s">
        <v>3748</v>
      </c>
      <c r="AA1879" t="s">
        <v>3121</v>
      </c>
      <c r="AD1879" s="3"/>
    </row>
    <row r="1880" spans="26:30" x14ac:dyDescent="0.25">
      <c r="Z1880" t="s">
        <v>624</v>
      </c>
      <c r="AA1880" t="s">
        <v>3131</v>
      </c>
      <c r="AD1880" s="3"/>
    </row>
    <row r="1881" spans="26:30" x14ac:dyDescent="0.25">
      <c r="Z1881" t="s">
        <v>3749</v>
      </c>
      <c r="AA1881" t="s">
        <v>3131</v>
      </c>
      <c r="AD1881" s="3"/>
    </row>
    <row r="1882" spans="26:30" x14ac:dyDescent="0.25">
      <c r="Z1882" t="s">
        <v>636</v>
      </c>
      <c r="AA1882" t="s">
        <v>3102</v>
      </c>
      <c r="AD1882" s="3"/>
    </row>
    <row r="1883" spans="26:30" x14ac:dyDescent="0.25">
      <c r="Z1883" t="s">
        <v>3750</v>
      </c>
      <c r="AA1883" t="s">
        <v>3102</v>
      </c>
      <c r="AD1883" s="3"/>
    </row>
    <row r="1884" spans="26:30" x14ac:dyDescent="0.25">
      <c r="Z1884" t="s">
        <v>3751</v>
      </c>
      <c r="AA1884" t="s">
        <v>3102</v>
      </c>
      <c r="AD1884" s="3"/>
    </row>
    <row r="1885" spans="26:30" x14ac:dyDescent="0.25">
      <c r="Z1885" t="s">
        <v>3752</v>
      </c>
      <c r="AA1885" t="s">
        <v>3102</v>
      </c>
      <c r="AD1885" s="3"/>
    </row>
    <row r="1886" spans="26:30" x14ac:dyDescent="0.25">
      <c r="Z1886" t="s">
        <v>3753</v>
      </c>
      <c r="AA1886" t="s">
        <v>3121</v>
      </c>
      <c r="AD1886" s="3"/>
    </row>
    <row r="1887" spans="26:30" x14ac:dyDescent="0.25">
      <c r="Z1887" t="s">
        <v>3754</v>
      </c>
      <c r="AA1887" t="s">
        <v>3102</v>
      </c>
      <c r="AD1887" s="3"/>
    </row>
    <row r="1888" spans="26:30" x14ac:dyDescent="0.25">
      <c r="Z1888" t="s">
        <v>3755</v>
      </c>
      <c r="AA1888" t="s">
        <v>3121</v>
      </c>
      <c r="AD1888" s="3"/>
    </row>
    <row r="1889" spans="26:30" x14ac:dyDescent="0.25">
      <c r="Z1889" t="s">
        <v>3756</v>
      </c>
      <c r="AA1889" t="s">
        <v>3121</v>
      </c>
      <c r="AD1889" s="3"/>
    </row>
    <row r="1890" spans="26:30" x14ac:dyDescent="0.25">
      <c r="Z1890" t="s">
        <v>3757</v>
      </c>
      <c r="AA1890" t="s">
        <v>3045</v>
      </c>
      <c r="AD1890" s="3"/>
    </row>
    <row r="1891" spans="26:30" x14ac:dyDescent="0.25">
      <c r="Z1891" t="s">
        <v>3758</v>
      </c>
      <c r="AA1891" t="s">
        <v>3045</v>
      </c>
      <c r="AD1891" s="3"/>
    </row>
    <row r="1892" spans="26:30" x14ac:dyDescent="0.25">
      <c r="Z1892" t="s">
        <v>3759</v>
      </c>
      <c r="AA1892" t="s">
        <v>3045</v>
      </c>
      <c r="AD1892" s="3"/>
    </row>
    <row r="1893" spans="26:30" x14ac:dyDescent="0.25">
      <c r="Z1893" t="s">
        <v>2178</v>
      </c>
      <c r="AA1893" t="s">
        <v>3045</v>
      </c>
      <c r="AD1893" s="3"/>
    </row>
    <row r="1894" spans="26:30" x14ac:dyDescent="0.25">
      <c r="Z1894" t="s">
        <v>634</v>
      </c>
      <c r="AA1894" t="s">
        <v>3045</v>
      </c>
      <c r="AD1894" s="3"/>
    </row>
    <row r="1895" spans="26:30" x14ac:dyDescent="0.25">
      <c r="Z1895" t="s">
        <v>630</v>
      </c>
      <c r="AA1895" t="s">
        <v>3045</v>
      </c>
      <c r="AD1895" s="3"/>
    </row>
    <row r="1896" spans="26:30" x14ac:dyDescent="0.25">
      <c r="Z1896" t="s">
        <v>3760</v>
      </c>
      <c r="AA1896" t="s">
        <v>3131</v>
      </c>
      <c r="AD1896" s="3"/>
    </row>
    <row r="1897" spans="26:30" x14ac:dyDescent="0.25">
      <c r="Z1897" t="s">
        <v>3761</v>
      </c>
      <c r="AA1897" t="s">
        <v>3106</v>
      </c>
      <c r="AD1897" s="3"/>
    </row>
    <row r="1898" spans="26:30" x14ac:dyDescent="0.25">
      <c r="Z1898" t="s">
        <v>3762</v>
      </c>
      <c r="AA1898" t="s">
        <v>3045</v>
      </c>
      <c r="AD1898" s="3"/>
    </row>
    <row r="1899" spans="26:30" x14ac:dyDescent="0.25">
      <c r="Z1899" t="s">
        <v>3763</v>
      </c>
      <c r="AA1899" t="s">
        <v>3106</v>
      </c>
      <c r="AD1899" s="3"/>
    </row>
    <row r="1900" spans="26:30" x14ac:dyDescent="0.25">
      <c r="Z1900" t="s">
        <v>3764</v>
      </c>
      <c r="AA1900" t="s">
        <v>3121</v>
      </c>
      <c r="AD1900" s="3"/>
    </row>
    <row r="1901" spans="26:30" x14ac:dyDescent="0.25">
      <c r="Z1901" t="s">
        <v>3765</v>
      </c>
      <c r="AA1901" t="s">
        <v>3045</v>
      </c>
      <c r="AD1901" s="3"/>
    </row>
    <row r="1902" spans="26:30" x14ac:dyDescent="0.25">
      <c r="Z1902" t="s">
        <v>727</v>
      </c>
      <c r="AA1902" t="s">
        <v>3121</v>
      </c>
      <c r="AD1902" s="3"/>
    </row>
    <row r="1903" spans="26:30" x14ac:dyDescent="0.25">
      <c r="Z1903" t="s">
        <v>3766</v>
      </c>
      <c r="AA1903" t="s">
        <v>3121</v>
      </c>
      <c r="AD1903" s="3"/>
    </row>
    <row r="1904" spans="26:30" x14ac:dyDescent="0.25">
      <c r="Z1904" t="s">
        <v>1906</v>
      </c>
      <c r="AA1904" t="s">
        <v>3045</v>
      </c>
      <c r="AD1904" s="3"/>
    </row>
    <row r="1905" spans="26:30" x14ac:dyDescent="0.25">
      <c r="Z1905" t="s">
        <v>3767</v>
      </c>
      <c r="AA1905" t="s">
        <v>3102</v>
      </c>
      <c r="AD1905" s="3"/>
    </row>
    <row r="1906" spans="26:30" x14ac:dyDescent="0.25">
      <c r="Z1906" t="s">
        <v>3768</v>
      </c>
      <c r="AA1906" t="s">
        <v>3106</v>
      </c>
      <c r="AD1906" s="3"/>
    </row>
    <row r="1907" spans="26:30" x14ac:dyDescent="0.25">
      <c r="Z1907" t="s">
        <v>2221</v>
      </c>
      <c r="AA1907" t="s">
        <v>3045</v>
      </c>
      <c r="AD1907" s="3"/>
    </row>
    <row r="1908" spans="26:30" x14ac:dyDescent="0.25">
      <c r="Z1908" t="s">
        <v>3769</v>
      </c>
      <c r="AA1908" t="s">
        <v>3102</v>
      </c>
      <c r="AD1908" s="3"/>
    </row>
    <row r="1909" spans="26:30" x14ac:dyDescent="0.25">
      <c r="Z1909" t="s">
        <v>3770</v>
      </c>
      <c r="AA1909" t="s">
        <v>3102</v>
      </c>
      <c r="AD1909" s="3"/>
    </row>
    <row r="1910" spans="26:30" x14ac:dyDescent="0.25">
      <c r="Z1910" t="s">
        <v>3771</v>
      </c>
      <c r="AA1910" t="s">
        <v>3121</v>
      </c>
      <c r="AD1910" s="3"/>
    </row>
    <row r="1911" spans="26:30" x14ac:dyDescent="0.25">
      <c r="Z1911" t="s">
        <v>3772</v>
      </c>
      <c r="AA1911" t="s">
        <v>3121</v>
      </c>
      <c r="AD1911" s="3"/>
    </row>
    <row r="1912" spans="26:30" x14ac:dyDescent="0.25">
      <c r="Z1912" t="s">
        <v>3773</v>
      </c>
      <c r="AA1912" t="s">
        <v>3045</v>
      </c>
      <c r="AD1912" s="3"/>
    </row>
    <row r="1913" spans="26:30" x14ac:dyDescent="0.25">
      <c r="Z1913" t="s">
        <v>3774</v>
      </c>
      <c r="AA1913" t="s">
        <v>3045</v>
      </c>
      <c r="AD1913" s="3"/>
    </row>
    <row r="1914" spans="26:30" x14ac:dyDescent="0.25">
      <c r="Z1914" t="s">
        <v>3775</v>
      </c>
      <c r="AA1914" t="s">
        <v>3121</v>
      </c>
      <c r="AD1914" s="3"/>
    </row>
    <row r="1915" spans="26:30" x14ac:dyDescent="0.25">
      <c r="Z1915" t="s">
        <v>3776</v>
      </c>
      <c r="AA1915" t="s">
        <v>3121</v>
      </c>
      <c r="AD1915" s="3"/>
    </row>
    <row r="1916" spans="26:30" x14ac:dyDescent="0.25">
      <c r="Z1916" t="s">
        <v>3777</v>
      </c>
      <c r="AA1916" t="s">
        <v>3121</v>
      </c>
      <c r="AD1916" s="3"/>
    </row>
    <row r="1917" spans="26:30" x14ac:dyDescent="0.25">
      <c r="Z1917" t="s">
        <v>3778</v>
      </c>
      <c r="AA1917" t="s">
        <v>3045</v>
      </c>
      <c r="AD1917" s="3"/>
    </row>
    <row r="1918" spans="26:30" x14ac:dyDescent="0.25">
      <c r="Z1918" t="s">
        <v>722</v>
      </c>
      <c r="AA1918" t="s">
        <v>3121</v>
      </c>
      <c r="AD1918" s="3"/>
    </row>
    <row r="1919" spans="26:30" x14ac:dyDescent="0.25">
      <c r="Z1919" t="s">
        <v>729</v>
      </c>
      <c r="AA1919" t="s">
        <v>3121</v>
      </c>
      <c r="AD1919" s="3"/>
    </row>
    <row r="1920" spans="26:30" x14ac:dyDescent="0.25">
      <c r="Z1920" t="s">
        <v>3710</v>
      </c>
      <c r="AA1920" t="s">
        <v>3106</v>
      </c>
      <c r="AD1920" s="3"/>
    </row>
    <row r="1921" spans="26:30" x14ac:dyDescent="0.25">
      <c r="Z1921" t="s">
        <v>656</v>
      </c>
      <c r="AA1921" t="s">
        <v>3121</v>
      </c>
      <c r="AD1921" s="3"/>
    </row>
    <row r="1922" spans="26:30" x14ac:dyDescent="0.25">
      <c r="Z1922" t="s">
        <v>3779</v>
      </c>
      <c r="AA1922" t="s">
        <v>3102</v>
      </c>
      <c r="AD1922" s="3"/>
    </row>
    <row r="1923" spans="26:30" x14ac:dyDescent="0.25">
      <c r="Z1923" t="s">
        <v>3780</v>
      </c>
      <c r="AA1923" t="s">
        <v>3045</v>
      </c>
      <c r="AD1923" s="3"/>
    </row>
    <row r="1924" spans="26:30" x14ac:dyDescent="0.25">
      <c r="Z1924" t="s">
        <v>3781</v>
      </c>
      <c r="AA1924" t="s">
        <v>3045</v>
      </c>
      <c r="AD1924" s="3"/>
    </row>
    <row r="1925" spans="26:30" x14ac:dyDescent="0.25">
      <c r="Z1925" t="s">
        <v>3782</v>
      </c>
      <c r="AA1925" t="s">
        <v>3045</v>
      </c>
      <c r="AD1925" s="3"/>
    </row>
    <row r="1926" spans="26:30" x14ac:dyDescent="0.25">
      <c r="Z1926" t="s">
        <v>628</v>
      </c>
      <c r="AA1926" t="s">
        <v>3102</v>
      </c>
      <c r="AD1926" s="3"/>
    </row>
    <row r="1927" spans="26:30" x14ac:dyDescent="0.25">
      <c r="Z1927" t="s">
        <v>3783</v>
      </c>
      <c r="AA1927" t="s">
        <v>3045</v>
      </c>
      <c r="AD1927" s="3"/>
    </row>
    <row r="1928" spans="26:30" x14ac:dyDescent="0.25">
      <c r="Z1928" t="s">
        <v>3784</v>
      </c>
      <c r="AA1928" t="s">
        <v>3121</v>
      </c>
      <c r="AD1928" s="3"/>
    </row>
    <row r="1929" spans="26:30" x14ac:dyDescent="0.25">
      <c r="Z1929" t="s">
        <v>3700</v>
      </c>
      <c r="AA1929" t="s">
        <v>3045</v>
      </c>
      <c r="AD1929" s="3"/>
    </row>
    <row r="1930" spans="26:30" x14ac:dyDescent="0.25">
      <c r="Z1930" t="s">
        <v>664</v>
      </c>
      <c r="AA1930" t="s">
        <v>3045</v>
      </c>
      <c r="AD1930" s="3"/>
    </row>
    <row r="1931" spans="26:30" x14ac:dyDescent="0.25">
      <c r="Z1931" t="s">
        <v>3785</v>
      </c>
      <c r="AA1931" t="s">
        <v>3045</v>
      </c>
      <c r="AD1931" s="3"/>
    </row>
    <row r="1932" spans="26:30" x14ac:dyDescent="0.25">
      <c r="Z1932" t="s">
        <v>3786</v>
      </c>
      <c r="AA1932" t="s">
        <v>3045</v>
      </c>
      <c r="AD1932" s="3"/>
    </row>
    <row r="1933" spans="26:30" x14ac:dyDescent="0.25">
      <c r="Z1933" t="s">
        <v>3787</v>
      </c>
      <c r="AA1933" t="s">
        <v>3045</v>
      </c>
      <c r="AD1933" s="3"/>
    </row>
    <row r="1934" spans="26:30" x14ac:dyDescent="0.25">
      <c r="Z1934" t="s">
        <v>3788</v>
      </c>
      <c r="AA1934" t="s">
        <v>3045</v>
      </c>
      <c r="AD1934" s="3"/>
    </row>
    <row r="1935" spans="26:30" x14ac:dyDescent="0.25">
      <c r="Z1935" t="s">
        <v>3789</v>
      </c>
      <c r="AA1935" t="s">
        <v>3121</v>
      </c>
      <c r="AD1935" s="3"/>
    </row>
    <row r="1936" spans="26:30" x14ac:dyDescent="0.25">
      <c r="Z1936" t="s">
        <v>3790</v>
      </c>
      <c r="AA1936" t="s">
        <v>3102</v>
      </c>
      <c r="AD1936" s="3"/>
    </row>
    <row r="1937" spans="26:30" x14ac:dyDescent="0.25">
      <c r="Z1937" t="s">
        <v>3791</v>
      </c>
      <c r="AA1937" t="s">
        <v>3102</v>
      </c>
      <c r="AD1937" s="3"/>
    </row>
    <row r="1938" spans="26:30" x14ac:dyDescent="0.25">
      <c r="Z1938" t="s">
        <v>3792</v>
      </c>
      <c r="AA1938" t="s">
        <v>3102</v>
      </c>
      <c r="AD1938" s="3"/>
    </row>
    <row r="1939" spans="26:30" x14ac:dyDescent="0.25">
      <c r="Z1939" t="s">
        <v>3793</v>
      </c>
      <c r="AA1939" t="s">
        <v>3102</v>
      </c>
      <c r="AD1939" s="3"/>
    </row>
    <row r="1940" spans="26:30" x14ac:dyDescent="0.25">
      <c r="Z1940" t="s">
        <v>3794</v>
      </c>
      <c r="AA1940" t="s">
        <v>3102</v>
      </c>
      <c r="AD1940" s="3"/>
    </row>
    <row r="1941" spans="26:30" x14ac:dyDescent="0.25">
      <c r="Z1941" t="s">
        <v>3795</v>
      </c>
      <c r="AA1941" t="s">
        <v>3102</v>
      </c>
      <c r="AD1941" s="3"/>
    </row>
    <row r="1942" spans="26:30" x14ac:dyDescent="0.25">
      <c r="Z1942" t="s">
        <v>3796</v>
      </c>
      <c r="AA1942" t="s">
        <v>3102</v>
      </c>
      <c r="AD1942" s="3"/>
    </row>
    <row r="1943" spans="26:30" x14ac:dyDescent="0.25">
      <c r="Z1943" t="s">
        <v>3797</v>
      </c>
      <c r="AA1943" t="s">
        <v>3102</v>
      </c>
      <c r="AD1943" s="3"/>
    </row>
    <row r="1944" spans="26:30" x14ac:dyDescent="0.25">
      <c r="Z1944" t="s">
        <v>3798</v>
      </c>
      <c r="AA1944" t="s">
        <v>3102</v>
      </c>
      <c r="AD1944" s="3"/>
    </row>
    <row r="1945" spans="26:30" x14ac:dyDescent="0.25">
      <c r="Z1945" t="s">
        <v>3799</v>
      </c>
      <c r="AA1945" t="s">
        <v>3045</v>
      </c>
      <c r="AD1945" s="3"/>
    </row>
    <row r="1946" spans="26:30" x14ac:dyDescent="0.25">
      <c r="Z1946" t="s">
        <v>3800</v>
      </c>
      <c r="AA1946" t="s">
        <v>3045</v>
      </c>
      <c r="AD1946" s="3"/>
    </row>
    <row r="1947" spans="26:30" x14ac:dyDescent="0.25">
      <c r="Z1947" t="s">
        <v>3801</v>
      </c>
      <c r="AA1947" t="s">
        <v>3045</v>
      </c>
      <c r="AD1947" s="3"/>
    </row>
    <row r="1948" spans="26:30" x14ac:dyDescent="0.25">
      <c r="Z1948" t="s">
        <v>3802</v>
      </c>
      <c r="AA1948" t="s">
        <v>3045</v>
      </c>
      <c r="AD1948" s="3"/>
    </row>
    <row r="1949" spans="26:30" x14ac:dyDescent="0.25">
      <c r="Z1949" t="s">
        <v>3803</v>
      </c>
      <c r="AA1949" t="s">
        <v>3045</v>
      </c>
      <c r="AD1949" s="3"/>
    </row>
    <row r="1950" spans="26:30" x14ac:dyDescent="0.25">
      <c r="Z1950" t="s">
        <v>3804</v>
      </c>
      <c r="AA1950" t="s">
        <v>3045</v>
      </c>
      <c r="AD1950" s="3"/>
    </row>
    <row r="1951" spans="26:30" x14ac:dyDescent="0.25">
      <c r="Z1951" t="s">
        <v>3805</v>
      </c>
      <c r="AA1951" t="s">
        <v>3045</v>
      </c>
      <c r="AD1951" s="3"/>
    </row>
    <row r="1952" spans="26:30" x14ac:dyDescent="0.25">
      <c r="Z1952" t="s">
        <v>3806</v>
      </c>
      <c r="AA1952" t="s">
        <v>3045</v>
      </c>
      <c r="AD1952" s="3"/>
    </row>
    <row r="1953" spans="26:30" x14ac:dyDescent="0.25">
      <c r="Z1953" t="s">
        <v>3807</v>
      </c>
      <c r="AA1953" t="s">
        <v>3045</v>
      </c>
      <c r="AD1953" s="3"/>
    </row>
    <row r="1954" spans="26:30" x14ac:dyDescent="0.25">
      <c r="Z1954" t="s">
        <v>3808</v>
      </c>
      <c r="AA1954" t="s">
        <v>3045</v>
      </c>
      <c r="AD1954" s="3"/>
    </row>
    <row r="1955" spans="26:30" x14ac:dyDescent="0.25">
      <c r="Z1955" t="s">
        <v>929</v>
      </c>
      <c r="AA1955" t="s">
        <v>3045</v>
      </c>
      <c r="AD1955" s="3"/>
    </row>
    <row r="1956" spans="26:30" x14ac:dyDescent="0.25">
      <c r="Z1956" t="s">
        <v>3809</v>
      </c>
      <c r="AA1956" t="s">
        <v>3045</v>
      </c>
      <c r="AD1956" s="3"/>
    </row>
    <row r="1957" spans="26:30" x14ac:dyDescent="0.25">
      <c r="Z1957" t="s">
        <v>3810</v>
      </c>
      <c r="AA1957" t="s">
        <v>3045</v>
      </c>
      <c r="AD1957" s="3"/>
    </row>
    <row r="1958" spans="26:30" x14ac:dyDescent="0.25">
      <c r="Z1958" t="s">
        <v>879</v>
      </c>
      <c r="AA1958" t="s">
        <v>3045</v>
      </c>
      <c r="AD1958" s="3"/>
    </row>
    <row r="1959" spans="26:30" x14ac:dyDescent="0.25">
      <c r="Z1959" t="s">
        <v>3811</v>
      </c>
      <c r="AA1959" t="s">
        <v>3045</v>
      </c>
      <c r="AD1959" s="3"/>
    </row>
    <row r="1960" spans="26:30" x14ac:dyDescent="0.25">
      <c r="Z1960" t="s">
        <v>3812</v>
      </c>
      <c r="AA1960" t="s">
        <v>3045</v>
      </c>
      <c r="AD1960" s="3"/>
    </row>
    <row r="1961" spans="26:30" x14ac:dyDescent="0.25">
      <c r="Z1961" t="s">
        <v>3813</v>
      </c>
      <c r="AA1961" t="s">
        <v>3045</v>
      </c>
      <c r="AD1961" s="3"/>
    </row>
    <row r="1962" spans="26:30" x14ac:dyDescent="0.25">
      <c r="Z1962" t="s">
        <v>3814</v>
      </c>
      <c r="AA1962" t="s">
        <v>3045</v>
      </c>
      <c r="AD1962" s="3"/>
    </row>
    <row r="1963" spans="26:30" x14ac:dyDescent="0.25">
      <c r="Z1963" t="s">
        <v>3815</v>
      </c>
      <c r="AA1963" t="s">
        <v>3045</v>
      </c>
      <c r="AD1963" s="3"/>
    </row>
    <row r="1964" spans="26:30" x14ac:dyDescent="0.25">
      <c r="Z1964" t="s">
        <v>3816</v>
      </c>
      <c r="AA1964" t="s">
        <v>3045</v>
      </c>
      <c r="AD1964" s="3"/>
    </row>
    <row r="1965" spans="26:30" x14ac:dyDescent="0.25">
      <c r="Z1965" t="s">
        <v>3817</v>
      </c>
      <c r="AA1965" t="s">
        <v>3045</v>
      </c>
      <c r="AD1965" s="3"/>
    </row>
    <row r="1966" spans="26:30" x14ac:dyDescent="0.25">
      <c r="Z1966" t="s">
        <v>3818</v>
      </c>
      <c r="AA1966" t="s">
        <v>3045</v>
      </c>
      <c r="AD1966" s="3"/>
    </row>
    <row r="1967" spans="26:30" x14ac:dyDescent="0.25">
      <c r="Z1967" t="s">
        <v>3819</v>
      </c>
      <c r="AA1967" t="s">
        <v>3045</v>
      </c>
      <c r="AD1967" s="3"/>
    </row>
    <row r="1968" spans="26:30" x14ac:dyDescent="0.25">
      <c r="Z1968" t="s">
        <v>3820</v>
      </c>
      <c r="AA1968" t="s">
        <v>3106</v>
      </c>
      <c r="AD1968" s="3"/>
    </row>
    <row r="1969" spans="26:30" x14ac:dyDescent="0.25">
      <c r="Z1969" t="s">
        <v>3821</v>
      </c>
      <c r="AA1969" t="s">
        <v>3045</v>
      </c>
      <c r="AD1969" s="3"/>
    </row>
    <row r="1970" spans="26:30" x14ac:dyDescent="0.25">
      <c r="Z1970" t="s">
        <v>752</v>
      </c>
      <c r="AA1970" t="s">
        <v>3045</v>
      </c>
      <c r="AD1970" s="3"/>
    </row>
    <row r="1971" spans="26:30" x14ac:dyDescent="0.25">
      <c r="Z1971" t="s">
        <v>3822</v>
      </c>
      <c r="AA1971" t="s">
        <v>3045</v>
      </c>
      <c r="AD1971" s="3"/>
    </row>
    <row r="1972" spans="26:30" x14ac:dyDescent="0.25">
      <c r="Z1972" t="s">
        <v>3823</v>
      </c>
      <c r="AA1972" t="s">
        <v>3045</v>
      </c>
      <c r="AD1972" s="3"/>
    </row>
    <row r="1973" spans="26:30" x14ac:dyDescent="0.25">
      <c r="Z1973" t="s">
        <v>600</v>
      </c>
      <c r="AA1973" t="s">
        <v>3045</v>
      </c>
      <c r="AD1973" s="3"/>
    </row>
    <row r="1974" spans="26:30" x14ac:dyDescent="0.25">
      <c r="Z1974" t="s">
        <v>3824</v>
      </c>
      <c r="AA1974" t="s">
        <v>3045</v>
      </c>
      <c r="AD1974" s="3"/>
    </row>
    <row r="1975" spans="26:30" x14ac:dyDescent="0.25">
      <c r="Z1975" t="s">
        <v>3825</v>
      </c>
      <c r="AA1975" t="s">
        <v>3045</v>
      </c>
      <c r="AD1975" s="3"/>
    </row>
    <row r="1976" spans="26:30" x14ac:dyDescent="0.25">
      <c r="Z1976" t="s">
        <v>3826</v>
      </c>
      <c r="AA1976" t="s">
        <v>3082</v>
      </c>
      <c r="AD1976" s="3"/>
    </row>
    <row r="1977" spans="26:30" x14ac:dyDescent="0.25">
      <c r="Z1977" t="s">
        <v>3827</v>
      </c>
      <c r="AA1977" t="s">
        <v>3082</v>
      </c>
      <c r="AD1977" s="3"/>
    </row>
    <row r="1978" spans="26:30" x14ac:dyDescent="0.25">
      <c r="Z1978" t="s">
        <v>3828</v>
      </c>
      <c r="AA1978" t="s">
        <v>3082</v>
      </c>
      <c r="AD1978" s="3"/>
    </row>
    <row r="1979" spans="26:30" x14ac:dyDescent="0.25">
      <c r="Z1979" t="s">
        <v>3829</v>
      </c>
      <c r="AA1979" t="s">
        <v>3082</v>
      </c>
      <c r="AD1979" s="3"/>
    </row>
    <row r="1980" spans="26:30" x14ac:dyDescent="0.25">
      <c r="Z1980" t="s">
        <v>755</v>
      </c>
      <c r="AA1980" t="s">
        <v>3045</v>
      </c>
      <c r="AD1980" s="3"/>
    </row>
    <row r="1981" spans="26:30" x14ac:dyDescent="0.25">
      <c r="Z1981" t="s">
        <v>757</v>
      </c>
      <c r="AA1981" t="s">
        <v>3045</v>
      </c>
      <c r="AD1981" s="3"/>
    </row>
    <row r="1982" spans="26:30" x14ac:dyDescent="0.25">
      <c r="Z1982" t="s">
        <v>759</v>
      </c>
      <c r="AA1982" t="s">
        <v>3045</v>
      </c>
      <c r="AD1982" s="3"/>
    </row>
    <row r="1983" spans="26:30" x14ac:dyDescent="0.25">
      <c r="Z1983" t="s">
        <v>761</v>
      </c>
      <c r="AA1983" t="s">
        <v>3045</v>
      </c>
      <c r="AD1983" s="3"/>
    </row>
    <row r="1984" spans="26:30" x14ac:dyDescent="0.25">
      <c r="Z1984" t="s">
        <v>763</v>
      </c>
      <c r="AA1984" t="s">
        <v>3045</v>
      </c>
      <c r="AD1984" s="3"/>
    </row>
    <row r="1985" spans="26:30" x14ac:dyDescent="0.25">
      <c r="Z1985" t="s">
        <v>801</v>
      </c>
      <c r="AA1985" t="s">
        <v>3045</v>
      </c>
      <c r="AD1985" s="3"/>
    </row>
    <row r="1986" spans="26:30" x14ac:dyDescent="0.25">
      <c r="Z1986" t="s">
        <v>766</v>
      </c>
      <c r="AA1986" t="s">
        <v>3045</v>
      </c>
      <c r="AD1986" s="3"/>
    </row>
    <row r="1987" spans="26:30" x14ac:dyDescent="0.25">
      <c r="Z1987" t="s">
        <v>744</v>
      </c>
      <c r="AA1987" t="s">
        <v>3045</v>
      </c>
      <c r="AD1987" s="3"/>
    </row>
    <row r="1988" spans="26:30" x14ac:dyDescent="0.25">
      <c r="Z1988" t="s">
        <v>769</v>
      </c>
      <c r="AA1988" t="s">
        <v>3045</v>
      </c>
      <c r="AD1988" s="3"/>
    </row>
    <row r="1989" spans="26:30" x14ac:dyDescent="0.25">
      <c r="Z1989" t="s">
        <v>748</v>
      </c>
      <c r="AA1989" t="s">
        <v>3045</v>
      </c>
      <c r="AD1989" s="3"/>
    </row>
    <row r="1990" spans="26:30" x14ac:dyDescent="0.25">
      <c r="Z1990" t="s">
        <v>776</v>
      </c>
      <c r="AA1990" t="s">
        <v>3045</v>
      </c>
      <c r="AD1990" s="3"/>
    </row>
    <row r="1991" spans="26:30" x14ac:dyDescent="0.25">
      <c r="Z1991" t="s">
        <v>778</v>
      </c>
      <c r="AA1991" t="s">
        <v>3045</v>
      </c>
      <c r="AD1991" s="3"/>
    </row>
    <row r="1992" spans="26:30" x14ac:dyDescent="0.25">
      <c r="Z1992" t="s">
        <v>780</v>
      </c>
      <c r="AA1992" t="s">
        <v>3045</v>
      </c>
      <c r="AD1992" s="3"/>
    </row>
    <row r="1993" spans="26:30" x14ac:dyDescent="0.25">
      <c r="Z1993" t="s">
        <v>782</v>
      </c>
      <c r="AA1993" t="s">
        <v>3045</v>
      </c>
      <c r="AD1993" s="3"/>
    </row>
    <row r="1994" spans="26:30" x14ac:dyDescent="0.25">
      <c r="Z1994" t="s">
        <v>784</v>
      </c>
      <c r="AA1994" t="s">
        <v>3045</v>
      </c>
      <c r="AD1994" s="3"/>
    </row>
    <row r="1995" spans="26:30" x14ac:dyDescent="0.25">
      <c r="Z1995" t="s">
        <v>786</v>
      </c>
      <c r="AA1995" t="s">
        <v>3045</v>
      </c>
      <c r="AD1995" s="3"/>
    </row>
    <row r="1996" spans="26:30" x14ac:dyDescent="0.25">
      <c r="Z1996" t="s">
        <v>788</v>
      </c>
      <c r="AA1996" t="s">
        <v>3045</v>
      </c>
      <c r="AD1996" s="3"/>
    </row>
    <row r="1997" spans="26:30" x14ac:dyDescent="0.25">
      <c r="Z1997" t="s">
        <v>790</v>
      </c>
      <c r="AA1997" t="s">
        <v>3045</v>
      </c>
      <c r="AD1997" s="3"/>
    </row>
    <row r="1998" spans="26:30" x14ac:dyDescent="0.25">
      <c r="Z1998" t="s">
        <v>792</v>
      </c>
      <c r="AA1998" t="s">
        <v>3045</v>
      </c>
      <c r="AD1998" s="3"/>
    </row>
    <row r="1999" spans="26:30" x14ac:dyDescent="0.25">
      <c r="Z1999" t="s">
        <v>794</v>
      </c>
      <c r="AA1999" t="s">
        <v>3045</v>
      </c>
      <c r="AD1999" s="3"/>
    </row>
    <row r="2000" spans="26:30" x14ac:dyDescent="0.25">
      <c r="Z2000" t="s">
        <v>796</v>
      </c>
      <c r="AA2000" t="s">
        <v>3045</v>
      </c>
      <c r="AD2000" s="3"/>
    </row>
    <row r="2001" spans="26:30" x14ac:dyDescent="0.25">
      <c r="Z2001" t="s">
        <v>798</v>
      </c>
      <c r="AA2001" t="s">
        <v>3045</v>
      </c>
      <c r="AD2001" s="3"/>
    </row>
    <row r="2002" spans="26:30" x14ac:dyDescent="0.25">
      <c r="Z2002" t="s">
        <v>750</v>
      </c>
      <c r="AA2002" t="s">
        <v>3045</v>
      </c>
      <c r="AD2002" s="3"/>
    </row>
    <row r="2003" spans="26:30" x14ac:dyDescent="0.25">
      <c r="Z2003" t="s">
        <v>3830</v>
      </c>
      <c r="AA2003" t="s">
        <v>3045</v>
      </c>
      <c r="AD2003" s="3"/>
    </row>
    <row r="2004" spans="26:30" x14ac:dyDescent="0.25">
      <c r="Z2004" t="s">
        <v>3831</v>
      </c>
      <c r="AA2004" t="s">
        <v>3045</v>
      </c>
      <c r="AD2004" s="3"/>
    </row>
    <row r="2005" spans="26:30" x14ac:dyDescent="0.25">
      <c r="Z2005" t="s">
        <v>3832</v>
      </c>
      <c r="AA2005" t="s">
        <v>3045</v>
      </c>
      <c r="AD2005" s="3"/>
    </row>
    <row r="2006" spans="26:30" x14ac:dyDescent="0.25">
      <c r="Z2006" t="s">
        <v>3833</v>
      </c>
      <c r="AA2006" t="s">
        <v>3045</v>
      </c>
      <c r="AD2006" s="3"/>
    </row>
    <row r="2007" spans="26:30" x14ac:dyDescent="0.25">
      <c r="Z2007" t="s">
        <v>3834</v>
      </c>
      <c r="AA2007" t="s">
        <v>3045</v>
      </c>
      <c r="AD2007" s="3"/>
    </row>
    <row r="2008" spans="26:30" x14ac:dyDescent="0.25">
      <c r="Z2008" t="s">
        <v>3835</v>
      </c>
      <c r="AA2008" t="s">
        <v>3045</v>
      </c>
      <c r="AD2008" s="3"/>
    </row>
    <row r="2009" spans="26:30" x14ac:dyDescent="0.25">
      <c r="Z2009" t="s">
        <v>1343</v>
      </c>
      <c r="AA2009" t="s">
        <v>3045</v>
      </c>
      <c r="AD2009" s="3"/>
    </row>
    <row r="2010" spans="26:30" x14ac:dyDescent="0.25">
      <c r="Z2010" t="s">
        <v>807</v>
      </c>
      <c r="AA2010" t="s">
        <v>3121</v>
      </c>
      <c r="AD2010" s="3"/>
    </row>
    <row r="2011" spans="26:30" x14ac:dyDescent="0.25">
      <c r="Z2011" t="s">
        <v>809</v>
      </c>
      <c r="AA2011" t="s">
        <v>3121</v>
      </c>
      <c r="AD2011" s="3"/>
    </row>
    <row r="2012" spans="26:30" x14ac:dyDescent="0.25">
      <c r="Z2012" t="s">
        <v>3836</v>
      </c>
      <c r="AA2012" t="s">
        <v>3121</v>
      </c>
      <c r="AD2012" s="3"/>
    </row>
    <row r="2013" spans="26:30" x14ac:dyDescent="0.25">
      <c r="Z2013" t="s">
        <v>693</v>
      </c>
      <c r="AA2013" t="s">
        <v>3106</v>
      </c>
      <c r="AD2013" s="3"/>
    </row>
    <row r="2014" spans="26:30" x14ac:dyDescent="0.25">
      <c r="Z2014" t="s">
        <v>773</v>
      </c>
      <c r="AA2014" t="s">
        <v>3102</v>
      </c>
      <c r="AD2014" s="3"/>
    </row>
    <row r="2015" spans="26:30" x14ac:dyDescent="0.25">
      <c r="Z2015" t="s">
        <v>3837</v>
      </c>
      <c r="AA2015" t="s">
        <v>3045</v>
      </c>
      <c r="AD2015" s="3"/>
    </row>
    <row r="2016" spans="26:30" x14ac:dyDescent="0.25">
      <c r="Z2016" t="s">
        <v>3838</v>
      </c>
      <c r="AA2016" t="s">
        <v>3082</v>
      </c>
      <c r="AD2016" s="3"/>
    </row>
    <row r="2017" spans="26:30" x14ac:dyDescent="0.25">
      <c r="Z2017" t="s">
        <v>3839</v>
      </c>
      <c r="AA2017" t="s">
        <v>3082</v>
      </c>
      <c r="AD2017" s="3"/>
    </row>
    <row r="2018" spans="26:30" x14ac:dyDescent="0.25">
      <c r="Z2018" t="s">
        <v>3840</v>
      </c>
      <c r="AA2018" t="s">
        <v>3491</v>
      </c>
      <c r="AD2018" s="3"/>
    </row>
    <row r="2019" spans="26:30" x14ac:dyDescent="0.25">
      <c r="Z2019" t="s">
        <v>3841</v>
      </c>
      <c r="AA2019" t="s">
        <v>3491</v>
      </c>
      <c r="AD2019" s="3"/>
    </row>
    <row r="2020" spans="26:30" x14ac:dyDescent="0.25">
      <c r="Z2020" t="s">
        <v>3842</v>
      </c>
      <c r="AA2020" t="s">
        <v>3082</v>
      </c>
      <c r="AD2020" s="3"/>
    </row>
    <row r="2021" spans="26:30" x14ac:dyDescent="0.25">
      <c r="Z2021" t="s">
        <v>3843</v>
      </c>
      <c r="AA2021" t="s">
        <v>3082</v>
      </c>
      <c r="AD2021" s="3"/>
    </row>
    <row r="2022" spans="26:30" x14ac:dyDescent="0.25">
      <c r="Z2022" t="s">
        <v>3844</v>
      </c>
      <c r="AA2022" t="s">
        <v>3076</v>
      </c>
      <c r="AD2022" s="3"/>
    </row>
    <row r="2023" spans="26:30" x14ac:dyDescent="0.25">
      <c r="Z2023" t="s">
        <v>3845</v>
      </c>
      <c r="AA2023" t="s">
        <v>3053</v>
      </c>
      <c r="AD2023" s="3"/>
    </row>
    <row r="2024" spans="26:30" x14ac:dyDescent="0.25">
      <c r="Z2024" t="s">
        <v>3846</v>
      </c>
      <c r="AA2024" t="s">
        <v>3043</v>
      </c>
      <c r="AD2024" s="3"/>
    </row>
    <row r="2025" spans="26:30" x14ac:dyDescent="0.25">
      <c r="Z2025" t="s">
        <v>3847</v>
      </c>
      <c r="AA2025" t="s">
        <v>3045</v>
      </c>
      <c r="AD2025" s="3"/>
    </row>
    <row r="2026" spans="26:30" x14ac:dyDescent="0.25">
      <c r="Z2026" t="s">
        <v>3848</v>
      </c>
      <c r="AA2026" t="s">
        <v>3045</v>
      </c>
      <c r="AD2026" s="3"/>
    </row>
    <row r="2027" spans="26:30" x14ac:dyDescent="0.25">
      <c r="Z2027" t="s">
        <v>3849</v>
      </c>
      <c r="AA2027" t="s">
        <v>3045</v>
      </c>
      <c r="AD2027" s="3"/>
    </row>
    <row r="2028" spans="26:30" x14ac:dyDescent="0.25">
      <c r="Z2028" t="s">
        <v>3850</v>
      </c>
      <c r="AA2028" t="s">
        <v>3045</v>
      </c>
      <c r="AD2028" s="3"/>
    </row>
    <row r="2029" spans="26:30" x14ac:dyDescent="0.25">
      <c r="Z2029" t="s">
        <v>3851</v>
      </c>
      <c r="AA2029" t="s">
        <v>3045</v>
      </c>
      <c r="AD2029" s="3"/>
    </row>
    <row r="2030" spans="26:30" x14ac:dyDescent="0.25">
      <c r="Z2030" t="s">
        <v>3852</v>
      </c>
      <c r="AA2030" t="s">
        <v>3045</v>
      </c>
      <c r="AD2030" s="3"/>
    </row>
    <row r="2031" spans="26:30" x14ac:dyDescent="0.25">
      <c r="Z2031" t="s">
        <v>3853</v>
      </c>
      <c r="AA2031" t="s">
        <v>3082</v>
      </c>
      <c r="AD2031" s="3"/>
    </row>
    <row r="2032" spans="26:30" x14ac:dyDescent="0.25">
      <c r="Z2032" t="s">
        <v>3854</v>
      </c>
      <c r="AA2032" t="s">
        <v>3082</v>
      </c>
      <c r="AD2032" s="3"/>
    </row>
    <row r="2033" spans="26:30" x14ac:dyDescent="0.25">
      <c r="Z2033" t="s">
        <v>3855</v>
      </c>
      <c r="AA2033" t="s">
        <v>3423</v>
      </c>
      <c r="AD2033" s="3"/>
    </row>
    <row r="2034" spans="26:30" x14ac:dyDescent="0.25">
      <c r="Z2034" t="s">
        <v>3856</v>
      </c>
      <c r="AA2034" t="s">
        <v>3082</v>
      </c>
      <c r="AD2034" s="3"/>
    </row>
    <row r="2035" spans="26:30" x14ac:dyDescent="0.25">
      <c r="Z2035" t="s">
        <v>3857</v>
      </c>
      <c r="AA2035" t="s">
        <v>3045</v>
      </c>
      <c r="AD2035" s="3"/>
    </row>
    <row r="2036" spans="26:30" x14ac:dyDescent="0.25">
      <c r="Z2036" t="s">
        <v>3858</v>
      </c>
      <c r="AA2036" t="s">
        <v>3491</v>
      </c>
      <c r="AD2036" s="3"/>
    </row>
    <row r="2037" spans="26:30" x14ac:dyDescent="0.25">
      <c r="Z2037" t="s">
        <v>3859</v>
      </c>
      <c r="AA2037" t="s">
        <v>3045</v>
      </c>
      <c r="AD2037" s="3"/>
    </row>
    <row r="2038" spans="26:30" x14ac:dyDescent="0.25">
      <c r="Z2038" t="s">
        <v>3860</v>
      </c>
      <c r="AA2038" t="s">
        <v>3045</v>
      </c>
      <c r="AD2038" s="3"/>
    </row>
    <row r="2039" spans="26:30" x14ac:dyDescent="0.25">
      <c r="Z2039" t="s">
        <v>3861</v>
      </c>
      <c r="AA2039" t="s">
        <v>3045</v>
      </c>
      <c r="AD2039" s="3"/>
    </row>
    <row r="2040" spans="26:30" x14ac:dyDescent="0.25">
      <c r="Z2040" t="s">
        <v>3862</v>
      </c>
      <c r="AA2040" t="s">
        <v>3045</v>
      </c>
      <c r="AD2040" s="3"/>
    </row>
    <row r="2041" spans="26:30" x14ac:dyDescent="0.25">
      <c r="Z2041" t="s">
        <v>3863</v>
      </c>
      <c r="AA2041" t="s">
        <v>3045</v>
      </c>
      <c r="AD2041" s="3"/>
    </row>
    <row r="2042" spans="26:30" x14ac:dyDescent="0.25">
      <c r="Z2042" t="s">
        <v>3864</v>
      </c>
      <c r="AA2042" t="s">
        <v>3045</v>
      </c>
      <c r="AD2042" s="3"/>
    </row>
    <row r="2043" spans="26:30" x14ac:dyDescent="0.25">
      <c r="Z2043" t="s">
        <v>3865</v>
      </c>
      <c r="AA2043" t="s">
        <v>3045</v>
      </c>
      <c r="AD2043" s="3"/>
    </row>
    <row r="2044" spans="26:30" x14ac:dyDescent="0.25">
      <c r="Z2044" t="s">
        <v>3866</v>
      </c>
      <c r="AA2044" t="s">
        <v>3045</v>
      </c>
      <c r="AD2044" s="3"/>
    </row>
    <row r="2045" spans="26:30" x14ac:dyDescent="0.25">
      <c r="Z2045" t="s">
        <v>3867</v>
      </c>
      <c r="AA2045" t="s">
        <v>3045</v>
      </c>
      <c r="AD2045" s="3"/>
    </row>
    <row r="2046" spans="26:30" x14ac:dyDescent="0.25">
      <c r="Z2046" t="s">
        <v>3868</v>
      </c>
      <c r="AA2046" t="s">
        <v>3045</v>
      </c>
      <c r="AD2046" s="3"/>
    </row>
    <row r="2047" spans="26:30" x14ac:dyDescent="0.25">
      <c r="Z2047" t="s">
        <v>3869</v>
      </c>
      <c r="AA2047" t="s">
        <v>3045</v>
      </c>
      <c r="AD2047" s="3"/>
    </row>
    <row r="2048" spans="26:30" x14ac:dyDescent="0.25">
      <c r="Z2048" t="s">
        <v>3870</v>
      </c>
      <c r="AA2048" t="s">
        <v>3045</v>
      </c>
      <c r="AD2048" s="3"/>
    </row>
    <row r="2049" spans="26:30" x14ac:dyDescent="0.25">
      <c r="Z2049" t="s">
        <v>3871</v>
      </c>
      <c r="AA2049" t="s">
        <v>3045</v>
      </c>
      <c r="AD2049" s="3"/>
    </row>
    <row r="2050" spans="26:30" x14ac:dyDescent="0.25">
      <c r="Z2050" t="s">
        <v>3872</v>
      </c>
      <c r="AA2050" t="s">
        <v>3045</v>
      </c>
      <c r="AD2050" s="3"/>
    </row>
    <row r="2051" spans="26:30" x14ac:dyDescent="0.25">
      <c r="Z2051" t="s">
        <v>3873</v>
      </c>
      <c r="AA2051" t="s">
        <v>3045</v>
      </c>
      <c r="AD2051" s="3"/>
    </row>
    <row r="2052" spans="26:30" x14ac:dyDescent="0.25">
      <c r="Z2052" t="s">
        <v>3874</v>
      </c>
      <c r="AA2052" t="s">
        <v>3045</v>
      </c>
      <c r="AD2052" s="3"/>
    </row>
    <row r="2053" spans="26:30" x14ac:dyDescent="0.25">
      <c r="Z2053" t="s">
        <v>3875</v>
      </c>
      <c r="AA2053" t="s">
        <v>3045</v>
      </c>
      <c r="AD2053" s="3"/>
    </row>
    <row r="2054" spans="26:30" x14ac:dyDescent="0.25">
      <c r="Z2054" t="s">
        <v>3876</v>
      </c>
      <c r="AA2054" t="s">
        <v>3045</v>
      </c>
      <c r="AD2054" s="3"/>
    </row>
    <row r="2055" spans="26:30" x14ac:dyDescent="0.25">
      <c r="Z2055" t="s">
        <v>3877</v>
      </c>
      <c r="AA2055" t="s">
        <v>3045</v>
      </c>
      <c r="AD2055" s="3"/>
    </row>
    <row r="2056" spans="26:30" x14ac:dyDescent="0.25">
      <c r="Z2056" t="s">
        <v>3878</v>
      </c>
      <c r="AA2056" t="s">
        <v>3045</v>
      </c>
      <c r="AD2056" s="3"/>
    </row>
    <row r="2057" spans="26:30" x14ac:dyDescent="0.25">
      <c r="Z2057" t="s">
        <v>3879</v>
      </c>
      <c r="AA2057" t="s">
        <v>3045</v>
      </c>
      <c r="AD2057" s="3"/>
    </row>
    <row r="2058" spans="26:30" x14ac:dyDescent="0.25">
      <c r="Z2058" t="s">
        <v>3880</v>
      </c>
      <c r="AA2058" t="s">
        <v>3045</v>
      </c>
      <c r="AD2058" s="3"/>
    </row>
    <row r="2059" spans="26:30" x14ac:dyDescent="0.25">
      <c r="Z2059" t="s">
        <v>3881</v>
      </c>
      <c r="AA2059" t="s">
        <v>3045</v>
      </c>
      <c r="AD2059" s="3"/>
    </row>
    <row r="2060" spans="26:30" x14ac:dyDescent="0.25">
      <c r="Z2060" t="s">
        <v>3882</v>
      </c>
      <c r="AA2060" t="s">
        <v>3045</v>
      </c>
      <c r="AD2060" s="3"/>
    </row>
    <row r="2061" spans="26:30" x14ac:dyDescent="0.25">
      <c r="Z2061" t="s">
        <v>3883</v>
      </c>
      <c r="AA2061" t="s">
        <v>3045</v>
      </c>
      <c r="AD2061" s="3"/>
    </row>
    <row r="2062" spans="26:30" x14ac:dyDescent="0.25">
      <c r="Z2062" t="s">
        <v>3884</v>
      </c>
      <c r="AA2062" t="s">
        <v>3045</v>
      </c>
      <c r="AD2062" s="3"/>
    </row>
    <row r="2063" spans="26:30" x14ac:dyDescent="0.25">
      <c r="Z2063" t="s">
        <v>3885</v>
      </c>
      <c r="AA2063" t="s">
        <v>3045</v>
      </c>
      <c r="AD2063" s="3"/>
    </row>
    <row r="2064" spans="26:30" x14ac:dyDescent="0.25">
      <c r="Z2064" t="s">
        <v>3886</v>
      </c>
      <c r="AA2064" t="s">
        <v>3045</v>
      </c>
      <c r="AD2064" s="3"/>
    </row>
    <row r="2065" spans="26:30" x14ac:dyDescent="0.25">
      <c r="Z2065" t="s">
        <v>3887</v>
      </c>
      <c r="AA2065" t="s">
        <v>3045</v>
      </c>
      <c r="AD2065" s="3"/>
    </row>
    <row r="2066" spans="26:30" x14ac:dyDescent="0.25">
      <c r="Z2066" t="s">
        <v>3888</v>
      </c>
      <c r="AA2066" t="s">
        <v>3045</v>
      </c>
      <c r="AD2066" s="3"/>
    </row>
    <row r="2067" spans="26:30" x14ac:dyDescent="0.25">
      <c r="Z2067" t="s">
        <v>3889</v>
      </c>
      <c r="AA2067" t="s">
        <v>3045</v>
      </c>
      <c r="AD2067" s="3"/>
    </row>
    <row r="2068" spans="26:30" x14ac:dyDescent="0.25">
      <c r="Z2068" t="s">
        <v>3890</v>
      </c>
      <c r="AA2068" t="s">
        <v>3045</v>
      </c>
      <c r="AD2068" s="3"/>
    </row>
    <row r="2069" spans="26:30" x14ac:dyDescent="0.25">
      <c r="Z2069" t="s">
        <v>3891</v>
      </c>
      <c r="AA2069" t="s">
        <v>3045</v>
      </c>
      <c r="AD2069" s="3"/>
    </row>
    <row r="2070" spans="26:30" x14ac:dyDescent="0.25">
      <c r="Z2070" t="s">
        <v>3892</v>
      </c>
      <c r="AA2070" t="s">
        <v>3045</v>
      </c>
      <c r="AD2070" s="3"/>
    </row>
    <row r="2071" spans="26:30" x14ac:dyDescent="0.25">
      <c r="Z2071" t="s">
        <v>3893</v>
      </c>
      <c r="AA2071" t="s">
        <v>3045</v>
      </c>
      <c r="AD2071" s="3"/>
    </row>
    <row r="2072" spans="26:30" x14ac:dyDescent="0.25">
      <c r="Z2072" t="s">
        <v>3894</v>
      </c>
      <c r="AA2072" t="s">
        <v>3045</v>
      </c>
      <c r="AD2072" s="3"/>
    </row>
    <row r="2073" spans="26:30" x14ac:dyDescent="0.25">
      <c r="Z2073" t="s">
        <v>3895</v>
      </c>
      <c r="AA2073" t="s">
        <v>3045</v>
      </c>
      <c r="AD2073" s="3"/>
    </row>
    <row r="2074" spans="26:30" x14ac:dyDescent="0.25">
      <c r="Z2074" t="s">
        <v>3896</v>
      </c>
      <c r="AA2074" t="s">
        <v>3045</v>
      </c>
      <c r="AD2074" s="3"/>
    </row>
    <row r="2075" spans="26:30" x14ac:dyDescent="0.25">
      <c r="Z2075" t="s">
        <v>3897</v>
      </c>
      <c r="AA2075" t="s">
        <v>3045</v>
      </c>
      <c r="AD2075" s="3"/>
    </row>
    <row r="2076" spans="26:30" x14ac:dyDescent="0.25">
      <c r="Z2076" t="s">
        <v>3898</v>
      </c>
      <c r="AA2076" t="s">
        <v>3045</v>
      </c>
      <c r="AD2076" s="3"/>
    </row>
    <row r="2077" spans="26:30" x14ac:dyDescent="0.25">
      <c r="Z2077" t="s">
        <v>891</v>
      </c>
      <c r="AA2077" t="s">
        <v>3045</v>
      </c>
      <c r="AD2077" s="3"/>
    </row>
    <row r="2078" spans="26:30" x14ac:dyDescent="0.25">
      <c r="Z2078" t="s">
        <v>3899</v>
      </c>
      <c r="AA2078" t="s">
        <v>3045</v>
      </c>
      <c r="AD2078" s="3"/>
    </row>
    <row r="2079" spans="26:30" x14ac:dyDescent="0.25">
      <c r="Z2079" t="s">
        <v>3900</v>
      </c>
      <c r="AA2079" t="s">
        <v>3045</v>
      </c>
      <c r="AD2079" s="3"/>
    </row>
    <row r="2080" spans="26:30" x14ac:dyDescent="0.25">
      <c r="Z2080" t="s">
        <v>3901</v>
      </c>
      <c r="AA2080" t="s">
        <v>3045</v>
      </c>
      <c r="AD2080" s="3"/>
    </row>
    <row r="2081" spans="26:30" x14ac:dyDescent="0.25">
      <c r="Z2081" t="s">
        <v>3902</v>
      </c>
      <c r="AA2081" t="s">
        <v>3045</v>
      </c>
      <c r="AD2081" s="3"/>
    </row>
    <row r="2082" spans="26:30" x14ac:dyDescent="0.25">
      <c r="Z2082" t="s">
        <v>3903</v>
      </c>
      <c r="AA2082" t="s">
        <v>3045</v>
      </c>
      <c r="AD2082" s="3"/>
    </row>
    <row r="2083" spans="26:30" x14ac:dyDescent="0.25">
      <c r="Z2083" t="s">
        <v>3904</v>
      </c>
      <c r="AA2083" t="s">
        <v>3045</v>
      </c>
      <c r="AD2083" s="3"/>
    </row>
    <row r="2084" spans="26:30" x14ac:dyDescent="0.25">
      <c r="Z2084" t="s">
        <v>3905</v>
      </c>
      <c r="AA2084" t="s">
        <v>3045</v>
      </c>
      <c r="AD2084" s="3"/>
    </row>
    <row r="2085" spans="26:30" x14ac:dyDescent="0.25">
      <c r="Z2085" t="s">
        <v>3906</v>
      </c>
      <c r="AA2085" t="s">
        <v>3045</v>
      </c>
      <c r="AD2085" s="3"/>
    </row>
    <row r="2086" spans="26:30" x14ac:dyDescent="0.25">
      <c r="Z2086" t="s">
        <v>3907</v>
      </c>
      <c r="AA2086" t="s">
        <v>3045</v>
      </c>
      <c r="AD2086" s="3"/>
    </row>
    <row r="2087" spans="26:30" x14ac:dyDescent="0.25">
      <c r="Z2087" t="s">
        <v>3908</v>
      </c>
      <c r="AA2087" t="s">
        <v>3045</v>
      </c>
      <c r="AD2087" s="3"/>
    </row>
    <row r="2088" spans="26:30" x14ac:dyDescent="0.25">
      <c r="Z2088" t="s">
        <v>3909</v>
      </c>
      <c r="AA2088" t="s">
        <v>3045</v>
      </c>
      <c r="AD2088" s="3"/>
    </row>
    <row r="2089" spans="26:30" x14ac:dyDescent="0.25">
      <c r="Z2089" t="s">
        <v>3910</v>
      </c>
      <c r="AA2089" t="s">
        <v>3045</v>
      </c>
      <c r="AD2089" s="3"/>
    </row>
    <row r="2090" spans="26:30" x14ac:dyDescent="0.25">
      <c r="Z2090" t="s">
        <v>3911</v>
      </c>
      <c r="AA2090" t="s">
        <v>3045</v>
      </c>
      <c r="AD2090" s="3"/>
    </row>
    <row r="2091" spans="26:30" x14ac:dyDescent="0.25">
      <c r="Z2091" t="s">
        <v>3912</v>
      </c>
      <c r="AA2091" t="s">
        <v>3045</v>
      </c>
      <c r="AD2091" s="3"/>
    </row>
    <row r="2092" spans="26:30" x14ac:dyDescent="0.25">
      <c r="Z2092" t="s">
        <v>3913</v>
      </c>
      <c r="AA2092" t="s">
        <v>3045</v>
      </c>
      <c r="AD2092" s="3"/>
    </row>
    <row r="2093" spans="26:30" x14ac:dyDescent="0.25">
      <c r="Z2093" t="s">
        <v>3914</v>
      </c>
      <c r="AA2093" t="s">
        <v>3045</v>
      </c>
      <c r="AD2093" s="3"/>
    </row>
    <row r="2094" spans="26:30" x14ac:dyDescent="0.25">
      <c r="Z2094" t="s">
        <v>3915</v>
      </c>
      <c r="AA2094" t="s">
        <v>3045</v>
      </c>
      <c r="AD2094" s="3"/>
    </row>
    <row r="2095" spans="26:30" x14ac:dyDescent="0.25">
      <c r="Z2095" t="s">
        <v>3916</v>
      </c>
      <c r="AA2095" t="s">
        <v>3045</v>
      </c>
      <c r="AD2095" s="3"/>
    </row>
    <row r="2096" spans="26:30" x14ac:dyDescent="0.25">
      <c r="Z2096" t="s">
        <v>3917</v>
      </c>
      <c r="AA2096" t="s">
        <v>3045</v>
      </c>
      <c r="AD2096" s="3"/>
    </row>
    <row r="2097" spans="26:30" x14ac:dyDescent="0.25">
      <c r="Z2097" t="s">
        <v>3918</v>
      </c>
      <c r="AA2097" t="s">
        <v>3045</v>
      </c>
      <c r="AD2097" s="3"/>
    </row>
    <row r="2098" spans="26:30" x14ac:dyDescent="0.25">
      <c r="Z2098" t="s">
        <v>3919</v>
      </c>
      <c r="AA2098" t="s">
        <v>3045</v>
      </c>
      <c r="AD2098" s="3"/>
    </row>
    <row r="2099" spans="26:30" x14ac:dyDescent="0.25">
      <c r="Z2099" t="s">
        <v>3920</v>
      </c>
      <c r="AA2099" t="s">
        <v>3045</v>
      </c>
      <c r="AD2099" s="3"/>
    </row>
    <row r="2100" spans="26:30" x14ac:dyDescent="0.25">
      <c r="Z2100" t="s">
        <v>3921</v>
      </c>
      <c r="AA2100" t="s">
        <v>3045</v>
      </c>
      <c r="AD2100" s="3"/>
    </row>
    <row r="2101" spans="26:30" x14ac:dyDescent="0.25">
      <c r="Z2101" t="s">
        <v>3922</v>
      </c>
      <c r="AA2101" t="s">
        <v>3045</v>
      </c>
      <c r="AD2101" s="3"/>
    </row>
    <row r="2102" spans="26:30" x14ac:dyDescent="0.25">
      <c r="Z2102" t="s">
        <v>3923</v>
      </c>
      <c r="AA2102" t="s">
        <v>3045</v>
      </c>
      <c r="AD2102" s="3"/>
    </row>
    <row r="2103" spans="26:30" x14ac:dyDescent="0.25">
      <c r="Z2103" t="s">
        <v>3924</v>
      </c>
      <c r="AA2103" t="s">
        <v>3045</v>
      </c>
      <c r="AD2103" s="3"/>
    </row>
    <row r="2104" spans="26:30" x14ac:dyDescent="0.25">
      <c r="Z2104" t="s">
        <v>3925</v>
      </c>
      <c r="AA2104" t="s">
        <v>3045</v>
      </c>
      <c r="AD2104" s="3"/>
    </row>
    <row r="2105" spans="26:30" x14ac:dyDescent="0.25">
      <c r="Z2105" t="s">
        <v>3926</v>
      </c>
      <c r="AA2105" t="s">
        <v>3045</v>
      </c>
      <c r="AD2105" s="3"/>
    </row>
    <row r="2106" spans="26:30" x14ac:dyDescent="0.25">
      <c r="Z2106" t="s">
        <v>3927</v>
      </c>
      <c r="AA2106" t="s">
        <v>3045</v>
      </c>
      <c r="AD2106" s="3"/>
    </row>
    <row r="2107" spans="26:30" x14ac:dyDescent="0.25">
      <c r="Z2107" t="s">
        <v>3928</v>
      </c>
      <c r="AA2107" t="s">
        <v>3045</v>
      </c>
      <c r="AD2107" s="3"/>
    </row>
    <row r="2108" spans="26:30" x14ac:dyDescent="0.25">
      <c r="Z2108" t="s">
        <v>3929</v>
      </c>
      <c r="AA2108" t="s">
        <v>3045</v>
      </c>
      <c r="AD2108" s="3"/>
    </row>
    <row r="2109" spans="26:30" x14ac:dyDescent="0.25">
      <c r="Z2109" t="s">
        <v>3930</v>
      </c>
      <c r="AA2109" t="s">
        <v>3045</v>
      </c>
      <c r="AD2109" s="3"/>
    </row>
    <row r="2110" spans="26:30" x14ac:dyDescent="0.25">
      <c r="Z2110" t="s">
        <v>3931</v>
      </c>
      <c r="AA2110" t="s">
        <v>3045</v>
      </c>
      <c r="AD2110" s="3"/>
    </row>
    <row r="2111" spans="26:30" x14ac:dyDescent="0.25">
      <c r="Z2111" t="s">
        <v>3932</v>
      </c>
      <c r="AA2111" t="s">
        <v>3045</v>
      </c>
      <c r="AD2111" s="3"/>
    </row>
    <row r="2112" spans="26:30" x14ac:dyDescent="0.25">
      <c r="Z2112" t="s">
        <v>3933</v>
      </c>
      <c r="AA2112" t="s">
        <v>3045</v>
      </c>
      <c r="AD2112" s="3"/>
    </row>
    <row r="2113" spans="26:30" x14ac:dyDescent="0.25">
      <c r="Z2113" t="s">
        <v>3934</v>
      </c>
      <c r="AA2113" t="s">
        <v>3045</v>
      </c>
      <c r="AD2113" s="3"/>
    </row>
    <row r="2114" spans="26:30" x14ac:dyDescent="0.25">
      <c r="Z2114" t="s">
        <v>3935</v>
      </c>
      <c r="AA2114" t="s">
        <v>3045</v>
      </c>
      <c r="AD2114" s="3"/>
    </row>
    <row r="2115" spans="26:30" x14ac:dyDescent="0.25">
      <c r="Z2115" t="s">
        <v>3936</v>
      </c>
      <c r="AA2115" t="s">
        <v>3045</v>
      </c>
      <c r="AD2115" s="3"/>
    </row>
    <row r="2116" spans="26:30" x14ac:dyDescent="0.25">
      <c r="Z2116" t="s">
        <v>3937</v>
      </c>
      <c r="AA2116" t="s">
        <v>3045</v>
      </c>
      <c r="AD2116" s="3"/>
    </row>
    <row r="2117" spans="26:30" x14ac:dyDescent="0.25">
      <c r="Z2117" t="s">
        <v>3938</v>
      </c>
      <c r="AA2117" t="s">
        <v>3045</v>
      </c>
      <c r="AD2117" s="3"/>
    </row>
    <row r="2118" spans="26:30" x14ac:dyDescent="0.25">
      <c r="Z2118" t="s">
        <v>3939</v>
      </c>
      <c r="AA2118" t="s">
        <v>3045</v>
      </c>
      <c r="AD2118" s="3"/>
    </row>
    <row r="2119" spans="26:30" x14ac:dyDescent="0.25">
      <c r="Z2119" t="s">
        <v>3940</v>
      </c>
      <c r="AA2119" t="s">
        <v>3045</v>
      </c>
      <c r="AD2119" s="3"/>
    </row>
    <row r="2120" spans="26:30" x14ac:dyDescent="0.25">
      <c r="Z2120" t="s">
        <v>3941</v>
      </c>
      <c r="AA2120" t="s">
        <v>3045</v>
      </c>
      <c r="AD2120" s="3"/>
    </row>
    <row r="2121" spans="26:30" x14ac:dyDescent="0.25">
      <c r="Z2121" t="s">
        <v>3942</v>
      </c>
      <c r="AA2121" t="s">
        <v>3045</v>
      </c>
      <c r="AD2121" s="3"/>
    </row>
    <row r="2122" spans="26:30" x14ac:dyDescent="0.25">
      <c r="Z2122" t="s">
        <v>3943</v>
      </c>
      <c r="AA2122" t="s">
        <v>3045</v>
      </c>
      <c r="AD2122" s="3"/>
    </row>
    <row r="2123" spans="26:30" x14ac:dyDescent="0.25">
      <c r="Z2123" t="s">
        <v>3944</v>
      </c>
      <c r="AA2123" t="s">
        <v>3045</v>
      </c>
      <c r="AD2123" s="3"/>
    </row>
    <row r="2124" spans="26:30" x14ac:dyDescent="0.25">
      <c r="Z2124" t="s">
        <v>3945</v>
      </c>
      <c r="AA2124" t="s">
        <v>3045</v>
      </c>
      <c r="AD2124" s="3"/>
    </row>
    <row r="2125" spans="26:30" x14ac:dyDescent="0.25">
      <c r="Z2125" t="s">
        <v>3946</v>
      </c>
      <c r="AA2125" t="s">
        <v>3045</v>
      </c>
      <c r="AD2125" s="3"/>
    </row>
    <row r="2126" spans="26:30" x14ac:dyDescent="0.25">
      <c r="Z2126" t="s">
        <v>3947</v>
      </c>
      <c r="AA2126" t="s">
        <v>3045</v>
      </c>
      <c r="AD2126" s="3"/>
    </row>
    <row r="2127" spans="26:30" x14ac:dyDescent="0.25">
      <c r="Z2127" t="s">
        <v>3948</v>
      </c>
      <c r="AA2127" t="s">
        <v>3045</v>
      </c>
      <c r="AD2127" s="3"/>
    </row>
    <row r="2128" spans="26:30" x14ac:dyDescent="0.25">
      <c r="Z2128" t="s">
        <v>3949</v>
      </c>
      <c r="AA2128" t="s">
        <v>3045</v>
      </c>
      <c r="AD2128" s="3"/>
    </row>
    <row r="2129" spans="26:30" x14ac:dyDescent="0.25">
      <c r="Z2129" t="s">
        <v>3950</v>
      </c>
      <c r="AA2129" t="s">
        <v>3045</v>
      </c>
      <c r="AD2129" s="3"/>
    </row>
    <row r="2130" spans="26:30" x14ac:dyDescent="0.25">
      <c r="Z2130" t="s">
        <v>3951</v>
      </c>
      <c r="AA2130" t="s">
        <v>3045</v>
      </c>
      <c r="AD2130" s="3"/>
    </row>
    <row r="2131" spans="26:30" x14ac:dyDescent="0.25">
      <c r="Z2131" t="s">
        <v>3952</v>
      </c>
      <c r="AA2131" t="s">
        <v>3045</v>
      </c>
      <c r="AD2131" s="3"/>
    </row>
    <row r="2132" spans="26:30" x14ac:dyDescent="0.25">
      <c r="Z2132" t="s">
        <v>3953</v>
      </c>
      <c r="AA2132" t="s">
        <v>3045</v>
      </c>
      <c r="AD2132" s="3"/>
    </row>
    <row r="2133" spans="26:30" x14ac:dyDescent="0.25">
      <c r="Z2133" t="s">
        <v>3954</v>
      </c>
      <c r="AA2133" t="s">
        <v>3045</v>
      </c>
      <c r="AD2133" s="3"/>
    </row>
    <row r="2134" spans="26:30" x14ac:dyDescent="0.25">
      <c r="Z2134" t="s">
        <v>3955</v>
      </c>
      <c r="AA2134" t="s">
        <v>3045</v>
      </c>
      <c r="AD2134" s="3"/>
    </row>
    <row r="2135" spans="26:30" x14ac:dyDescent="0.25">
      <c r="Z2135" t="s">
        <v>3956</v>
      </c>
      <c r="AA2135" t="s">
        <v>3045</v>
      </c>
      <c r="AD2135" s="3"/>
    </row>
    <row r="2136" spans="26:30" x14ac:dyDescent="0.25">
      <c r="Z2136" t="s">
        <v>3957</v>
      </c>
      <c r="AA2136" t="s">
        <v>3045</v>
      </c>
      <c r="AD2136" s="3"/>
    </row>
    <row r="2137" spans="26:30" x14ac:dyDescent="0.25">
      <c r="Z2137" t="s">
        <v>3958</v>
      </c>
      <c r="AA2137" t="s">
        <v>3106</v>
      </c>
      <c r="AD2137" s="3"/>
    </row>
    <row r="2138" spans="26:30" x14ac:dyDescent="0.25">
      <c r="Z2138" t="s">
        <v>3959</v>
      </c>
      <c r="AA2138" t="s">
        <v>3045</v>
      </c>
      <c r="AD2138" s="3"/>
    </row>
    <row r="2139" spans="26:30" x14ac:dyDescent="0.25">
      <c r="Z2139" t="s">
        <v>3960</v>
      </c>
      <c r="AA2139" t="s">
        <v>3082</v>
      </c>
      <c r="AD2139" s="3"/>
    </row>
    <row r="2140" spans="26:30" x14ac:dyDescent="0.25">
      <c r="Z2140" t="s">
        <v>3961</v>
      </c>
      <c r="AA2140" t="s">
        <v>3045</v>
      </c>
      <c r="AD2140" s="3"/>
    </row>
    <row r="2141" spans="26:30" x14ac:dyDescent="0.25">
      <c r="Z2141" t="s">
        <v>3962</v>
      </c>
      <c r="AA2141" t="s">
        <v>3045</v>
      </c>
      <c r="AD2141" s="3"/>
    </row>
    <row r="2142" spans="26:30" x14ac:dyDescent="0.25">
      <c r="Z2142" t="s">
        <v>3963</v>
      </c>
      <c r="AA2142" t="s">
        <v>3045</v>
      </c>
      <c r="AD2142" s="3"/>
    </row>
    <row r="2143" spans="26:30" x14ac:dyDescent="0.25">
      <c r="Z2143" t="s">
        <v>3964</v>
      </c>
      <c r="AA2143" t="s">
        <v>3045</v>
      </c>
      <c r="AD2143" s="3"/>
    </row>
    <row r="2144" spans="26:30" x14ac:dyDescent="0.25">
      <c r="Z2144" t="s">
        <v>3965</v>
      </c>
      <c r="AA2144" t="s">
        <v>3045</v>
      </c>
      <c r="AD2144" s="3"/>
    </row>
    <row r="2145" spans="26:30" x14ac:dyDescent="0.25">
      <c r="Z2145" t="s">
        <v>3966</v>
      </c>
      <c r="AA2145" t="s">
        <v>3045</v>
      </c>
      <c r="AD2145" s="3"/>
    </row>
    <row r="2146" spans="26:30" x14ac:dyDescent="0.25">
      <c r="Z2146" t="s">
        <v>3967</v>
      </c>
      <c r="AA2146" t="s">
        <v>3045</v>
      </c>
      <c r="AD2146" s="3"/>
    </row>
    <row r="2147" spans="26:30" x14ac:dyDescent="0.25">
      <c r="Z2147" t="s">
        <v>3968</v>
      </c>
      <c r="AA2147" t="s">
        <v>3045</v>
      </c>
      <c r="AD2147" s="3"/>
    </row>
    <row r="2148" spans="26:30" x14ac:dyDescent="0.25">
      <c r="Z2148" t="s">
        <v>3969</v>
      </c>
      <c r="AA2148" t="s">
        <v>3045</v>
      </c>
      <c r="AD2148" s="3"/>
    </row>
    <row r="2149" spans="26:30" x14ac:dyDescent="0.25">
      <c r="Z2149" t="s">
        <v>3970</v>
      </c>
      <c r="AA2149" t="s">
        <v>3045</v>
      </c>
      <c r="AD2149" s="3"/>
    </row>
    <row r="2150" spans="26:30" x14ac:dyDescent="0.25">
      <c r="Z2150" t="s">
        <v>3971</v>
      </c>
      <c r="AA2150" t="s">
        <v>3045</v>
      </c>
      <c r="AD2150" s="3"/>
    </row>
    <row r="2151" spans="26:30" x14ac:dyDescent="0.25">
      <c r="Z2151" t="s">
        <v>887</v>
      </c>
      <c r="AA2151" t="s">
        <v>3082</v>
      </c>
      <c r="AD2151" s="3"/>
    </row>
    <row r="2152" spans="26:30" x14ac:dyDescent="0.25">
      <c r="Z2152" t="s">
        <v>3972</v>
      </c>
      <c r="AA2152" t="s">
        <v>3082</v>
      </c>
      <c r="AD2152" s="3"/>
    </row>
    <row r="2153" spans="26:30" x14ac:dyDescent="0.25">
      <c r="Z2153" t="s">
        <v>3973</v>
      </c>
      <c r="AA2153" t="s">
        <v>3082</v>
      </c>
      <c r="AD2153" s="3"/>
    </row>
    <row r="2154" spans="26:30" x14ac:dyDescent="0.25">
      <c r="Z2154" t="s">
        <v>3974</v>
      </c>
      <c r="AA2154" t="s">
        <v>3082</v>
      </c>
      <c r="AD2154" s="3"/>
    </row>
    <row r="2155" spans="26:30" x14ac:dyDescent="0.25">
      <c r="Z2155" t="s">
        <v>3975</v>
      </c>
      <c r="AA2155" t="s">
        <v>3082</v>
      </c>
      <c r="AD2155" s="3"/>
    </row>
    <row r="2156" spans="26:30" x14ac:dyDescent="0.25">
      <c r="Z2156" t="s">
        <v>3976</v>
      </c>
      <c r="AA2156" t="s">
        <v>3082</v>
      </c>
      <c r="AD2156" s="3"/>
    </row>
    <row r="2157" spans="26:30" x14ac:dyDescent="0.25">
      <c r="Z2157" t="s">
        <v>3977</v>
      </c>
      <c r="AA2157" t="s">
        <v>3082</v>
      </c>
      <c r="AD2157" s="3"/>
    </row>
    <row r="2158" spans="26:30" x14ac:dyDescent="0.25">
      <c r="Z2158" t="s">
        <v>3978</v>
      </c>
      <c r="AA2158" t="s">
        <v>3423</v>
      </c>
      <c r="AD2158" s="3"/>
    </row>
    <row r="2159" spans="26:30" x14ac:dyDescent="0.25">
      <c r="Z2159" t="s">
        <v>3979</v>
      </c>
      <c r="AA2159" t="s">
        <v>3045</v>
      </c>
      <c r="AD2159" s="3"/>
    </row>
    <row r="2160" spans="26:30" x14ac:dyDescent="0.25">
      <c r="Z2160" t="s">
        <v>910</v>
      </c>
      <c r="AA2160" t="s">
        <v>3423</v>
      </c>
      <c r="AD2160" s="3"/>
    </row>
    <row r="2161" spans="26:30" x14ac:dyDescent="0.25">
      <c r="Z2161" t="s">
        <v>3980</v>
      </c>
      <c r="AA2161" t="s">
        <v>3045</v>
      </c>
      <c r="AD2161" s="3"/>
    </row>
    <row r="2162" spans="26:30" x14ac:dyDescent="0.25">
      <c r="Z2162" t="s">
        <v>3981</v>
      </c>
      <c r="AA2162" t="s">
        <v>3076</v>
      </c>
      <c r="AD2162" s="3"/>
    </row>
    <row r="2163" spans="26:30" x14ac:dyDescent="0.25">
      <c r="Z2163" t="s">
        <v>2215</v>
      </c>
      <c r="AA2163" t="s">
        <v>3045</v>
      </c>
      <c r="AD2163" s="3"/>
    </row>
    <row r="2164" spans="26:30" x14ac:dyDescent="0.25">
      <c r="Z2164" t="s">
        <v>859</v>
      </c>
      <c r="AA2164" t="s">
        <v>3045</v>
      </c>
      <c r="AD2164" s="3"/>
    </row>
    <row r="2165" spans="26:30" x14ac:dyDescent="0.25">
      <c r="Z2165" t="s">
        <v>863</v>
      </c>
      <c r="AA2165" t="s">
        <v>3102</v>
      </c>
      <c r="AD2165" s="3"/>
    </row>
    <row r="2166" spans="26:30" x14ac:dyDescent="0.25">
      <c r="Z2166" t="s">
        <v>3982</v>
      </c>
      <c r="AA2166" t="s">
        <v>3045</v>
      </c>
      <c r="AD2166" s="3"/>
    </row>
    <row r="2167" spans="26:30" x14ac:dyDescent="0.25">
      <c r="Z2167" t="s">
        <v>3983</v>
      </c>
      <c r="AA2167" t="s">
        <v>3045</v>
      </c>
      <c r="AD2167" s="3"/>
    </row>
    <row r="2168" spans="26:30" x14ac:dyDescent="0.25">
      <c r="Z2168" t="s">
        <v>935</v>
      </c>
      <c r="AA2168" t="s">
        <v>3423</v>
      </c>
      <c r="AD2168" s="3"/>
    </row>
    <row r="2169" spans="26:30" x14ac:dyDescent="0.25">
      <c r="Z2169" t="s">
        <v>921</v>
      </c>
      <c r="AA2169" t="s">
        <v>3164</v>
      </c>
      <c r="AD2169" s="3"/>
    </row>
    <row r="2170" spans="26:30" x14ac:dyDescent="0.25">
      <c r="Z2170" t="s">
        <v>3984</v>
      </c>
      <c r="AA2170" t="s">
        <v>3164</v>
      </c>
      <c r="AD2170" s="3"/>
    </row>
    <row r="2171" spans="26:30" x14ac:dyDescent="0.25">
      <c r="Z2171" t="s">
        <v>3985</v>
      </c>
      <c r="AA2171" t="s">
        <v>3045</v>
      </c>
      <c r="AD2171" s="3"/>
    </row>
    <row r="2172" spans="26:30" x14ac:dyDescent="0.25">
      <c r="Z2172" t="s">
        <v>881</v>
      </c>
      <c r="AA2172" t="s">
        <v>3045</v>
      </c>
      <c r="AD2172" s="3"/>
    </row>
    <row r="2173" spans="26:30" x14ac:dyDescent="0.25">
      <c r="Z2173" t="s">
        <v>879</v>
      </c>
      <c r="AA2173" t="s">
        <v>3045</v>
      </c>
      <c r="AD2173" s="3"/>
    </row>
    <row r="2174" spans="26:30" x14ac:dyDescent="0.25">
      <c r="Z2174" t="s">
        <v>3986</v>
      </c>
      <c r="AA2174" t="s">
        <v>3045</v>
      </c>
      <c r="AD2174" s="3"/>
    </row>
    <row r="2175" spans="26:30" x14ac:dyDescent="0.25">
      <c r="Z2175" t="s">
        <v>3987</v>
      </c>
      <c r="AA2175" t="s">
        <v>3045</v>
      </c>
      <c r="AD2175" s="3"/>
    </row>
    <row r="2176" spans="26:30" x14ac:dyDescent="0.25">
      <c r="Z2176" t="s">
        <v>3988</v>
      </c>
      <c r="AA2176" t="s">
        <v>3045</v>
      </c>
      <c r="AD2176" s="3"/>
    </row>
    <row r="2177" spans="26:30" x14ac:dyDescent="0.25">
      <c r="Z2177" t="s">
        <v>3989</v>
      </c>
      <c r="AA2177" t="s">
        <v>3045</v>
      </c>
      <c r="AD2177" s="3"/>
    </row>
    <row r="2178" spans="26:30" x14ac:dyDescent="0.25">
      <c r="Z2178" t="s">
        <v>1002</v>
      </c>
      <c r="AA2178" t="s">
        <v>3082</v>
      </c>
      <c r="AD2178" s="3"/>
    </row>
    <row r="2179" spans="26:30" x14ac:dyDescent="0.25">
      <c r="Z2179" t="s">
        <v>967</v>
      </c>
      <c r="AA2179" t="s">
        <v>3045</v>
      </c>
      <c r="AD2179" s="3"/>
    </row>
    <row r="2180" spans="26:30" x14ac:dyDescent="0.25">
      <c r="Z2180" t="s">
        <v>3990</v>
      </c>
      <c r="AA2180" t="s">
        <v>3045</v>
      </c>
      <c r="AD2180" s="3"/>
    </row>
    <row r="2181" spans="26:30" x14ac:dyDescent="0.25">
      <c r="Z2181" t="s">
        <v>3991</v>
      </c>
      <c r="AA2181" t="s">
        <v>3045</v>
      </c>
      <c r="AD2181" s="3"/>
    </row>
    <row r="2182" spans="26:30" x14ac:dyDescent="0.25">
      <c r="Z2182" t="s">
        <v>965</v>
      </c>
      <c r="AA2182" t="s">
        <v>3045</v>
      </c>
      <c r="AD2182" s="3"/>
    </row>
    <row r="2183" spans="26:30" x14ac:dyDescent="0.25">
      <c r="Z2183" t="s">
        <v>3992</v>
      </c>
      <c r="AA2183" t="s">
        <v>3045</v>
      </c>
      <c r="AD2183" s="3"/>
    </row>
    <row r="2184" spans="26:30" x14ac:dyDescent="0.25">
      <c r="Z2184" t="s">
        <v>967</v>
      </c>
      <c r="AA2184" t="s">
        <v>3045</v>
      </c>
      <c r="AD2184" s="3"/>
    </row>
    <row r="2185" spans="26:30" x14ac:dyDescent="0.25">
      <c r="Z2185" t="s">
        <v>914</v>
      </c>
      <c r="AA2185" t="s">
        <v>3045</v>
      </c>
      <c r="AD2185" s="3"/>
    </row>
    <row r="2186" spans="26:30" x14ac:dyDescent="0.25">
      <c r="Z2186" t="s">
        <v>883</v>
      </c>
      <c r="AA2186" t="s">
        <v>3045</v>
      </c>
      <c r="AD2186" s="3"/>
    </row>
    <row r="2187" spans="26:30" x14ac:dyDescent="0.25">
      <c r="Z2187" t="s">
        <v>3993</v>
      </c>
      <c r="AA2187" t="s">
        <v>3045</v>
      </c>
      <c r="AD2187" s="3"/>
    </row>
    <row r="2188" spans="26:30" x14ac:dyDescent="0.25">
      <c r="Z2188" t="s">
        <v>3994</v>
      </c>
      <c r="AA2188" t="s">
        <v>3045</v>
      </c>
      <c r="AD2188" s="3"/>
    </row>
    <row r="2189" spans="26:30" x14ac:dyDescent="0.25">
      <c r="Z2189" t="s">
        <v>3995</v>
      </c>
      <c r="AA2189" t="s">
        <v>3045</v>
      </c>
      <c r="AD2189" s="3"/>
    </row>
    <row r="2190" spans="26:30" x14ac:dyDescent="0.25">
      <c r="Z2190" t="s">
        <v>885</v>
      </c>
      <c r="AA2190" t="s">
        <v>3045</v>
      </c>
      <c r="AD2190" s="3"/>
    </row>
    <row r="2191" spans="26:30" x14ac:dyDescent="0.25">
      <c r="Z2191" t="s">
        <v>3996</v>
      </c>
      <c r="AA2191" t="s">
        <v>3045</v>
      </c>
      <c r="AD2191" s="3"/>
    </row>
    <row r="2192" spans="26:30" x14ac:dyDescent="0.25">
      <c r="Z2192" t="s">
        <v>3997</v>
      </c>
      <c r="AA2192" t="s">
        <v>3045</v>
      </c>
      <c r="AD2192" s="3"/>
    </row>
    <row r="2193" spans="26:30" x14ac:dyDescent="0.25">
      <c r="Z2193" t="s">
        <v>3998</v>
      </c>
      <c r="AA2193" t="s">
        <v>3045</v>
      </c>
      <c r="AD2193" s="3"/>
    </row>
    <row r="2194" spans="26:30" x14ac:dyDescent="0.25">
      <c r="Z2194" t="s">
        <v>3999</v>
      </c>
      <c r="AA2194" t="s">
        <v>3045</v>
      </c>
      <c r="AD2194" s="3"/>
    </row>
    <row r="2195" spans="26:30" x14ac:dyDescent="0.25">
      <c r="Z2195" t="s">
        <v>4000</v>
      </c>
      <c r="AA2195" t="s">
        <v>3045</v>
      </c>
      <c r="AD2195" s="3"/>
    </row>
    <row r="2196" spans="26:30" x14ac:dyDescent="0.25">
      <c r="Z2196" t="s">
        <v>4001</v>
      </c>
      <c r="AA2196" t="s">
        <v>3045</v>
      </c>
      <c r="AD2196" s="3"/>
    </row>
    <row r="2197" spans="26:30" x14ac:dyDescent="0.25">
      <c r="Z2197" t="s">
        <v>4002</v>
      </c>
      <c r="AA2197" t="s">
        <v>3045</v>
      </c>
      <c r="AD2197" s="3"/>
    </row>
    <row r="2198" spans="26:30" x14ac:dyDescent="0.25">
      <c r="Z2198" t="s">
        <v>894</v>
      </c>
      <c r="AA2198" t="s">
        <v>3045</v>
      </c>
      <c r="AD2198" s="3"/>
    </row>
    <row r="2199" spans="26:30" x14ac:dyDescent="0.25">
      <c r="Z2199" t="s">
        <v>603</v>
      </c>
      <c r="AA2199" t="s">
        <v>3102</v>
      </c>
      <c r="AD2199" s="3"/>
    </row>
    <row r="2200" spans="26:30" x14ac:dyDescent="0.25">
      <c r="Z2200" t="s">
        <v>4003</v>
      </c>
      <c r="AA2200" t="s">
        <v>3045</v>
      </c>
      <c r="AD2200" s="3"/>
    </row>
    <row r="2201" spans="26:30" x14ac:dyDescent="0.25">
      <c r="Z2201" t="s">
        <v>4004</v>
      </c>
      <c r="AA2201" t="s">
        <v>3045</v>
      </c>
      <c r="AD2201" s="3"/>
    </row>
    <row r="2202" spans="26:30" x14ac:dyDescent="0.25">
      <c r="Z2202" t="s">
        <v>4005</v>
      </c>
      <c r="AA2202" t="s">
        <v>3045</v>
      </c>
      <c r="AD2202" s="3"/>
    </row>
    <row r="2203" spans="26:30" x14ac:dyDescent="0.25">
      <c r="Z2203" t="s">
        <v>4006</v>
      </c>
      <c r="AA2203" t="s">
        <v>3045</v>
      </c>
      <c r="AD2203" s="3"/>
    </row>
    <row r="2204" spans="26:30" x14ac:dyDescent="0.25">
      <c r="Z2204" t="s">
        <v>4007</v>
      </c>
      <c r="AA2204" t="s">
        <v>3045</v>
      </c>
      <c r="AD2204" s="3"/>
    </row>
    <row r="2205" spans="26:30" x14ac:dyDescent="0.25">
      <c r="Z2205" t="s">
        <v>861</v>
      </c>
      <c r="AA2205" t="s">
        <v>3045</v>
      </c>
      <c r="AD2205" s="3"/>
    </row>
    <row r="2206" spans="26:30" x14ac:dyDescent="0.25">
      <c r="Z2206" t="s">
        <v>984</v>
      </c>
      <c r="AA2206" t="s">
        <v>3045</v>
      </c>
      <c r="AD2206" s="3"/>
    </row>
    <row r="2207" spans="26:30" x14ac:dyDescent="0.25">
      <c r="Z2207" t="s">
        <v>990</v>
      </c>
      <c r="AA2207" t="s">
        <v>3045</v>
      </c>
      <c r="AD2207" s="3"/>
    </row>
    <row r="2208" spans="26:30" x14ac:dyDescent="0.25">
      <c r="Z2208" t="s">
        <v>855</v>
      </c>
      <c r="AA2208" t="s">
        <v>3045</v>
      </c>
      <c r="AD2208" s="3"/>
    </row>
    <row r="2209" spans="26:30" x14ac:dyDescent="0.25">
      <c r="Z2209" t="s">
        <v>906</v>
      </c>
      <c r="AA2209" t="s">
        <v>3045</v>
      </c>
      <c r="AD2209" s="3"/>
    </row>
    <row r="2210" spans="26:30" x14ac:dyDescent="0.25">
      <c r="Z2210" t="s">
        <v>908</v>
      </c>
      <c r="AA2210" t="s">
        <v>3045</v>
      </c>
      <c r="AD2210" s="3"/>
    </row>
    <row r="2211" spans="26:30" x14ac:dyDescent="0.25">
      <c r="Z2211" t="s">
        <v>4008</v>
      </c>
      <c r="AA2211" t="s">
        <v>3045</v>
      </c>
      <c r="AD2211" s="3"/>
    </row>
    <row r="2212" spans="26:30" x14ac:dyDescent="0.25">
      <c r="Z2212" t="s">
        <v>4009</v>
      </c>
      <c r="AA2212" t="s">
        <v>3045</v>
      </c>
      <c r="AD2212" s="3"/>
    </row>
    <row r="2213" spans="26:30" x14ac:dyDescent="0.25">
      <c r="Z2213" t="s">
        <v>994</v>
      </c>
      <c r="AA2213" t="s">
        <v>3045</v>
      </c>
      <c r="AD2213" s="3"/>
    </row>
    <row r="2214" spans="26:30" x14ac:dyDescent="0.25">
      <c r="Z2214" t="s">
        <v>865</v>
      </c>
      <c r="AA2214" t="s">
        <v>3045</v>
      </c>
      <c r="AD2214" s="3"/>
    </row>
    <row r="2215" spans="26:30" x14ac:dyDescent="0.25">
      <c r="Z2215" t="s">
        <v>1000</v>
      </c>
      <c r="AA2215" t="s">
        <v>3045</v>
      </c>
      <c r="AD2215" s="3"/>
    </row>
    <row r="2216" spans="26:30" x14ac:dyDescent="0.25">
      <c r="Z2216" t="s">
        <v>986</v>
      </c>
      <c r="AA2216" t="s">
        <v>3045</v>
      </c>
      <c r="AD2216" s="3"/>
    </row>
    <row r="2217" spans="26:30" x14ac:dyDescent="0.25">
      <c r="Z2217" t="s">
        <v>4010</v>
      </c>
      <c r="AA2217" t="s">
        <v>3045</v>
      </c>
      <c r="AD2217" s="3"/>
    </row>
    <row r="2218" spans="26:30" x14ac:dyDescent="0.25">
      <c r="Z2218" t="s">
        <v>873</v>
      </c>
      <c r="AA2218" t="s">
        <v>3045</v>
      </c>
      <c r="AD2218" s="3"/>
    </row>
    <row r="2219" spans="26:30" x14ac:dyDescent="0.25">
      <c r="Z2219" t="s">
        <v>875</v>
      </c>
      <c r="AA2219" t="s">
        <v>3045</v>
      </c>
      <c r="AD2219" s="3"/>
    </row>
    <row r="2220" spans="26:30" x14ac:dyDescent="0.25">
      <c r="Z2220" t="s">
        <v>4011</v>
      </c>
      <c r="AA2220" t="s">
        <v>3045</v>
      </c>
      <c r="AD2220" s="3"/>
    </row>
    <row r="2221" spans="26:30" x14ac:dyDescent="0.25">
      <c r="Z2221" t="s">
        <v>4012</v>
      </c>
      <c r="AA2221" t="s">
        <v>3045</v>
      </c>
      <c r="AD2221" s="3"/>
    </row>
    <row r="2222" spans="26:30" x14ac:dyDescent="0.25">
      <c r="Z2222" t="s">
        <v>988</v>
      </c>
      <c r="AA2222" t="s">
        <v>3045</v>
      </c>
      <c r="AD2222" s="3"/>
    </row>
    <row r="2223" spans="26:30" x14ac:dyDescent="0.25">
      <c r="Z2223" t="s">
        <v>4013</v>
      </c>
      <c r="AA2223" t="s">
        <v>3045</v>
      </c>
      <c r="AD2223" s="3"/>
    </row>
    <row r="2224" spans="26:30" x14ac:dyDescent="0.25">
      <c r="Z2224" t="s">
        <v>4014</v>
      </c>
      <c r="AA2224" t="s">
        <v>3045</v>
      </c>
      <c r="AD2224" s="3"/>
    </row>
    <row r="2225" spans="26:30" x14ac:dyDescent="0.25">
      <c r="Z2225" t="s">
        <v>4015</v>
      </c>
      <c r="AA2225" t="s">
        <v>3045</v>
      </c>
      <c r="AD2225" s="3"/>
    </row>
    <row r="2226" spans="26:30" x14ac:dyDescent="0.25">
      <c r="Z2226" t="s">
        <v>592</v>
      </c>
      <c r="AA2226" t="s">
        <v>3045</v>
      </c>
      <c r="AD2226" s="3"/>
    </row>
    <row r="2227" spans="26:30" x14ac:dyDescent="0.25">
      <c r="Z2227" t="s">
        <v>4016</v>
      </c>
      <c r="AA2227" t="s">
        <v>3045</v>
      </c>
      <c r="AD2227" s="3"/>
    </row>
    <row r="2228" spans="26:30" x14ac:dyDescent="0.25">
      <c r="Z2228" t="s">
        <v>4017</v>
      </c>
      <c r="AA2228" t="s">
        <v>3045</v>
      </c>
      <c r="AD2228" s="3"/>
    </row>
    <row r="2229" spans="26:30" x14ac:dyDescent="0.25">
      <c r="Z2229" t="s">
        <v>596</v>
      </c>
      <c r="AA2229" t="s">
        <v>3045</v>
      </c>
      <c r="AD2229" s="3"/>
    </row>
    <row r="2230" spans="26:30" x14ac:dyDescent="0.25">
      <c r="Z2230" t="s">
        <v>598</v>
      </c>
      <c r="AA2230" t="s">
        <v>3045</v>
      </c>
      <c r="AD2230" s="3"/>
    </row>
    <row r="2231" spans="26:30" x14ac:dyDescent="0.25">
      <c r="Z2231" t="s">
        <v>594</v>
      </c>
      <c r="AA2231" t="s">
        <v>3045</v>
      </c>
      <c r="AD2231" s="3"/>
    </row>
    <row r="2232" spans="26:30" x14ac:dyDescent="0.25">
      <c r="Z2232" t="s">
        <v>948</v>
      </c>
      <c r="AA2232" t="s">
        <v>3045</v>
      </c>
      <c r="AD2232" s="3"/>
    </row>
    <row r="2233" spans="26:30" x14ac:dyDescent="0.25">
      <c r="Z2233" t="s">
        <v>996</v>
      </c>
      <c r="AA2233" t="s">
        <v>3045</v>
      </c>
      <c r="AD2233" s="3"/>
    </row>
    <row r="2234" spans="26:30" x14ac:dyDescent="0.25">
      <c r="Z2234" t="s">
        <v>2261</v>
      </c>
      <c r="AA2234" t="s">
        <v>3045</v>
      </c>
      <c r="AD2234" s="3"/>
    </row>
    <row r="2235" spans="26:30" x14ac:dyDescent="0.25">
      <c r="Z2235" t="s">
        <v>4018</v>
      </c>
      <c r="AA2235" t="s">
        <v>3045</v>
      </c>
      <c r="AD2235" s="3"/>
    </row>
    <row r="2236" spans="26:30" x14ac:dyDescent="0.25">
      <c r="Z2236" t="s">
        <v>975</v>
      </c>
      <c r="AA2236" t="s">
        <v>3045</v>
      </c>
      <c r="AD2236" s="3"/>
    </row>
    <row r="2237" spans="26:30" x14ac:dyDescent="0.25">
      <c r="Z2237" t="s">
        <v>977</v>
      </c>
      <c r="AA2237" t="s">
        <v>3045</v>
      </c>
      <c r="AD2237" s="3"/>
    </row>
    <row r="2238" spans="26:30" x14ac:dyDescent="0.25">
      <c r="Z2238" t="s">
        <v>4019</v>
      </c>
      <c r="AA2238" t="s">
        <v>3045</v>
      </c>
      <c r="AD2238" s="3"/>
    </row>
    <row r="2239" spans="26:30" x14ac:dyDescent="0.25">
      <c r="Z2239" t="s">
        <v>979</v>
      </c>
      <c r="AA2239" t="s">
        <v>3045</v>
      </c>
      <c r="AD2239" s="3"/>
    </row>
    <row r="2240" spans="26:30" x14ac:dyDescent="0.25">
      <c r="Z2240" t="s">
        <v>982</v>
      </c>
      <c r="AA2240" t="s">
        <v>3045</v>
      </c>
      <c r="AD2240" s="3"/>
    </row>
    <row r="2241" spans="26:30" x14ac:dyDescent="0.25">
      <c r="Z2241" t="s">
        <v>4020</v>
      </c>
      <c r="AA2241" t="s">
        <v>3045</v>
      </c>
      <c r="AD2241" s="3"/>
    </row>
    <row r="2242" spans="26:30" x14ac:dyDescent="0.25">
      <c r="Z2242" t="s">
        <v>4021</v>
      </c>
      <c r="AA2242" t="s">
        <v>3045</v>
      </c>
      <c r="AD2242" s="3"/>
    </row>
    <row r="2243" spans="26:30" x14ac:dyDescent="0.25">
      <c r="Z2243" t="s">
        <v>4022</v>
      </c>
      <c r="AA2243" t="s">
        <v>3045</v>
      </c>
      <c r="AD2243" s="3"/>
    </row>
    <row r="2244" spans="26:30" x14ac:dyDescent="0.25">
      <c r="Z2244" t="s">
        <v>4023</v>
      </c>
      <c r="AA2244" t="s">
        <v>3045</v>
      </c>
      <c r="AD2244" s="3"/>
    </row>
    <row r="2245" spans="26:30" x14ac:dyDescent="0.25">
      <c r="Z2245" t="s">
        <v>939</v>
      </c>
      <c r="AA2245" t="s">
        <v>3082</v>
      </c>
      <c r="AD2245" s="3"/>
    </row>
    <row r="2246" spans="26:30" x14ac:dyDescent="0.25">
      <c r="Z2246" t="s">
        <v>4024</v>
      </c>
      <c r="AA2246" t="s">
        <v>3082</v>
      </c>
      <c r="AD2246" s="3"/>
    </row>
    <row r="2247" spans="26:30" x14ac:dyDescent="0.25">
      <c r="Z2247" t="s">
        <v>1026</v>
      </c>
      <c r="AA2247" t="s">
        <v>3082</v>
      </c>
      <c r="AD2247" s="3"/>
    </row>
    <row r="2248" spans="26:30" x14ac:dyDescent="0.25">
      <c r="Z2248" t="s">
        <v>4025</v>
      </c>
      <c r="AA2248" t="s">
        <v>3082</v>
      </c>
      <c r="AD2248" s="3"/>
    </row>
    <row r="2249" spans="26:30" x14ac:dyDescent="0.25">
      <c r="Z2249" t="s">
        <v>877</v>
      </c>
      <c r="AA2249" t="s">
        <v>3045</v>
      </c>
      <c r="AD2249" s="3"/>
    </row>
    <row r="2250" spans="26:30" x14ac:dyDescent="0.25">
      <c r="Z2250" t="s">
        <v>4026</v>
      </c>
      <c r="AA2250" t="s">
        <v>3045</v>
      </c>
      <c r="AD2250" s="3"/>
    </row>
    <row r="2251" spans="26:30" x14ac:dyDescent="0.25">
      <c r="Z2251" t="s">
        <v>917</v>
      </c>
      <c r="AA2251" t="s">
        <v>3045</v>
      </c>
      <c r="AD2251" s="3"/>
    </row>
    <row r="2252" spans="26:30" x14ac:dyDescent="0.25">
      <c r="Z2252" t="s">
        <v>4027</v>
      </c>
      <c r="AA2252" t="s">
        <v>3045</v>
      </c>
      <c r="AD2252" s="3"/>
    </row>
    <row r="2253" spans="26:30" x14ac:dyDescent="0.25">
      <c r="Z2253" t="s">
        <v>4028</v>
      </c>
      <c r="AA2253" t="s">
        <v>3045</v>
      </c>
      <c r="AD2253" s="3"/>
    </row>
    <row r="2254" spans="26:30" x14ac:dyDescent="0.25">
      <c r="Z2254" t="s">
        <v>4029</v>
      </c>
      <c r="AA2254" t="s">
        <v>3491</v>
      </c>
      <c r="AD2254" s="3"/>
    </row>
    <row r="2255" spans="26:30" x14ac:dyDescent="0.25">
      <c r="Z2255" t="s">
        <v>4030</v>
      </c>
      <c r="AA2255" t="s">
        <v>3131</v>
      </c>
      <c r="AD2255" s="3"/>
    </row>
    <row r="2256" spans="26:30" x14ac:dyDescent="0.25">
      <c r="Z2256" t="s">
        <v>4031</v>
      </c>
      <c r="AA2256" t="s">
        <v>3491</v>
      </c>
      <c r="AD2256" s="3"/>
    </row>
    <row r="2257" spans="26:30" x14ac:dyDescent="0.25">
      <c r="Z2257" t="s">
        <v>4032</v>
      </c>
      <c r="AA2257" t="s">
        <v>3491</v>
      </c>
      <c r="AD2257" s="3"/>
    </row>
    <row r="2258" spans="26:30" x14ac:dyDescent="0.25">
      <c r="Z2258" t="s">
        <v>4033</v>
      </c>
      <c r="AA2258" t="s">
        <v>3491</v>
      </c>
      <c r="AD2258" s="3"/>
    </row>
    <row r="2259" spans="26:30" x14ac:dyDescent="0.25">
      <c r="Z2259" t="s">
        <v>4034</v>
      </c>
      <c r="AA2259" t="s">
        <v>3491</v>
      </c>
      <c r="AD2259" s="3"/>
    </row>
    <row r="2260" spans="26:30" x14ac:dyDescent="0.25">
      <c r="Z2260" t="s">
        <v>4035</v>
      </c>
      <c r="AA2260" t="s">
        <v>3491</v>
      </c>
      <c r="AD2260" s="3"/>
    </row>
    <row r="2261" spans="26:30" x14ac:dyDescent="0.25">
      <c r="Z2261" t="s">
        <v>4036</v>
      </c>
      <c r="AA2261" t="s">
        <v>3491</v>
      </c>
      <c r="AD2261" s="3"/>
    </row>
    <row r="2262" spans="26:30" x14ac:dyDescent="0.25">
      <c r="Z2262" t="s">
        <v>642</v>
      </c>
      <c r="AA2262" t="s">
        <v>3102</v>
      </c>
      <c r="AD2262" s="3"/>
    </row>
    <row r="2263" spans="26:30" x14ac:dyDescent="0.25">
      <c r="Z2263" t="s">
        <v>644</v>
      </c>
      <c r="AA2263" t="s">
        <v>3102</v>
      </c>
      <c r="AD2263" s="3"/>
    </row>
    <row r="2264" spans="26:30" x14ac:dyDescent="0.25">
      <c r="Z2264" t="s">
        <v>937</v>
      </c>
      <c r="AA2264" t="s">
        <v>3164</v>
      </c>
      <c r="AD2264" s="3"/>
    </row>
    <row r="2265" spans="26:30" x14ac:dyDescent="0.25">
      <c r="Z2265" t="s">
        <v>4037</v>
      </c>
      <c r="AA2265" t="s">
        <v>3131</v>
      </c>
      <c r="AD2265" s="3"/>
    </row>
    <row r="2266" spans="26:30" x14ac:dyDescent="0.25">
      <c r="Z2266" t="s">
        <v>4038</v>
      </c>
      <c r="AA2266" t="s">
        <v>3131</v>
      </c>
      <c r="AD2266" s="3"/>
    </row>
    <row r="2267" spans="26:30" x14ac:dyDescent="0.25">
      <c r="Z2267" t="s">
        <v>897</v>
      </c>
      <c r="AA2267" t="s">
        <v>3164</v>
      </c>
      <c r="AD2267" s="3"/>
    </row>
    <row r="2268" spans="26:30" x14ac:dyDescent="0.25">
      <c r="Z2268" t="s">
        <v>900</v>
      </c>
      <c r="AA2268" t="s">
        <v>3164</v>
      </c>
      <c r="AD2268" s="3"/>
    </row>
    <row r="2269" spans="26:30" x14ac:dyDescent="0.25">
      <c r="Z2269" t="s">
        <v>904</v>
      </c>
      <c r="AA2269" t="s">
        <v>3164</v>
      </c>
      <c r="AD2269" s="3"/>
    </row>
    <row r="2270" spans="26:30" x14ac:dyDescent="0.25">
      <c r="Z2270" t="s">
        <v>852</v>
      </c>
      <c r="AA2270" t="s">
        <v>3164</v>
      </c>
      <c r="AD2270" s="3"/>
    </row>
    <row r="2271" spans="26:30" x14ac:dyDescent="0.25">
      <c r="Z2271" t="s">
        <v>4039</v>
      </c>
      <c r="AA2271" t="s">
        <v>3423</v>
      </c>
      <c r="AD2271" s="3"/>
    </row>
    <row r="2272" spans="26:30" x14ac:dyDescent="0.25">
      <c r="Z2272" t="s">
        <v>4040</v>
      </c>
      <c r="AA2272" t="s">
        <v>3053</v>
      </c>
      <c r="AD2272" s="3"/>
    </row>
    <row r="2273" spans="26:30" x14ac:dyDescent="0.25">
      <c r="Z2273" t="s">
        <v>4041</v>
      </c>
      <c r="AA2273" t="s">
        <v>4042</v>
      </c>
      <c r="AD2273" s="3"/>
    </row>
    <row r="2274" spans="26:30" x14ac:dyDescent="0.25">
      <c r="Z2274" t="s">
        <v>4043</v>
      </c>
      <c r="AA2274" t="s">
        <v>4042</v>
      </c>
      <c r="AD2274" s="3"/>
    </row>
    <row r="2275" spans="26:30" x14ac:dyDescent="0.25">
      <c r="Z2275" t="s">
        <v>4044</v>
      </c>
      <c r="AA2275" t="s">
        <v>4042</v>
      </c>
      <c r="AD2275" s="3"/>
    </row>
    <row r="2276" spans="26:30" x14ac:dyDescent="0.25">
      <c r="Z2276" t="s">
        <v>4045</v>
      </c>
      <c r="AA2276" t="s">
        <v>3045</v>
      </c>
      <c r="AD2276" s="3"/>
    </row>
    <row r="2277" spans="26:30" x14ac:dyDescent="0.25">
      <c r="Z2277" t="s">
        <v>4046</v>
      </c>
      <c r="AA2277" t="s">
        <v>3076</v>
      </c>
      <c r="AD2277" s="3"/>
    </row>
    <row r="2278" spans="26:30" x14ac:dyDescent="0.25">
      <c r="Z2278" t="s">
        <v>4047</v>
      </c>
      <c r="AA2278" t="s">
        <v>3045</v>
      </c>
      <c r="AD2278" s="3"/>
    </row>
    <row r="2279" spans="26:30" x14ac:dyDescent="0.25">
      <c r="Z2279" t="s">
        <v>4048</v>
      </c>
      <c r="AA2279" t="s">
        <v>4042</v>
      </c>
      <c r="AD2279" s="3"/>
    </row>
    <row r="2280" spans="26:30" x14ac:dyDescent="0.25">
      <c r="Z2280" t="s">
        <v>4049</v>
      </c>
      <c r="AA2280" t="s">
        <v>3491</v>
      </c>
      <c r="AD2280" s="3"/>
    </row>
    <row r="2281" spans="26:30" x14ac:dyDescent="0.25">
      <c r="Z2281" t="s">
        <v>4050</v>
      </c>
      <c r="AA2281" t="s">
        <v>3045</v>
      </c>
      <c r="AD2281" s="3"/>
    </row>
    <row r="2282" spans="26:30" x14ac:dyDescent="0.25">
      <c r="Z2282" t="s">
        <v>4051</v>
      </c>
      <c r="AA2282" t="s">
        <v>3045</v>
      </c>
      <c r="AD2282" s="3"/>
    </row>
    <row r="2283" spans="26:30" x14ac:dyDescent="0.25">
      <c r="Z2283" t="s">
        <v>4052</v>
      </c>
      <c r="AA2283" t="s">
        <v>3045</v>
      </c>
      <c r="AD2283" s="3"/>
    </row>
    <row r="2284" spans="26:30" x14ac:dyDescent="0.25">
      <c r="Z2284" t="s">
        <v>4053</v>
      </c>
      <c r="AA2284" t="s">
        <v>3045</v>
      </c>
      <c r="AD2284" s="3"/>
    </row>
    <row r="2285" spans="26:30" x14ac:dyDescent="0.25">
      <c r="Z2285" t="s">
        <v>4054</v>
      </c>
      <c r="AA2285" t="s">
        <v>3045</v>
      </c>
      <c r="AD2285" s="3"/>
    </row>
    <row r="2286" spans="26:30" x14ac:dyDescent="0.25">
      <c r="Z2286" t="s">
        <v>4055</v>
      </c>
      <c r="AA2286" t="s">
        <v>3045</v>
      </c>
      <c r="AD2286" s="3"/>
    </row>
    <row r="2287" spans="26:30" x14ac:dyDescent="0.25">
      <c r="Z2287" t="s">
        <v>4056</v>
      </c>
      <c r="AA2287" t="s">
        <v>3045</v>
      </c>
      <c r="AD2287" s="3"/>
    </row>
    <row r="2288" spans="26:30" x14ac:dyDescent="0.25">
      <c r="Z2288" t="s">
        <v>4057</v>
      </c>
      <c r="AA2288" t="s">
        <v>3045</v>
      </c>
      <c r="AD2288" s="3"/>
    </row>
    <row r="2289" spans="26:30" x14ac:dyDescent="0.25">
      <c r="Z2289" t="s">
        <v>4058</v>
      </c>
      <c r="AA2289" t="s">
        <v>3045</v>
      </c>
      <c r="AD2289" s="3"/>
    </row>
    <row r="2290" spans="26:30" x14ac:dyDescent="0.25">
      <c r="Z2290" t="s">
        <v>4059</v>
      </c>
      <c r="AA2290" t="s">
        <v>3045</v>
      </c>
      <c r="AD2290" s="3"/>
    </row>
    <row r="2291" spans="26:30" x14ac:dyDescent="0.25">
      <c r="Z2291" t="s">
        <v>4060</v>
      </c>
      <c r="AA2291" t="s">
        <v>3045</v>
      </c>
      <c r="AD2291" s="3"/>
    </row>
    <row r="2292" spans="26:30" x14ac:dyDescent="0.25">
      <c r="Z2292" t="s">
        <v>4061</v>
      </c>
      <c r="AA2292" t="s">
        <v>3045</v>
      </c>
      <c r="AD2292" s="3"/>
    </row>
    <row r="2293" spans="26:30" x14ac:dyDescent="0.25">
      <c r="Z2293" t="s">
        <v>4062</v>
      </c>
      <c r="AA2293" t="s">
        <v>3045</v>
      </c>
      <c r="AD2293" s="3"/>
    </row>
    <row r="2294" spans="26:30" x14ac:dyDescent="0.25">
      <c r="Z2294" t="s">
        <v>4063</v>
      </c>
      <c r="AA2294" t="s">
        <v>3045</v>
      </c>
      <c r="AD2294" s="3"/>
    </row>
    <row r="2295" spans="26:30" x14ac:dyDescent="0.25">
      <c r="Z2295" t="s">
        <v>4064</v>
      </c>
      <c r="AA2295" t="s">
        <v>3045</v>
      </c>
      <c r="AD2295" s="3"/>
    </row>
    <row r="2296" spans="26:30" x14ac:dyDescent="0.25">
      <c r="Z2296" t="s">
        <v>4065</v>
      </c>
      <c r="AA2296" t="s">
        <v>3045</v>
      </c>
      <c r="AD2296" s="3"/>
    </row>
    <row r="2297" spans="26:30" x14ac:dyDescent="0.25">
      <c r="Z2297" t="s">
        <v>4066</v>
      </c>
      <c r="AA2297" t="s">
        <v>3045</v>
      </c>
      <c r="AD2297" s="3"/>
    </row>
    <row r="2298" spans="26:30" x14ac:dyDescent="0.25">
      <c r="Z2298" t="s">
        <v>4067</v>
      </c>
      <c r="AA2298" t="s">
        <v>3045</v>
      </c>
      <c r="AD2298" s="3"/>
    </row>
    <row r="2299" spans="26:30" x14ac:dyDescent="0.25">
      <c r="Z2299" t="s">
        <v>4068</v>
      </c>
      <c r="AA2299" t="s">
        <v>3045</v>
      </c>
      <c r="AD2299" s="3"/>
    </row>
    <row r="2300" spans="26:30" x14ac:dyDescent="0.25">
      <c r="Z2300" t="s">
        <v>4069</v>
      </c>
      <c r="AA2300" t="s">
        <v>3045</v>
      </c>
      <c r="AD2300" s="3"/>
    </row>
    <row r="2301" spans="26:30" x14ac:dyDescent="0.25">
      <c r="Z2301" t="s">
        <v>4070</v>
      </c>
      <c r="AA2301" t="s">
        <v>3045</v>
      </c>
      <c r="AD2301" s="3"/>
    </row>
    <row r="2302" spans="26:30" x14ac:dyDescent="0.25">
      <c r="Z2302" t="s">
        <v>4071</v>
      </c>
      <c r="AA2302" t="s">
        <v>3045</v>
      </c>
      <c r="AD2302" s="3"/>
    </row>
    <row r="2303" spans="26:30" x14ac:dyDescent="0.25">
      <c r="Z2303" t="s">
        <v>4072</v>
      </c>
      <c r="AA2303" t="s">
        <v>3045</v>
      </c>
      <c r="AD2303" s="3"/>
    </row>
    <row r="2304" spans="26:30" x14ac:dyDescent="0.25">
      <c r="Z2304" t="s">
        <v>4073</v>
      </c>
      <c r="AA2304" t="s">
        <v>3045</v>
      </c>
      <c r="AD2304" s="3"/>
    </row>
    <row r="2305" spans="26:30" x14ac:dyDescent="0.25">
      <c r="Z2305" t="s">
        <v>4074</v>
      </c>
      <c r="AA2305" t="s">
        <v>3045</v>
      </c>
      <c r="AD2305" s="3"/>
    </row>
    <row r="2306" spans="26:30" x14ac:dyDescent="0.25">
      <c r="Z2306" t="s">
        <v>4075</v>
      </c>
      <c r="AA2306" t="s">
        <v>3045</v>
      </c>
      <c r="AD2306" s="3"/>
    </row>
    <row r="2307" spans="26:30" x14ac:dyDescent="0.25">
      <c r="Z2307" t="s">
        <v>4076</v>
      </c>
      <c r="AA2307" t="s">
        <v>3045</v>
      </c>
      <c r="AD2307" s="3"/>
    </row>
    <row r="2308" spans="26:30" x14ac:dyDescent="0.25">
      <c r="Z2308" t="s">
        <v>4077</v>
      </c>
      <c r="AA2308" t="s">
        <v>3045</v>
      </c>
      <c r="AD2308" s="3"/>
    </row>
    <row r="2309" spans="26:30" x14ac:dyDescent="0.25">
      <c r="Z2309" t="s">
        <v>4078</v>
      </c>
      <c r="AA2309" t="s">
        <v>3045</v>
      </c>
      <c r="AD2309" s="3"/>
    </row>
    <row r="2310" spans="26:30" x14ac:dyDescent="0.25">
      <c r="Z2310" t="s">
        <v>4079</v>
      </c>
      <c r="AA2310" t="s">
        <v>3045</v>
      </c>
      <c r="AD2310" s="3"/>
    </row>
    <row r="2311" spans="26:30" x14ac:dyDescent="0.25">
      <c r="Z2311" t="s">
        <v>4080</v>
      </c>
      <c r="AA2311" t="s">
        <v>3045</v>
      </c>
      <c r="AD2311" s="3"/>
    </row>
    <row r="2312" spans="26:30" x14ac:dyDescent="0.25">
      <c r="Z2312" t="s">
        <v>4081</v>
      </c>
      <c r="AA2312" t="s">
        <v>3045</v>
      </c>
      <c r="AD2312" s="3"/>
    </row>
    <row r="2313" spans="26:30" x14ac:dyDescent="0.25">
      <c r="Z2313" t="s">
        <v>4082</v>
      </c>
      <c r="AA2313" t="s">
        <v>3045</v>
      </c>
      <c r="AD2313" s="3"/>
    </row>
    <row r="2314" spans="26:30" x14ac:dyDescent="0.25">
      <c r="Z2314" t="s">
        <v>4083</v>
      </c>
      <c r="AA2314" t="s">
        <v>3045</v>
      </c>
      <c r="AD2314" s="3"/>
    </row>
    <row r="2315" spans="26:30" x14ac:dyDescent="0.25">
      <c r="Z2315" t="s">
        <v>4084</v>
      </c>
      <c r="AA2315" t="s">
        <v>3045</v>
      </c>
      <c r="AD2315" s="3"/>
    </row>
    <row r="2316" spans="26:30" x14ac:dyDescent="0.25">
      <c r="Z2316" t="s">
        <v>4085</v>
      </c>
      <c r="AA2316" t="s">
        <v>3045</v>
      </c>
      <c r="AD2316" s="3"/>
    </row>
    <row r="2317" spans="26:30" x14ac:dyDescent="0.25">
      <c r="Z2317" t="s">
        <v>4086</v>
      </c>
      <c r="AA2317" t="s">
        <v>3045</v>
      </c>
      <c r="AD2317" s="3"/>
    </row>
    <row r="2318" spans="26:30" x14ac:dyDescent="0.25">
      <c r="Z2318" t="s">
        <v>4087</v>
      </c>
      <c r="AA2318" t="s">
        <v>3045</v>
      </c>
      <c r="AD2318" s="3"/>
    </row>
    <row r="2319" spans="26:30" x14ac:dyDescent="0.25">
      <c r="Z2319" t="s">
        <v>4088</v>
      </c>
      <c r="AA2319" t="s">
        <v>3045</v>
      </c>
      <c r="AD2319" s="3"/>
    </row>
    <row r="2320" spans="26:30" x14ac:dyDescent="0.25">
      <c r="Z2320" t="s">
        <v>4089</v>
      </c>
      <c r="AA2320" t="s">
        <v>3045</v>
      </c>
      <c r="AD2320" s="3"/>
    </row>
    <row r="2321" spans="26:30" x14ac:dyDescent="0.25">
      <c r="Z2321" t="s">
        <v>4090</v>
      </c>
      <c r="AA2321" t="s">
        <v>3045</v>
      </c>
      <c r="AD2321" s="3"/>
    </row>
    <row r="2322" spans="26:30" x14ac:dyDescent="0.25">
      <c r="Z2322" t="s">
        <v>4091</v>
      </c>
      <c r="AA2322" t="s">
        <v>3045</v>
      </c>
      <c r="AD2322" s="3"/>
    </row>
    <row r="2323" spans="26:30" x14ac:dyDescent="0.25">
      <c r="Z2323" t="s">
        <v>4092</v>
      </c>
      <c r="AA2323" t="s">
        <v>3045</v>
      </c>
      <c r="AD2323" s="3"/>
    </row>
    <row r="2324" spans="26:30" x14ac:dyDescent="0.25">
      <c r="Z2324" t="s">
        <v>4093</v>
      </c>
      <c r="AA2324" t="s">
        <v>3045</v>
      </c>
      <c r="AD2324" s="3"/>
    </row>
    <row r="2325" spans="26:30" x14ac:dyDescent="0.25">
      <c r="Z2325" t="s">
        <v>4094</v>
      </c>
      <c r="AA2325" t="s">
        <v>3045</v>
      </c>
      <c r="AD2325" s="3"/>
    </row>
    <row r="2326" spans="26:30" x14ac:dyDescent="0.25">
      <c r="Z2326" t="s">
        <v>4095</v>
      </c>
      <c r="AA2326" t="s">
        <v>3045</v>
      </c>
      <c r="AD2326" s="3"/>
    </row>
    <row r="2327" spans="26:30" x14ac:dyDescent="0.25">
      <c r="Z2327" t="s">
        <v>4096</v>
      </c>
      <c r="AA2327" t="s">
        <v>3045</v>
      </c>
      <c r="AD2327" s="3"/>
    </row>
    <row r="2328" spans="26:30" x14ac:dyDescent="0.25">
      <c r="Z2328" t="s">
        <v>4097</v>
      </c>
      <c r="AA2328" t="s">
        <v>3045</v>
      </c>
      <c r="AD2328" s="3"/>
    </row>
    <row r="2329" spans="26:30" x14ac:dyDescent="0.25">
      <c r="Z2329" t="s">
        <v>4098</v>
      </c>
      <c r="AA2329" t="s">
        <v>3045</v>
      </c>
      <c r="AD2329" s="3"/>
    </row>
    <row r="2330" spans="26:30" x14ac:dyDescent="0.25">
      <c r="Z2330" t="s">
        <v>4099</v>
      </c>
      <c r="AA2330" t="s">
        <v>3045</v>
      </c>
      <c r="AD2330" s="3"/>
    </row>
    <row r="2331" spans="26:30" x14ac:dyDescent="0.25">
      <c r="Z2331" t="s">
        <v>4100</v>
      </c>
      <c r="AA2331" t="s">
        <v>3045</v>
      </c>
      <c r="AD2331" s="3"/>
    </row>
    <row r="2332" spans="26:30" x14ac:dyDescent="0.25">
      <c r="Z2332" t="s">
        <v>4101</v>
      </c>
      <c r="AA2332" t="s">
        <v>3045</v>
      </c>
      <c r="AD2332" s="3"/>
    </row>
    <row r="2333" spans="26:30" x14ac:dyDescent="0.25">
      <c r="Z2333" t="s">
        <v>4102</v>
      </c>
      <c r="AA2333" t="s">
        <v>3045</v>
      </c>
      <c r="AD2333" s="3"/>
    </row>
    <row r="2334" spans="26:30" x14ac:dyDescent="0.25">
      <c r="Z2334" t="s">
        <v>4103</v>
      </c>
      <c r="AA2334" t="s">
        <v>3045</v>
      </c>
      <c r="AD2334" s="3"/>
    </row>
    <row r="2335" spans="26:30" x14ac:dyDescent="0.25">
      <c r="Z2335" t="s">
        <v>4104</v>
      </c>
      <c r="AA2335" t="s">
        <v>3045</v>
      </c>
      <c r="AD2335" s="3"/>
    </row>
    <row r="2336" spans="26:30" x14ac:dyDescent="0.25">
      <c r="Z2336" t="s">
        <v>4105</v>
      </c>
      <c r="AA2336" t="s">
        <v>3045</v>
      </c>
      <c r="AD2336" s="3"/>
    </row>
    <row r="2337" spans="26:30" x14ac:dyDescent="0.25">
      <c r="Z2337" t="s">
        <v>4106</v>
      </c>
      <c r="AA2337" t="s">
        <v>3045</v>
      </c>
      <c r="AD2337" s="3"/>
    </row>
    <row r="2338" spans="26:30" x14ac:dyDescent="0.25">
      <c r="Z2338" t="s">
        <v>4107</v>
      </c>
      <c r="AA2338" t="s">
        <v>3045</v>
      </c>
      <c r="AD2338" s="3"/>
    </row>
    <row r="2339" spans="26:30" x14ac:dyDescent="0.25">
      <c r="Z2339" t="s">
        <v>4108</v>
      </c>
      <c r="AA2339" t="s">
        <v>3045</v>
      </c>
      <c r="AD2339" s="3"/>
    </row>
    <row r="2340" spans="26:30" x14ac:dyDescent="0.25">
      <c r="Z2340" t="s">
        <v>4109</v>
      </c>
      <c r="AA2340" t="s">
        <v>3045</v>
      </c>
      <c r="AD2340" s="3"/>
    </row>
    <row r="2341" spans="26:30" x14ac:dyDescent="0.25">
      <c r="Z2341" t="s">
        <v>4110</v>
      </c>
      <c r="AA2341" t="s">
        <v>3045</v>
      </c>
      <c r="AD2341" s="3"/>
    </row>
    <row r="2342" spans="26:30" x14ac:dyDescent="0.25">
      <c r="Z2342" t="s">
        <v>4111</v>
      </c>
      <c r="AA2342" t="s">
        <v>3045</v>
      </c>
      <c r="AD2342" s="3"/>
    </row>
    <row r="2343" spans="26:30" x14ac:dyDescent="0.25">
      <c r="Z2343" t="s">
        <v>4112</v>
      </c>
      <c r="AA2343" t="s">
        <v>3045</v>
      </c>
      <c r="AD2343" s="3"/>
    </row>
    <row r="2344" spans="26:30" x14ac:dyDescent="0.25">
      <c r="Z2344" t="s">
        <v>4113</v>
      </c>
      <c r="AA2344" t="s">
        <v>3045</v>
      </c>
      <c r="AD2344" s="3"/>
    </row>
    <row r="2345" spans="26:30" x14ac:dyDescent="0.25">
      <c r="Z2345" t="s">
        <v>4114</v>
      </c>
      <c r="AA2345" t="s">
        <v>3045</v>
      </c>
      <c r="AD2345" s="3"/>
    </row>
    <row r="2346" spans="26:30" x14ac:dyDescent="0.25">
      <c r="Z2346" t="s">
        <v>4115</v>
      </c>
      <c r="AA2346" t="s">
        <v>3045</v>
      </c>
      <c r="AD2346" s="3"/>
    </row>
    <row r="2347" spans="26:30" x14ac:dyDescent="0.25">
      <c r="Z2347" t="s">
        <v>4116</v>
      </c>
      <c r="AA2347" t="s">
        <v>3045</v>
      </c>
      <c r="AD2347" s="3"/>
    </row>
    <row r="2348" spans="26:30" x14ac:dyDescent="0.25">
      <c r="Z2348" t="s">
        <v>4117</v>
      </c>
      <c r="AA2348" t="s">
        <v>3045</v>
      </c>
      <c r="AD2348" s="3"/>
    </row>
    <row r="2349" spans="26:30" x14ac:dyDescent="0.25">
      <c r="Z2349" t="s">
        <v>4118</v>
      </c>
      <c r="AA2349" t="s">
        <v>3045</v>
      </c>
      <c r="AD2349" s="3"/>
    </row>
    <row r="2350" spans="26:30" x14ac:dyDescent="0.25">
      <c r="Z2350" t="s">
        <v>4119</v>
      </c>
      <c r="AA2350" t="s">
        <v>3045</v>
      </c>
      <c r="AD2350" s="3"/>
    </row>
    <row r="2351" spans="26:30" x14ac:dyDescent="0.25">
      <c r="Z2351" t="s">
        <v>4120</v>
      </c>
      <c r="AA2351" t="s">
        <v>3045</v>
      </c>
      <c r="AD2351" s="3"/>
    </row>
    <row r="2352" spans="26:30" x14ac:dyDescent="0.25">
      <c r="Z2352" t="s">
        <v>4121</v>
      </c>
      <c r="AA2352" t="s">
        <v>3045</v>
      </c>
      <c r="AD2352" s="3"/>
    </row>
    <row r="2353" spans="26:30" x14ac:dyDescent="0.25">
      <c r="Z2353" t="s">
        <v>4122</v>
      </c>
      <c r="AA2353" t="s">
        <v>3045</v>
      </c>
      <c r="AD2353" s="3"/>
    </row>
    <row r="2354" spans="26:30" x14ac:dyDescent="0.25">
      <c r="Z2354" t="s">
        <v>4123</v>
      </c>
      <c r="AA2354" t="s">
        <v>3045</v>
      </c>
      <c r="AD2354" s="3"/>
    </row>
    <row r="2355" spans="26:30" x14ac:dyDescent="0.25">
      <c r="Z2355" t="s">
        <v>4124</v>
      </c>
      <c r="AA2355" t="s">
        <v>3045</v>
      </c>
      <c r="AD2355" s="3"/>
    </row>
    <row r="2356" spans="26:30" x14ac:dyDescent="0.25">
      <c r="Z2356" t="s">
        <v>4125</v>
      </c>
      <c r="AA2356" t="s">
        <v>3045</v>
      </c>
      <c r="AD2356" s="3"/>
    </row>
    <row r="2357" spans="26:30" x14ac:dyDescent="0.25">
      <c r="Z2357" t="s">
        <v>4126</v>
      </c>
      <c r="AA2357" t="s">
        <v>3045</v>
      </c>
      <c r="AD2357" s="3"/>
    </row>
    <row r="2358" spans="26:30" x14ac:dyDescent="0.25">
      <c r="Z2358" t="s">
        <v>4127</v>
      </c>
      <c r="AA2358" t="s">
        <v>3045</v>
      </c>
      <c r="AD2358" s="3"/>
    </row>
    <row r="2359" spans="26:30" x14ac:dyDescent="0.25">
      <c r="Z2359" t="s">
        <v>4128</v>
      </c>
      <c r="AA2359" t="s">
        <v>3045</v>
      </c>
      <c r="AD2359" s="3"/>
    </row>
    <row r="2360" spans="26:30" x14ac:dyDescent="0.25">
      <c r="Z2360" t="s">
        <v>4129</v>
      </c>
      <c r="AA2360" t="s">
        <v>3045</v>
      </c>
      <c r="AD2360" s="3"/>
    </row>
    <row r="2361" spans="26:30" x14ac:dyDescent="0.25">
      <c r="Z2361" t="s">
        <v>4130</v>
      </c>
      <c r="AA2361" t="s">
        <v>3045</v>
      </c>
      <c r="AD2361" s="3"/>
    </row>
    <row r="2362" spans="26:30" x14ac:dyDescent="0.25">
      <c r="Z2362" t="s">
        <v>4131</v>
      </c>
      <c r="AA2362" t="s">
        <v>3045</v>
      </c>
      <c r="AD2362" s="3"/>
    </row>
    <row r="2363" spans="26:30" x14ac:dyDescent="0.25">
      <c r="Z2363" t="s">
        <v>4132</v>
      </c>
      <c r="AA2363" t="s">
        <v>3045</v>
      </c>
      <c r="AD2363" s="3"/>
    </row>
    <row r="2364" spans="26:30" x14ac:dyDescent="0.25">
      <c r="Z2364" t="s">
        <v>4133</v>
      </c>
      <c r="AA2364" t="s">
        <v>3045</v>
      </c>
      <c r="AD2364" s="3"/>
    </row>
    <row r="2365" spans="26:30" x14ac:dyDescent="0.25">
      <c r="Z2365" t="s">
        <v>4134</v>
      </c>
      <c r="AA2365" t="s">
        <v>3045</v>
      </c>
      <c r="AD2365" s="3"/>
    </row>
    <row r="2366" spans="26:30" x14ac:dyDescent="0.25">
      <c r="Z2366" t="s">
        <v>4135</v>
      </c>
      <c r="AA2366" t="s">
        <v>3045</v>
      </c>
      <c r="AD2366" s="3"/>
    </row>
    <row r="2367" spans="26:30" x14ac:dyDescent="0.25">
      <c r="Z2367" t="s">
        <v>4136</v>
      </c>
      <c r="AA2367" t="s">
        <v>3045</v>
      </c>
      <c r="AD2367" s="3"/>
    </row>
    <row r="2368" spans="26:30" x14ac:dyDescent="0.25">
      <c r="Z2368" t="s">
        <v>4137</v>
      </c>
      <c r="AA2368" t="s">
        <v>3045</v>
      </c>
      <c r="AD2368" s="3"/>
    </row>
    <row r="2369" spans="26:30" x14ac:dyDescent="0.25">
      <c r="Z2369" t="s">
        <v>4138</v>
      </c>
      <c r="AA2369" t="s">
        <v>3045</v>
      </c>
      <c r="AD2369" s="3"/>
    </row>
    <row r="2370" spans="26:30" x14ac:dyDescent="0.25">
      <c r="Z2370" t="s">
        <v>4139</v>
      </c>
      <c r="AA2370" t="s">
        <v>3045</v>
      </c>
      <c r="AD2370" s="3"/>
    </row>
    <row r="2371" spans="26:30" x14ac:dyDescent="0.25">
      <c r="Z2371" t="s">
        <v>4140</v>
      </c>
      <c r="AA2371" t="s">
        <v>3045</v>
      </c>
      <c r="AD2371" s="3"/>
    </row>
    <row r="2372" spans="26:30" x14ac:dyDescent="0.25">
      <c r="Z2372" t="s">
        <v>4141</v>
      </c>
      <c r="AA2372" t="s">
        <v>3045</v>
      </c>
      <c r="AD2372" s="3"/>
    </row>
    <row r="2373" spans="26:30" x14ac:dyDescent="0.25">
      <c r="Z2373" t="s">
        <v>4142</v>
      </c>
      <c r="AA2373" t="s">
        <v>3045</v>
      </c>
      <c r="AD2373" s="3"/>
    </row>
    <row r="2374" spans="26:30" x14ac:dyDescent="0.25">
      <c r="Z2374" t="s">
        <v>4143</v>
      </c>
      <c r="AA2374" t="s">
        <v>3045</v>
      </c>
      <c r="AD2374" s="3"/>
    </row>
    <row r="2375" spans="26:30" x14ac:dyDescent="0.25">
      <c r="Z2375" t="s">
        <v>4144</v>
      </c>
      <c r="AA2375" t="s">
        <v>3045</v>
      </c>
      <c r="AD2375" s="3"/>
    </row>
    <row r="2376" spans="26:30" x14ac:dyDescent="0.25">
      <c r="Z2376" t="s">
        <v>4145</v>
      </c>
      <c r="AA2376" t="s">
        <v>3045</v>
      </c>
      <c r="AD2376" s="3"/>
    </row>
    <row r="2377" spans="26:30" x14ac:dyDescent="0.25">
      <c r="Z2377" t="s">
        <v>4146</v>
      </c>
      <c r="AA2377" t="s">
        <v>3045</v>
      </c>
      <c r="AD2377" s="3"/>
    </row>
    <row r="2378" spans="26:30" x14ac:dyDescent="0.25">
      <c r="Z2378" t="s">
        <v>4147</v>
      </c>
      <c r="AA2378" t="s">
        <v>3045</v>
      </c>
      <c r="AD2378" s="3"/>
    </row>
    <row r="2379" spans="26:30" x14ac:dyDescent="0.25">
      <c r="Z2379" t="s">
        <v>4148</v>
      </c>
      <c r="AA2379" t="s">
        <v>3045</v>
      </c>
      <c r="AD2379" s="3"/>
    </row>
    <row r="2380" spans="26:30" x14ac:dyDescent="0.25">
      <c r="Z2380" t="s">
        <v>4149</v>
      </c>
      <c r="AA2380" t="s">
        <v>3045</v>
      </c>
      <c r="AD2380" s="3"/>
    </row>
    <row r="2381" spans="26:30" x14ac:dyDescent="0.25">
      <c r="Z2381" t="s">
        <v>4150</v>
      </c>
      <c r="AA2381" t="s">
        <v>3045</v>
      </c>
      <c r="AD2381" s="3"/>
    </row>
    <row r="2382" spans="26:30" x14ac:dyDescent="0.25">
      <c r="Z2382" t="s">
        <v>4151</v>
      </c>
      <c r="AA2382" t="s">
        <v>3045</v>
      </c>
      <c r="AD2382" s="3"/>
    </row>
    <row r="2383" spans="26:30" x14ac:dyDescent="0.25">
      <c r="Z2383" t="s">
        <v>4152</v>
      </c>
      <c r="AA2383" t="s">
        <v>3045</v>
      </c>
      <c r="AD2383" s="3"/>
    </row>
    <row r="2384" spans="26:30" x14ac:dyDescent="0.25">
      <c r="Z2384" t="s">
        <v>4153</v>
      </c>
      <c r="AA2384" t="s">
        <v>3045</v>
      </c>
      <c r="AD2384" s="3"/>
    </row>
    <row r="2385" spans="26:30" x14ac:dyDescent="0.25">
      <c r="Z2385" t="s">
        <v>4154</v>
      </c>
      <c r="AA2385" t="s">
        <v>3045</v>
      </c>
      <c r="AD2385" s="3"/>
    </row>
    <row r="2386" spans="26:30" x14ac:dyDescent="0.25">
      <c r="Z2386" t="s">
        <v>4155</v>
      </c>
      <c r="AA2386" t="s">
        <v>3045</v>
      </c>
      <c r="AD2386" s="3"/>
    </row>
    <row r="2387" spans="26:30" x14ac:dyDescent="0.25">
      <c r="Z2387" t="s">
        <v>4156</v>
      </c>
      <c r="AA2387" t="s">
        <v>3045</v>
      </c>
      <c r="AD2387" s="3"/>
    </row>
    <row r="2388" spans="26:30" x14ac:dyDescent="0.25">
      <c r="Z2388" t="s">
        <v>4157</v>
      </c>
      <c r="AA2388" t="s">
        <v>3045</v>
      </c>
      <c r="AD2388" s="3"/>
    </row>
    <row r="2389" spans="26:30" x14ac:dyDescent="0.25">
      <c r="Z2389" t="s">
        <v>4158</v>
      </c>
      <c r="AA2389" t="s">
        <v>3045</v>
      </c>
      <c r="AD2389" s="3"/>
    </row>
    <row r="2390" spans="26:30" x14ac:dyDescent="0.25">
      <c r="Z2390" t="s">
        <v>4159</v>
      </c>
      <c r="AA2390" t="s">
        <v>3045</v>
      </c>
      <c r="AD2390" s="3"/>
    </row>
    <row r="2391" spans="26:30" x14ac:dyDescent="0.25">
      <c r="Z2391" t="s">
        <v>4160</v>
      </c>
      <c r="AA2391" t="s">
        <v>3045</v>
      </c>
      <c r="AD2391" s="3"/>
    </row>
    <row r="2392" spans="26:30" x14ac:dyDescent="0.25">
      <c r="Z2392" t="s">
        <v>4161</v>
      </c>
      <c r="AA2392" t="s">
        <v>3045</v>
      </c>
      <c r="AD2392" s="3"/>
    </row>
    <row r="2393" spans="26:30" x14ac:dyDescent="0.25">
      <c r="Z2393" t="s">
        <v>4162</v>
      </c>
      <c r="AA2393" t="s">
        <v>3045</v>
      </c>
      <c r="AD2393" s="3"/>
    </row>
    <row r="2394" spans="26:30" x14ac:dyDescent="0.25">
      <c r="Z2394" t="s">
        <v>4163</v>
      </c>
      <c r="AA2394" t="s">
        <v>3045</v>
      </c>
      <c r="AD2394" s="3"/>
    </row>
    <row r="2395" spans="26:30" x14ac:dyDescent="0.25">
      <c r="Z2395" t="s">
        <v>4164</v>
      </c>
      <c r="AA2395" t="s">
        <v>3045</v>
      </c>
      <c r="AD2395" s="3"/>
    </row>
    <row r="2396" spans="26:30" x14ac:dyDescent="0.25">
      <c r="Z2396" t="s">
        <v>4165</v>
      </c>
      <c r="AA2396" t="s">
        <v>3045</v>
      </c>
      <c r="AD2396" s="3"/>
    </row>
    <row r="2397" spans="26:30" x14ac:dyDescent="0.25">
      <c r="Z2397" t="s">
        <v>4166</v>
      </c>
      <c r="AA2397" t="s">
        <v>3045</v>
      </c>
      <c r="AD2397" s="3"/>
    </row>
    <row r="2398" spans="26:30" x14ac:dyDescent="0.25">
      <c r="Z2398" t="s">
        <v>4167</v>
      </c>
      <c r="AA2398" t="s">
        <v>3045</v>
      </c>
      <c r="AD2398" s="3"/>
    </row>
    <row r="2399" spans="26:30" x14ac:dyDescent="0.25">
      <c r="Z2399" t="s">
        <v>4168</v>
      </c>
      <c r="AA2399" t="s">
        <v>3045</v>
      </c>
      <c r="AD2399" s="3"/>
    </row>
    <row r="2400" spans="26:30" x14ac:dyDescent="0.25">
      <c r="Z2400" t="s">
        <v>4169</v>
      </c>
      <c r="AA2400" t="s">
        <v>3045</v>
      </c>
      <c r="AD2400" s="3"/>
    </row>
    <row r="2401" spans="26:30" x14ac:dyDescent="0.25">
      <c r="Z2401" t="s">
        <v>4170</v>
      </c>
      <c r="AA2401" t="s">
        <v>3045</v>
      </c>
      <c r="AD2401" s="3"/>
    </row>
    <row r="2402" spans="26:30" x14ac:dyDescent="0.25">
      <c r="Z2402" t="s">
        <v>4171</v>
      </c>
      <c r="AA2402" t="s">
        <v>3045</v>
      </c>
      <c r="AD2402" s="3"/>
    </row>
    <row r="2403" spans="26:30" x14ac:dyDescent="0.25">
      <c r="Z2403" t="s">
        <v>4172</v>
      </c>
      <c r="AA2403" t="s">
        <v>3045</v>
      </c>
      <c r="AD2403" s="3"/>
    </row>
    <row r="2404" spans="26:30" x14ac:dyDescent="0.25">
      <c r="Z2404" t="s">
        <v>4173</v>
      </c>
      <c r="AA2404" t="s">
        <v>3045</v>
      </c>
      <c r="AD2404" s="3"/>
    </row>
    <row r="2405" spans="26:30" x14ac:dyDescent="0.25">
      <c r="Z2405" t="s">
        <v>4174</v>
      </c>
      <c r="AA2405" t="s">
        <v>3045</v>
      </c>
      <c r="AD2405" s="3"/>
    </row>
    <row r="2406" spans="26:30" x14ac:dyDescent="0.25">
      <c r="Z2406" t="s">
        <v>4175</v>
      </c>
      <c r="AA2406" t="s">
        <v>3045</v>
      </c>
      <c r="AD2406" s="3"/>
    </row>
    <row r="2407" spans="26:30" x14ac:dyDescent="0.25">
      <c r="Z2407" t="s">
        <v>4176</v>
      </c>
      <c r="AA2407" t="s">
        <v>3045</v>
      </c>
      <c r="AD2407" s="3"/>
    </row>
    <row r="2408" spans="26:30" x14ac:dyDescent="0.25">
      <c r="Z2408" t="s">
        <v>4177</v>
      </c>
      <c r="AA2408" t="s">
        <v>3045</v>
      </c>
      <c r="AD2408" s="3"/>
    </row>
    <row r="2409" spans="26:30" x14ac:dyDescent="0.25">
      <c r="Z2409" t="s">
        <v>4178</v>
      </c>
      <c r="AA2409" t="s">
        <v>3045</v>
      </c>
      <c r="AD2409" s="3"/>
    </row>
    <row r="2410" spans="26:30" x14ac:dyDescent="0.25">
      <c r="Z2410" t="s">
        <v>4179</v>
      </c>
      <c r="AA2410" t="s">
        <v>3045</v>
      </c>
      <c r="AD2410" s="3"/>
    </row>
    <row r="2411" spans="26:30" x14ac:dyDescent="0.25">
      <c r="Z2411" t="s">
        <v>4180</v>
      </c>
      <c r="AA2411" t="s">
        <v>3045</v>
      </c>
      <c r="AD2411" s="3"/>
    </row>
    <row r="2412" spans="26:30" x14ac:dyDescent="0.25">
      <c r="Z2412" t="s">
        <v>4181</v>
      </c>
      <c r="AA2412" t="s">
        <v>3045</v>
      </c>
      <c r="AD2412" s="3"/>
    </row>
    <row r="2413" spans="26:30" x14ac:dyDescent="0.25">
      <c r="Z2413" t="s">
        <v>4182</v>
      </c>
      <c r="AA2413" t="s">
        <v>3045</v>
      </c>
      <c r="AD2413" s="3"/>
    </row>
    <row r="2414" spans="26:30" x14ac:dyDescent="0.25">
      <c r="Z2414" t="s">
        <v>4183</v>
      </c>
      <c r="AA2414" t="s">
        <v>3045</v>
      </c>
      <c r="AD2414" s="3"/>
    </row>
    <row r="2415" spans="26:30" x14ac:dyDescent="0.25">
      <c r="Z2415" t="s">
        <v>4184</v>
      </c>
      <c r="AA2415" t="s">
        <v>3045</v>
      </c>
      <c r="AD2415" s="3"/>
    </row>
    <row r="2416" spans="26:30" x14ac:dyDescent="0.25">
      <c r="Z2416" t="s">
        <v>4185</v>
      </c>
      <c r="AA2416" t="s">
        <v>3045</v>
      </c>
      <c r="AD2416" s="3"/>
    </row>
    <row r="2417" spans="26:30" x14ac:dyDescent="0.25">
      <c r="Z2417" t="s">
        <v>4186</v>
      </c>
      <c r="AA2417" t="s">
        <v>3045</v>
      </c>
      <c r="AD2417" s="3"/>
    </row>
    <row r="2418" spans="26:30" x14ac:dyDescent="0.25">
      <c r="Z2418" t="s">
        <v>4187</v>
      </c>
      <c r="AA2418" t="s">
        <v>3045</v>
      </c>
      <c r="AD2418" s="3"/>
    </row>
    <row r="2419" spans="26:30" x14ac:dyDescent="0.25">
      <c r="Z2419" t="s">
        <v>4188</v>
      </c>
      <c r="AA2419" t="s">
        <v>3045</v>
      </c>
      <c r="AD2419" s="3"/>
    </row>
    <row r="2420" spans="26:30" x14ac:dyDescent="0.25">
      <c r="Z2420" t="s">
        <v>4189</v>
      </c>
      <c r="AA2420" t="s">
        <v>3045</v>
      </c>
      <c r="AD2420" s="3"/>
    </row>
    <row r="2421" spans="26:30" x14ac:dyDescent="0.25">
      <c r="Z2421" t="s">
        <v>4190</v>
      </c>
      <c r="AA2421" t="s">
        <v>3045</v>
      </c>
      <c r="AD2421" s="3"/>
    </row>
    <row r="2422" spans="26:30" x14ac:dyDescent="0.25">
      <c r="Z2422" t="s">
        <v>4190</v>
      </c>
      <c r="AA2422" t="s">
        <v>3045</v>
      </c>
      <c r="AD2422" s="3"/>
    </row>
    <row r="2423" spans="26:30" x14ac:dyDescent="0.25">
      <c r="Z2423" t="s">
        <v>4191</v>
      </c>
      <c r="AA2423" t="s">
        <v>3045</v>
      </c>
      <c r="AD2423" s="3"/>
    </row>
    <row r="2424" spans="26:30" x14ac:dyDescent="0.25">
      <c r="Z2424" t="s">
        <v>4192</v>
      </c>
      <c r="AA2424" t="s">
        <v>3045</v>
      </c>
      <c r="AD2424" s="3"/>
    </row>
    <row r="2425" spans="26:30" x14ac:dyDescent="0.25">
      <c r="Z2425" t="s">
        <v>4192</v>
      </c>
      <c r="AA2425" t="s">
        <v>3045</v>
      </c>
      <c r="AD2425" s="3"/>
    </row>
    <row r="2426" spans="26:30" x14ac:dyDescent="0.25">
      <c r="Z2426" t="s">
        <v>4193</v>
      </c>
      <c r="AA2426" t="s">
        <v>3045</v>
      </c>
      <c r="AD2426" s="3"/>
    </row>
    <row r="2427" spans="26:30" x14ac:dyDescent="0.25">
      <c r="Z2427" t="s">
        <v>4193</v>
      </c>
      <c r="AA2427" t="s">
        <v>3045</v>
      </c>
      <c r="AD2427" s="3"/>
    </row>
    <row r="2428" spans="26:30" x14ac:dyDescent="0.25">
      <c r="Z2428" t="s">
        <v>4194</v>
      </c>
      <c r="AA2428" t="s">
        <v>3045</v>
      </c>
      <c r="AD2428" s="3"/>
    </row>
    <row r="2429" spans="26:30" x14ac:dyDescent="0.25">
      <c r="Z2429" t="s">
        <v>4195</v>
      </c>
      <c r="AA2429" t="s">
        <v>3045</v>
      </c>
      <c r="AD2429" s="3"/>
    </row>
    <row r="2430" spans="26:30" x14ac:dyDescent="0.25">
      <c r="Z2430" t="s">
        <v>4196</v>
      </c>
      <c r="AA2430" t="s">
        <v>3045</v>
      </c>
      <c r="AD2430" s="3"/>
    </row>
    <row r="2431" spans="26:30" x14ac:dyDescent="0.25">
      <c r="Z2431" t="s">
        <v>4197</v>
      </c>
      <c r="AA2431" t="s">
        <v>3045</v>
      </c>
      <c r="AD2431" s="3"/>
    </row>
    <row r="2432" spans="26:30" x14ac:dyDescent="0.25">
      <c r="Z2432" t="s">
        <v>4198</v>
      </c>
      <c r="AA2432" t="s">
        <v>3045</v>
      </c>
      <c r="AD2432" s="3"/>
    </row>
    <row r="2433" spans="26:30" x14ac:dyDescent="0.25">
      <c r="Z2433" t="s">
        <v>4199</v>
      </c>
      <c r="AA2433" t="s">
        <v>3045</v>
      </c>
      <c r="AD2433" s="3"/>
    </row>
    <row r="2434" spans="26:30" x14ac:dyDescent="0.25">
      <c r="Z2434" t="s">
        <v>4200</v>
      </c>
      <c r="AA2434" t="s">
        <v>3045</v>
      </c>
      <c r="AD2434" s="3"/>
    </row>
    <row r="2435" spans="26:30" x14ac:dyDescent="0.25">
      <c r="Z2435" t="s">
        <v>4201</v>
      </c>
      <c r="AA2435" t="s">
        <v>3045</v>
      </c>
      <c r="AD2435" s="3"/>
    </row>
    <row r="2436" spans="26:30" x14ac:dyDescent="0.25">
      <c r="Z2436" t="s">
        <v>4202</v>
      </c>
      <c r="AA2436" t="s">
        <v>3045</v>
      </c>
      <c r="AD2436" s="3"/>
    </row>
    <row r="2437" spans="26:30" x14ac:dyDescent="0.25">
      <c r="Z2437" t="s">
        <v>4203</v>
      </c>
      <c r="AA2437" t="s">
        <v>3045</v>
      </c>
      <c r="AD2437" s="3"/>
    </row>
    <row r="2438" spans="26:30" x14ac:dyDescent="0.25">
      <c r="Z2438" t="s">
        <v>4204</v>
      </c>
      <c r="AA2438" t="s">
        <v>3045</v>
      </c>
      <c r="AD2438" s="3"/>
    </row>
    <row r="2439" spans="26:30" x14ac:dyDescent="0.25">
      <c r="Z2439" t="s">
        <v>4205</v>
      </c>
      <c r="AA2439" t="s">
        <v>3045</v>
      </c>
      <c r="AD2439" s="3"/>
    </row>
    <row r="2440" spans="26:30" x14ac:dyDescent="0.25">
      <c r="Z2440" t="s">
        <v>4206</v>
      </c>
      <c r="AA2440" t="s">
        <v>3045</v>
      </c>
      <c r="AD2440" s="3"/>
    </row>
    <row r="2441" spans="26:30" x14ac:dyDescent="0.25">
      <c r="Z2441" t="s">
        <v>4207</v>
      </c>
      <c r="AA2441" t="s">
        <v>3045</v>
      </c>
      <c r="AD2441" s="3"/>
    </row>
    <row r="2442" spans="26:30" x14ac:dyDescent="0.25">
      <c r="Z2442" t="s">
        <v>4208</v>
      </c>
      <c r="AA2442" t="s">
        <v>3045</v>
      </c>
      <c r="AD2442" s="3"/>
    </row>
    <row r="2443" spans="26:30" x14ac:dyDescent="0.25">
      <c r="Z2443" t="s">
        <v>4209</v>
      </c>
      <c r="AA2443" t="s">
        <v>3164</v>
      </c>
      <c r="AD2443" s="3"/>
    </row>
    <row r="2444" spans="26:30" x14ac:dyDescent="0.25">
      <c r="Z2444" t="s">
        <v>4209</v>
      </c>
      <c r="AA2444" t="s">
        <v>3045</v>
      </c>
      <c r="AD2444" s="3"/>
    </row>
    <row r="2445" spans="26:30" x14ac:dyDescent="0.25">
      <c r="Z2445" t="s">
        <v>4210</v>
      </c>
      <c r="AA2445" t="s">
        <v>3045</v>
      </c>
      <c r="AD2445" s="3"/>
    </row>
    <row r="2446" spans="26:30" x14ac:dyDescent="0.25">
      <c r="Z2446" t="s">
        <v>4211</v>
      </c>
      <c r="AA2446" t="s">
        <v>3045</v>
      </c>
      <c r="AD2446" s="3"/>
    </row>
    <row r="2447" spans="26:30" x14ac:dyDescent="0.25">
      <c r="Z2447" t="s">
        <v>1049</v>
      </c>
      <c r="AA2447" t="s">
        <v>3045</v>
      </c>
      <c r="AD2447" s="3"/>
    </row>
    <row r="2448" spans="26:30" x14ac:dyDescent="0.25">
      <c r="Z2448" t="s">
        <v>4212</v>
      </c>
      <c r="AA2448" t="s">
        <v>3045</v>
      </c>
      <c r="AD2448" s="3"/>
    </row>
    <row r="2449" spans="26:30" x14ac:dyDescent="0.25">
      <c r="Z2449" t="s">
        <v>4213</v>
      </c>
      <c r="AA2449" t="s">
        <v>3045</v>
      </c>
      <c r="AD2449" s="3"/>
    </row>
    <row r="2450" spans="26:30" x14ac:dyDescent="0.25">
      <c r="Z2450" t="s">
        <v>4214</v>
      </c>
      <c r="AA2450" t="s">
        <v>3045</v>
      </c>
      <c r="AD2450" s="3"/>
    </row>
    <row r="2451" spans="26:30" x14ac:dyDescent="0.25">
      <c r="Z2451" t="s">
        <v>4215</v>
      </c>
      <c r="AA2451" t="s">
        <v>3045</v>
      </c>
      <c r="AD2451" s="3"/>
    </row>
    <row r="2452" spans="26:30" x14ac:dyDescent="0.25">
      <c r="Z2452" t="s">
        <v>4216</v>
      </c>
      <c r="AA2452" t="s">
        <v>3045</v>
      </c>
      <c r="AD2452" s="3"/>
    </row>
    <row r="2453" spans="26:30" x14ac:dyDescent="0.25">
      <c r="Z2453" t="s">
        <v>4217</v>
      </c>
      <c r="AA2453" t="s">
        <v>3045</v>
      </c>
      <c r="AD2453" s="3"/>
    </row>
    <row r="2454" spans="26:30" x14ac:dyDescent="0.25">
      <c r="Z2454" t="s">
        <v>4218</v>
      </c>
      <c r="AA2454" t="s">
        <v>3045</v>
      </c>
      <c r="AD2454" s="3"/>
    </row>
    <row r="2455" spans="26:30" x14ac:dyDescent="0.25">
      <c r="Z2455" t="s">
        <v>4219</v>
      </c>
      <c r="AA2455" t="s">
        <v>3045</v>
      </c>
      <c r="AD2455" s="3"/>
    </row>
    <row r="2456" spans="26:30" x14ac:dyDescent="0.25">
      <c r="Z2456" t="s">
        <v>1051</v>
      </c>
      <c r="AA2456" t="s">
        <v>3045</v>
      </c>
      <c r="AD2456" s="3"/>
    </row>
    <row r="2457" spans="26:30" x14ac:dyDescent="0.25">
      <c r="Z2457" t="s">
        <v>2277</v>
      </c>
      <c r="AA2457" t="s">
        <v>3045</v>
      </c>
      <c r="AD2457" s="3"/>
    </row>
    <row r="2458" spans="26:30" x14ac:dyDescent="0.25">
      <c r="Z2458" t="s">
        <v>2281</v>
      </c>
      <c r="AA2458" t="s">
        <v>3045</v>
      </c>
      <c r="AD2458" s="3"/>
    </row>
    <row r="2459" spans="26:30" x14ac:dyDescent="0.25">
      <c r="Z2459" t="s">
        <v>1065</v>
      </c>
      <c r="AA2459" t="s">
        <v>3045</v>
      </c>
      <c r="AD2459" s="3"/>
    </row>
    <row r="2460" spans="26:30" x14ac:dyDescent="0.25">
      <c r="Z2460" t="s">
        <v>1053</v>
      </c>
      <c r="AA2460" t="s">
        <v>3045</v>
      </c>
      <c r="AD2460" s="3"/>
    </row>
    <row r="2461" spans="26:30" x14ac:dyDescent="0.25">
      <c r="Z2461" t="s">
        <v>2273</v>
      </c>
      <c r="AA2461" t="s">
        <v>3045</v>
      </c>
      <c r="AD2461" s="3"/>
    </row>
    <row r="2462" spans="26:30" x14ac:dyDescent="0.25">
      <c r="Z2462" t="s">
        <v>2275</v>
      </c>
      <c r="AA2462" t="s">
        <v>3045</v>
      </c>
      <c r="AD2462" s="3"/>
    </row>
    <row r="2463" spans="26:30" x14ac:dyDescent="0.25">
      <c r="Z2463" t="s">
        <v>1020</v>
      </c>
      <c r="AA2463" t="s">
        <v>3045</v>
      </c>
      <c r="AD2463" s="3"/>
    </row>
    <row r="2464" spans="26:30" x14ac:dyDescent="0.25">
      <c r="Z2464" t="s">
        <v>4220</v>
      </c>
      <c r="AA2464" t="s">
        <v>3045</v>
      </c>
      <c r="AD2464" s="3"/>
    </row>
    <row r="2465" spans="26:30" x14ac:dyDescent="0.25">
      <c r="Z2465" t="s">
        <v>1010</v>
      </c>
      <c r="AA2465" t="s">
        <v>3045</v>
      </c>
      <c r="AD2465" s="3"/>
    </row>
    <row r="2466" spans="26:30" x14ac:dyDescent="0.25">
      <c r="Z2466" t="s">
        <v>4221</v>
      </c>
      <c r="AA2466" t="s">
        <v>3045</v>
      </c>
      <c r="AD2466" s="3"/>
    </row>
    <row r="2467" spans="26:30" x14ac:dyDescent="0.25">
      <c r="Z2467" t="s">
        <v>4222</v>
      </c>
      <c r="AA2467" t="s">
        <v>3045</v>
      </c>
      <c r="AD2467" s="3"/>
    </row>
    <row r="2468" spans="26:30" x14ac:dyDescent="0.25">
      <c r="Z2468" t="s">
        <v>4223</v>
      </c>
      <c r="AA2468" t="s">
        <v>3045</v>
      </c>
      <c r="AD2468" s="3"/>
    </row>
    <row r="2469" spans="26:30" x14ac:dyDescent="0.25">
      <c r="Z2469" t="s">
        <v>1012</v>
      </c>
      <c r="AA2469" t="s">
        <v>3045</v>
      </c>
      <c r="AD2469" s="3"/>
    </row>
    <row r="2470" spans="26:30" x14ac:dyDescent="0.25">
      <c r="Z2470" t="s">
        <v>4224</v>
      </c>
      <c r="AA2470" t="s">
        <v>3045</v>
      </c>
      <c r="AD2470" s="3"/>
    </row>
    <row r="2471" spans="26:30" x14ac:dyDescent="0.25">
      <c r="Z2471" t="s">
        <v>1008</v>
      </c>
      <c r="AA2471" t="s">
        <v>3045</v>
      </c>
      <c r="AD2471" s="3"/>
    </row>
    <row r="2472" spans="26:30" x14ac:dyDescent="0.25">
      <c r="Z2472" t="s">
        <v>1055</v>
      </c>
      <c r="AA2472" t="s">
        <v>3045</v>
      </c>
      <c r="AD2472" s="3"/>
    </row>
    <row r="2473" spans="26:30" x14ac:dyDescent="0.25">
      <c r="Z2473" t="s">
        <v>4225</v>
      </c>
      <c r="AA2473" t="s">
        <v>3045</v>
      </c>
      <c r="AD2473" s="3"/>
    </row>
    <row r="2474" spans="26:30" x14ac:dyDescent="0.25">
      <c r="Z2474" t="s">
        <v>4226</v>
      </c>
      <c r="AA2474" t="s">
        <v>3045</v>
      </c>
      <c r="AD2474" s="3"/>
    </row>
    <row r="2475" spans="26:30" x14ac:dyDescent="0.25">
      <c r="Z2475" t="s">
        <v>1057</v>
      </c>
      <c r="AA2475" t="s">
        <v>3045</v>
      </c>
      <c r="AD2475" s="3"/>
    </row>
    <row r="2476" spans="26:30" x14ac:dyDescent="0.25">
      <c r="Z2476" t="s">
        <v>1059</v>
      </c>
      <c r="AA2476" t="s">
        <v>3045</v>
      </c>
      <c r="AD2476" s="3"/>
    </row>
    <row r="2477" spans="26:30" x14ac:dyDescent="0.25">
      <c r="Z2477" t="s">
        <v>1030</v>
      </c>
      <c r="AA2477" t="s">
        <v>3045</v>
      </c>
      <c r="AD2477" s="3"/>
    </row>
    <row r="2478" spans="26:30" x14ac:dyDescent="0.25">
      <c r="Z2478" t="s">
        <v>4227</v>
      </c>
      <c r="AA2478" t="s">
        <v>3045</v>
      </c>
      <c r="AD2478" s="3"/>
    </row>
    <row r="2479" spans="26:30" x14ac:dyDescent="0.25">
      <c r="Z2479" t="s">
        <v>4228</v>
      </c>
      <c r="AA2479" t="s">
        <v>3045</v>
      </c>
      <c r="AD2479" s="3"/>
    </row>
    <row r="2480" spans="26:30" x14ac:dyDescent="0.25">
      <c r="Z2480" t="s">
        <v>4229</v>
      </c>
      <c r="AA2480" t="s">
        <v>3045</v>
      </c>
      <c r="AD2480" s="3"/>
    </row>
    <row r="2481" spans="26:30" x14ac:dyDescent="0.25">
      <c r="Z2481" t="s">
        <v>4230</v>
      </c>
      <c r="AA2481" t="s">
        <v>3045</v>
      </c>
      <c r="AD2481" s="3"/>
    </row>
    <row r="2482" spans="26:30" x14ac:dyDescent="0.25">
      <c r="Z2482" t="s">
        <v>4231</v>
      </c>
      <c r="AA2482" t="s">
        <v>3045</v>
      </c>
      <c r="AD2482" s="3"/>
    </row>
    <row r="2483" spans="26:30" x14ac:dyDescent="0.25">
      <c r="Z2483" t="s">
        <v>4232</v>
      </c>
      <c r="AA2483" t="s">
        <v>3045</v>
      </c>
      <c r="AD2483" s="3"/>
    </row>
    <row r="2484" spans="26:30" x14ac:dyDescent="0.25">
      <c r="Z2484" t="s">
        <v>4233</v>
      </c>
      <c r="AA2484" t="s">
        <v>3045</v>
      </c>
      <c r="AD2484" s="3"/>
    </row>
    <row r="2485" spans="26:30" x14ac:dyDescent="0.25">
      <c r="Z2485" t="s">
        <v>4234</v>
      </c>
      <c r="AA2485" t="s">
        <v>3045</v>
      </c>
      <c r="AD2485" s="3"/>
    </row>
    <row r="2486" spans="26:30" x14ac:dyDescent="0.25">
      <c r="Z2486" t="s">
        <v>4235</v>
      </c>
      <c r="AA2486" t="s">
        <v>3045</v>
      </c>
      <c r="AD2486" s="3"/>
    </row>
    <row r="2487" spans="26:30" x14ac:dyDescent="0.25">
      <c r="Z2487" t="s">
        <v>4236</v>
      </c>
      <c r="AA2487" t="s">
        <v>3045</v>
      </c>
      <c r="AD2487" s="3"/>
    </row>
    <row r="2488" spans="26:30" x14ac:dyDescent="0.25">
      <c r="Z2488" t="s">
        <v>4237</v>
      </c>
      <c r="AA2488" t="s">
        <v>3045</v>
      </c>
      <c r="AD2488" s="3"/>
    </row>
    <row r="2489" spans="26:30" x14ac:dyDescent="0.25">
      <c r="Z2489" t="s">
        <v>4238</v>
      </c>
      <c r="AA2489" t="s">
        <v>3045</v>
      </c>
      <c r="AD2489" s="3"/>
    </row>
    <row r="2490" spans="26:30" x14ac:dyDescent="0.25">
      <c r="Z2490" t="s">
        <v>4239</v>
      </c>
      <c r="AA2490" t="s">
        <v>3045</v>
      </c>
      <c r="AD2490" s="3"/>
    </row>
    <row r="2491" spans="26:30" x14ac:dyDescent="0.25">
      <c r="Z2491" t="s">
        <v>4240</v>
      </c>
      <c r="AA2491" t="s">
        <v>3045</v>
      </c>
      <c r="AD2491" s="3"/>
    </row>
    <row r="2492" spans="26:30" x14ac:dyDescent="0.25">
      <c r="Z2492" t="s">
        <v>4241</v>
      </c>
      <c r="AA2492" t="s">
        <v>3045</v>
      </c>
      <c r="AD2492" s="3"/>
    </row>
    <row r="2493" spans="26:30" x14ac:dyDescent="0.25">
      <c r="Z2493" t="s">
        <v>4242</v>
      </c>
      <c r="AA2493" t="s">
        <v>3045</v>
      </c>
      <c r="AD2493" s="3"/>
    </row>
    <row r="2494" spans="26:30" x14ac:dyDescent="0.25">
      <c r="Z2494" t="s">
        <v>4243</v>
      </c>
      <c r="AA2494" t="s">
        <v>3045</v>
      </c>
      <c r="AD2494" s="3"/>
    </row>
    <row r="2495" spans="26:30" x14ac:dyDescent="0.25">
      <c r="Z2495" t="s">
        <v>4244</v>
      </c>
      <c r="AA2495" t="s">
        <v>3045</v>
      </c>
      <c r="AD2495" s="3"/>
    </row>
    <row r="2496" spans="26:30" x14ac:dyDescent="0.25">
      <c r="Z2496" t="s">
        <v>4245</v>
      </c>
      <c r="AA2496" t="s">
        <v>3045</v>
      </c>
      <c r="AD2496" s="3"/>
    </row>
    <row r="2497" spans="26:30" x14ac:dyDescent="0.25">
      <c r="Z2497" t="s">
        <v>4246</v>
      </c>
      <c r="AA2497" t="s">
        <v>3045</v>
      </c>
      <c r="AD2497" s="3"/>
    </row>
    <row r="2498" spans="26:30" x14ac:dyDescent="0.25">
      <c r="Z2498" t="s">
        <v>4247</v>
      </c>
      <c r="AA2498" t="s">
        <v>3045</v>
      </c>
      <c r="AD2498" s="3"/>
    </row>
    <row r="2499" spans="26:30" x14ac:dyDescent="0.25">
      <c r="Z2499" t="s">
        <v>4248</v>
      </c>
      <c r="AA2499" t="s">
        <v>3045</v>
      </c>
      <c r="AD2499" s="3"/>
    </row>
    <row r="2500" spans="26:30" x14ac:dyDescent="0.25">
      <c r="Z2500" t="s">
        <v>4249</v>
      </c>
      <c r="AA2500" t="s">
        <v>3045</v>
      </c>
      <c r="AD2500" s="3"/>
    </row>
    <row r="2501" spans="26:30" x14ac:dyDescent="0.25">
      <c r="Z2501" t="s">
        <v>4250</v>
      </c>
      <c r="AA2501" t="s">
        <v>3045</v>
      </c>
      <c r="AD2501" s="3"/>
    </row>
    <row r="2502" spans="26:30" x14ac:dyDescent="0.25">
      <c r="Z2502" t="s">
        <v>4251</v>
      </c>
      <c r="AA2502" t="s">
        <v>3045</v>
      </c>
      <c r="AD2502" s="3"/>
    </row>
    <row r="2503" spans="26:30" x14ac:dyDescent="0.25">
      <c r="Z2503" t="s">
        <v>4252</v>
      </c>
      <c r="AA2503" t="s">
        <v>3045</v>
      </c>
      <c r="AD2503" s="3"/>
    </row>
    <row r="2504" spans="26:30" x14ac:dyDescent="0.25">
      <c r="Z2504" t="s">
        <v>4253</v>
      </c>
      <c r="AA2504" t="s">
        <v>3045</v>
      </c>
      <c r="AD2504" s="3"/>
    </row>
    <row r="2505" spans="26:30" x14ac:dyDescent="0.25">
      <c r="Z2505" t="s">
        <v>4254</v>
      </c>
      <c r="AA2505" t="s">
        <v>3045</v>
      </c>
      <c r="AD2505" s="3"/>
    </row>
    <row r="2506" spans="26:30" x14ac:dyDescent="0.25">
      <c r="Z2506" t="s">
        <v>4255</v>
      </c>
      <c r="AA2506" t="s">
        <v>3045</v>
      </c>
      <c r="AD2506" s="3"/>
    </row>
    <row r="2507" spans="26:30" x14ac:dyDescent="0.25">
      <c r="Z2507" t="s">
        <v>1018</v>
      </c>
      <c r="AA2507" t="s">
        <v>3045</v>
      </c>
      <c r="AD2507" s="3"/>
    </row>
    <row r="2508" spans="26:30" x14ac:dyDescent="0.25">
      <c r="Z2508" t="s">
        <v>1063</v>
      </c>
      <c r="AA2508" t="s">
        <v>3045</v>
      </c>
      <c r="AD2508" s="3"/>
    </row>
    <row r="2509" spans="26:30" x14ac:dyDescent="0.25">
      <c r="Z2509" t="s">
        <v>4256</v>
      </c>
      <c r="AA2509" t="s">
        <v>3045</v>
      </c>
      <c r="AD2509" s="3"/>
    </row>
    <row r="2510" spans="26:30" x14ac:dyDescent="0.25">
      <c r="Z2510" t="s">
        <v>4257</v>
      </c>
      <c r="AA2510" t="s">
        <v>3045</v>
      </c>
      <c r="AD2510" s="3"/>
    </row>
    <row r="2511" spans="26:30" x14ac:dyDescent="0.25">
      <c r="Z2511" t="s">
        <v>4258</v>
      </c>
      <c r="AA2511" t="s">
        <v>3045</v>
      </c>
      <c r="AD2511" s="3"/>
    </row>
    <row r="2512" spans="26:30" x14ac:dyDescent="0.25">
      <c r="Z2512" t="s">
        <v>4259</v>
      </c>
      <c r="AA2512" t="s">
        <v>3045</v>
      </c>
      <c r="AD2512" s="3"/>
    </row>
    <row r="2513" spans="26:30" x14ac:dyDescent="0.25">
      <c r="Z2513" t="s">
        <v>4260</v>
      </c>
      <c r="AA2513" t="s">
        <v>3045</v>
      </c>
      <c r="AD2513" s="3"/>
    </row>
    <row r="2514" spans="26:30" x14ac:dyDescent="0.25">
      <c r="Z2514" t="s">
        <v>4261</v>
      </c>
      <c r="AA2514" t="s">
        <v>3045</v>
      </c>
      <c r="AD2514" s="3"/>
    </row>
    <row r="2515" spans="26:30" x14ac:dyDescent="0.25">
      <c r="Z2515" t="s">
        <v>4262</v>
      </c>
      <c r="AA2515" t="s">
        <v>3045</v>
      </c>
      <c r="AD2515" s="3"/>
    </row>
    <row r="2516" spans="26:30" x14ac:dyDescent="0.25">
      <c r="Z2516" t="s">
        <v>4263</v>
      </c>
      <c r="AA2516" t="s">
        <v>3045</v>
      </c>
      <c r="AD2516" s="3"/>
    </row>
    <row r="2517" spans="26:30" x14ac:dyDescent="0.25">
      <c r="Z2517" t="s">
        <v>4264</v>
      </c>
      <c r="AA2517" t="s">
        <v>3045</v>
      </c>
      <c r="AD2517" s="3"/>
    </row>
    <row r="2518" spans="26:30" x14ac:dyDescent="0.25">
      <c r="Z2518" t="s">
        <v>4265</v>
      </c>
      <c r="AA2518" t="s">
        <v>3045</v>
      </c>
      <c r="AD2518" s="3"/>
    </row>
    <row r="2519" spans="26:30" x14ac:dyDescent="0.25">
      <c r="Z2519" t="s">
        <v>4266</v>
      </c>
      <c r="AA2519" t="s">
        <v>3045</v>
      </c>
      <c r="AD2519" s="3"/>
    </row>
    <row r="2520" spans="26:30" x14ac:dyDescent="0.25">
      <c r="Z2520" t="s">
        <v>4267</v>
      </c>
      <c r="AA2520" t="s">
        <v>3045</v>
      </c>
      <c r="AD2520" s="3"/>
    </row>
    <row r="2521" spans="26:30" x14ac:dyDescent="0.25">
      <c r="Z2521" t="s">
        <v>4268</v>
      </c>
      <c r="AA2521" t="s">
        <v>3045</v>
      </c>
      <c r="AD2521" s="3"/>
    </row>
    <row r="2522" spans="26:30" x14ac:dyDescent="0.25">
      <c r="Z2522" t="s">
        <v>4269</v>
      </c>
      <c r="AA2522" t="s">
        <v>3045</v>
      </c>
      <c r="AD2522" s="3"/>
    </row>
    <row r="2523" spans="26:30" x14ac:dyDescent="0.25">
      <c r="Z2523" t="s">
        <v>4270</v>
      </c>
      <c r="AA2523" t="s">
        <v>3045</v>
      </c>
      <c r="AD2523" s="3"/>
    </row>
    <row r="2524" spans="26:30" x14ac:dyDescent="0.25">
      <c r="Z2524" t="s">
        <v>4271</v>
      </c>
      <c r="AA2524" t="s">
        <v>3045</v>
      </c>
      <c r="AD2524" s="3"/>
    </row>
    <row r="2525" spans="26:30" x14ac:dyDescent="0.25">
      <c r="Z2525" t="s">
        <v>4272</v>
      </c>
      <c r="AA2525" t="s">
        <v>3045</v>
      </c>
      <c r="AD2525" s="3"/>
    </row>
    <row r="2526" spans="26:30" x14ac:dyDescent="0.25">
      <c r="Z2526" t="s">
        <v>4273</v>
      </c>
      <c r="AA2526" t="s">
        <v>3045</v>
      </c>
      <c r="AD2526" s="3"/>
    </row>
    <row r="2527" spans="26:30" x14ac:dyDescent="0.25">
      <c r="Z2527" t="s">
        <v>4274</v>
      </c>
      <c r="AA2527" t="s">
        <v>3045</v>
      </c>
      <c r="AD2527" s="3"/>
    </row>
    <row r="2528" spans="26:30" x14ac:dyDescent="0.25">
      <c r="Z2528" t="s">
        <v>4275</v>
      </c>
      <c r="AA2528" t="s">
        <v>3045</v>
      </c>
      <c r="AD2528" s="3"/>
    </row>
    <row r="2529" spans="26:30" x14ac:dyDescent="0.25">
      <c r="Z2529" t="s">
        <v>4276</v>
      </c>
      <c r="AA2529" t="s">
        <v>3045</v>
      </c>
      <c r="AD2529" s="3"/>
    </row>
    <row r="2530" spans="26:30" x14ac:dyDescent="0.25">
      <c r="Z2530" t="s">
        <v>4277</v>
      </c>
      <c r="AA2530" t="s">
        <v>3045</v>
      </c>
      <c r="AD2530" s="3"/>
    </row>
    <row r="2531" spans="26:30" x14ac:dyDescent="0.25">
      <c r="Z2531" t="s">
        <v>4278</v>
      </c>
      <c r="AA2531" t="s">
        <v>3045</v>
      </c>
      <c r="AD2531" s="3"/>
    </row>
    <row r="2532" spans="26:30" x14ac:dyDescent="0.25">
      <c r="Z2532" t="s">
        <v>4279</v>
      </c>
      <c r="AA2532" t="s">
        <v>3045</v>
      </c>
      <c r="AD2532" s="3"/>
    </row>
    <row r="2533" spans="26:30" x14ac:dyDescent="0.25">
      <c r="Z2533" t="s">
        <v>1061</v>
      </c>
      <c r="AA2533" t="s">
        <v>3045</v>
      </c>
      <c r="AD2533" s="3"/>
    </row>
    <row r="2534" spans="26:30" x14ac:dyDescent="0.25">
      <c r="Z2534" t="s">
        <v>4280</v>
      </c>
      <c r="AA2534" t="s">
        <v>3045</v>
      </c>
      <c r="AD2534" s="3"/>
    </row>
    <row r="2535" spans="26:30" x14ac:dyDescent="0.25">
      <c r="Z2535" t="s">
        <v>4281</v>
      </c>
      <c r="AA2535" t="s">
        <v>3045</v>
      </c>
      <c r="AD2535" s="3"/>
    </row>
    <row r="2536" spans="26:30" x14ac:dyDescent="0.25">
      <c r="Z2536" t="s">
        <v>4282</v>
      </c>
      <c r="AA2536" t="s">
        <v>3045</v>
      </c>
      <c r="AD2536" s="3"/>
    </row>
    <row r="2537" spans="26:30" x14ac:dyDescent="0.25">
      <c r="Z2537" t="s">
        <v>4283</v>
      </c>
      <c r="AA2537" t="s">
        <v>3045</v>
      </c>
      <c r="AD2537" s="3"/>
    </row>
    <row r="2538" spans="26:30" x14ac:dyDescent="0.25">
      <c r="Z2538" t="s">
        <v>4284</v>
      </c>
      <c r="AA2538" t="s">
        <v>3045</v>
      </c>
      <c r="AD2538" s="3"/>
    </row>
    <row r="2539" spans="26:30" x14ac:dyDescent="0.25">
      <c r="Z2539" t="s">
        <v>4285</v>
      </c>
      <c r="AA2539" t="s">
        <v>3045</v>
      </c>
      <c r="AD2539" s="3"/>
    </row>
    <row r="2540" spans="26:30" x14ac:dyDescent="0.25">
      <c r="Z2540" t="s">
        <v>4286</v>
      </c>
      <c r="AA2540" t="s">
        <v>3045</v>
      </c>
      <c r="AD2540" s="3"/>
    </row>
    <row r="2541" spans="26:30" x14ac:dyDescent="0.25">
      <c r="Z2541" t="s">
        <v>4287</v>
      </c>
      <c r="AA2541" t="s">
        <v>3045</v>
      </c>
      <c r="AD2541" s="3"/>
    </row>
    <row r="2542" spans="26:30" x14ac:dyDescent="0.25">
      <c r="Z2542" t="s">
        <v>4288</v>
      </c>
      <c r="AA2542" t="s">
        <v>3045</v>
      </c>
      <c r="AD2542" s="3"/>
    </row>
    <row r="2543" spans="26:30" x14ac:dyDescent="0.25">
      <c r="Z2543" t="s">
        <v>4289</v>
      </c>
      <c r="AA2543" t="s">
        <v>3045</v>
      </c>
      <c r="AD2543" s="3"/>
    </row>
    <row r="2544" spans="26:30" x14ac:dyDescent="0.25">
      <c r="Z2544" t="s">
        <v>4290</v>
      </c>
      <c r="AA2544" t="s">
        <v>3045</v>
      </c>
      <c r="AD2544" s="3"/>
    </row>
    <row r="2545" spans="26:30" x14ac:dyDescent="0.25">
      <c r="Z2545" t="s">
        <v>4291</v>
      </c>
      <c r="AA2545" t="s">
        <v>3045</v>
      </c>
      <c r="AD2545" s="3"/>
    </row>
    <row r="2546" spans="26:30" x14ac:dyDescent="0.25">
      <c r="Z2546" t="s">
        <v>4292</v>
      </c>
      <c r="AA2546" t="s">
        <v>3045</v>
      </c>
      <c r="AD2546" s="3"/>
    </row>
    <row r="2547" spans="26:30" x14ac:dyDescent="0.25">
      <c r="Z2547" t="s">
        <v>4293</v>
      </c>
      <c r="AA2547" t="s">
        <v>3045</v>
      </c>
      <c r="AD2547" s="3"/>
    </row>
    <row r="2548" spans="26:30" x14ac:dyDescent="0.25">
      <c r="Z2548" t="s">
        <v>4294</v>
      </c>
      <c r="AA2548" t="s">
        <v>3045</v>
      </c>
      <c r="AD2548" s="3"/>
    </row>
    <row r="2549" spans="26:30" x14ac:dyDescent="0.25">
      <c r="Z2549" t="s">
        <v>4295</v>
      </c>
      <c r="AA2549" t="s">
        <v>3045</v>
      </c>
      <c r="AD2549" s="3"/>
    </row>
    <row r="2550" spans="26:30" x14ac:dyDescent="0.25">
      <c r="Z2550" t="s">
        <v>4296</v>
      </c>
      <c r="AA2550" t="s">
        <v>3045</v>
      </c>
      <c r="AD2550" s="3"/>
    </row>
    <row r="2551" spans="26:30" x14ac:dyDescent="0.25">
      <c r="Z2551" t="s">
        <v>4297</v>
      </c>
      <c r="AA2551" t="s">
        <v>3045</v>
      </c>
      <c r="AD2551" s="3"/>
    </row>
    <row r="2552" spans="26:30" x14ac:dyDescent="0.25">
      <c r="Z2552" t="s">
        <v>4298</v>
      </c>
      <c r="AA2552" t="s">
        <v>3045</v>
      </c>
      <c r="AD2552" s="3"/>
    </row>
    <row r="2553" spans="26:30" x14ac:dyDescent="0.25">
      <c r="Z2553" t="s">
        <v>4299</v>
      </c>
      <c r="AA2553" t="s">
        <v>3045</v>
      </c>
      <c r="AD2553" s="3"/>
    </row>
    <row r="2554" spans="26:30" x14ac:dyDescent="0.25">
      <c r="Z2554" t="s">
        <v>4300</v>
      </c>
      <c r="AA2554" t="s">
        <v>3045</v>
      </c>
      <c r="AD2554" s="3"/>
    </row>
    <row r="2555" spans="26:30" x14ac:dyDescent="0.25">
      <c r="Z2555" t="s">
        <v>4301</v>
      </c>
      <c r="AA2555" t="s">
        <v>3045</v>
      </c>
      <c r="AD2555" s="3"/>
    </row>
    <row r="2556" spans="26:30" x14ac:dyDescent="0.25">
      <c r="Z2556" t="s">
        <v>4302</v>
      </c>
      <c r="AA2556" t="s">
        <v>3045</v>
      </c>
      <c r="AD2556" s="3"/>
    </row>
    <row r="2557" spans="26:30" x14ac:dyDescent="0.25">
      <c r="Z2557" t="s">
        <v>4303</v>
      </c>
      <c r="AA2557" t="s">
        <v>3045</v>
      </c>
      <c r="AD2557" s="3"/>
    </row>
    <row r="2558" spans="26:30" x14ac:dyDescent="0.25">
      <c r="Z2558" t="s">
        <v>4304</v>
      </c>
      <c r="AA2558" t="s">
        <v>3045</v>
      </c>
      <c r="AD2558" s="3"/>
    </row>
    <row r="2559" spans="26:30" x14ac:dyDescent="0.25">
      <c r="Z2559" t="s">
        <v>4305</v>
      </c>
      <c r="AA2559" t="s">
        <v>3045</v>
      </c>
      <c r="AD2559" s="3"/>
    </row>
    <row r="2560" spans="26:30" x14ac:dyDescent="0.25">
      <c r="Z2560" t="s">
        <v>4306</v>
      </c>
      <c r="AA2560" t="s">
        <v>3045</v>
      </c>
      <c r="AD2560" s="3"/>
    </row>
    <row r="2561" spans="26:30" x14ac:dyDescent="0.25">
      <c r="Z2561" t="s">
        <v>4307</v>
      </c>
      <c r="AA2561" t="s">
        <v>3045</v>
      </c>
      <c r="AD2561" s="3"/>
    </row>
    <row r="2562" spans="26:30" x14ac:dyDescent="0.25">
      <c r="Z2562" t="s">
        <v>4308</v>
      </c>
      <c r="AA2562" t="s">
        <v>3491</v>
      </c>
      <c r="AD2562" s="3"/>
    </row>
    <row r="2563" spans="26:30" x14ac:dyDescent="0.25">
      <c r="Z2563" t="s">
        <v>4309</v>
      </c>
      <c r="AA2563" t="s">
        <v>3627</v>
      </c>
      <c r="AD2563" s="3"/>
    </row>
    <row r="2564" spans="26:30" x14ac:dyDescent="0.25">
      <c r="Z2564" t="s">
        <v>4310</v>
      </c>
      <c r="AA2564" t="s">
        <v>3045</v>
      </c>
      <c r="AD2564" s="3"/>
    </row>
    <row r="2565" spans="26:30" x14ac:dyDescent="0.25">
      <c r="Z2565" t="s">
        <v>4311</v>
      </c>
      <c r="AA2565" t="s">
        <v>3045</v>
      </c>
      <c r="AD2565" s="3"/>
    </row>
    <row r="2566" spans="26:30" x14ac:dyDescent="0.25">
      <c r="Z2566" t="s">
        <v>4312</v>
      </c>
      <c r="AA2566" t="s">
        <v>3045</v>
      </c>
      <c r="AD2566" s="3"/>
    </row>
    <row r="2567" spans="26:30" x14ac:dyDescent="0.25">
      <c r="Z2567" t="s">
        <v>4313</v>
      </c>
      <c r="AA2567" t="s">
        <v>3045</v>
      </c>
      <c r="AD2567" s="3"/>
    </row>
    <row r="2568" spans="26:30" x14ac:dyDescent="0.25">
      <c r="Z2568" t="s">
        <v>4314</v>
      </c>
      <c r="AA2568" t="s">
        <v>3045</v>
      </c>
      <c r="AD2568" s="3"/>
    </row>
    <row r="2569" spans="26:30" x14ac:dyDescent="0.25">
      <c r="Z2569" t="s">
        <v>4315</v>
      </c>
      <c r="AA2569" t="s">
        <v>3045</v>
      </c>
      <c r="AD2569" s="3"/>
    </row>
    <row r="2570" spans="26:30" x14ac:dyDescent="0.25">
      <c r="Z2570" t="s">
        <v>4316</v>
      </c>
      <c r="AA2570" t="s">
        <v>3045</v>
      </c>
      <c r="AD2570" s="3"/>
    </row>
    <row r="2571" spans="26:30" x14ac:dyDescent="0.25">
      <c r="Z2571" t="s">
        <v>4317</v>
      </c>
      <c r="AA2571" t="s">
        <v>3045</v>
      </c>
      <c r="AD2571" s="3"/>
    </row>
    <row r="2572" spans="26:30" x14ac:dyDescent="0.25">
      <c r="Z2572" t="s">
        <v>4318</v>
      </c>
      <c r="AA2572" t="s">
        <v>3045</v>
      </c>
      <c r="AD2572" s="3"/>
    </row>
    <row r="2573" spans="26:30" x14ac:dyDescent="0.25">
      <c r="Z2573" t="s">
        <v>4319</v>
      </c>
      <c r="AA2573" t="s">
        <v>3045</v>
      </c>
      <c r="AD2573" s="3"/>
    </row>
    <row r="2574" spans="26:30" x14ac:dyDescent="0.25">
      <c r="Z2574" t="s">
        <v>4320</v>
      </c>
      <c r="AA2574" t="s">
        <v>3045</v>
      </c>
      <c r="AD2574" s="3"/>
    </row>
    <row r="2575" spans="26:30" x14ac:dyDescent="0.25">
      <c r="Z2575" t="s">
        <v>4321</v>
      </c>
      <c r="AA2575" t="s">
        <v>3045</v>
      </c>
      <c r="AD2575" s="3"/>
    </row>
    <row r="2576" spans="26:30" x14ac:dyDescent="0.25">
      <c r="Z2576" t="s">
        <v>4322</v>
      </c>
      <c r="AA2576" t="s">
        <v>3045</v>
      </c>
      <c r="AD2576" s="3"/>
    </row>
    <row r="2577" spans="26:30" x14ac:dyDescent="0.25">
      <c r="Z2577" t="s">
        <v>4323</v>
      </c>
      <c r="AA2577" t="s">
        <v>3045</v>
      </c>
      <c r="AD2577" s="3"/>
    </row>
    <row r="2578" spans="26:30" x14ac:dyDescent="0.25">
      <c r="Z2578" t="s">
        <v>4324</v>
      </c>
      <c r="AA2578" t="s">
        <v>3045</v>
      </c>
      <c r="AD2578" s="3"/>
    </row>
    <row r="2579" spans="26:30" x14ac:dyDescent="0.25">
      <c r="Z2579" t="s">
        <v>4325</v>
      </c>
      <c r="AA2579" t="s">
        <v>3045</v>
      </c>
      <c r="AD2579" s="3"/>
    </row>
    <row r="2580" spans="26:30" x14ac:dyDescent="0.25">
      <c r="Z2580" t="s">
        <v>4326</v>
      </c>
      <c r="AA2580" t="s">
        <v>3045</v>
      </c>
      <c r="AD2580" s="3"/>
    </row>
    <row r="2581" spans="26:30" x14ac:dyDescent="0.25">
      <c r="Z2581" t="s">
        <v>4327</v>
      </c>
      <c r="AA2581" t="s">
        <v>3045</v>
      </c>
      <c r="AD2581" s="3"/>
    </row>
    <row r="2582" spans="26:30" x14ac:dyDescent="0.25">
      <c r="Z2582" t="s">
        <v>4328</v>
      </c>
      <c r="AA2582" t="s">
        <v>3045</v>
      </c>
      <c r="AD2582" s="3"/>
    </row>
    <row r="2583" spans="26:30" x14ac:dyDescent="0.25">
      <c r="Z2583" t="s">
        <v>4329</v>
      </c>
      <c r="AA2583" t="s">
        <v>3045</v>
      </c>
      <c r="AD2583" s="3"/>
    </row>
    <row r="2584" spans="26:30" x14ac:dyDescent="0.25">
      <c r="Z2584" t="s">
        <v>4330</v>
      </c>
      <c r="AA2584" t="s">
        <v>3045</v>
      </c>
      <c r="AD2584" s="3"/>
    </row>
    <row r="2585" spans="26:30" x14ac:dyDescent="0.25">
      <c r="Z2585" t="s">
        <v>4331</v>
      </c>
      <c r="AA2585" t="s">
        <v>3045</v>
      </c>
      <c r="AD2585" s="3"/>
    </row>
    <row r="2586" spans="26:30" x14ac:dyDescent="0.25">
      <c r="Z2586" t="s">
        <v>4332</v>
      </c>
      <c r="AA2586" t="s">
        <v>3045</v>
      </c>
      <c r="AD2586" s="3"/>
    </row>
    <row r="2587" spans="26:30" x14ac:dyDescent="0.25">
      <c r="Z2587" t="s">
        <v>4332</v>
      </c>
      <c r="AA2587" t="s">
        <v>3045</v>
      </c>
      <c r="AD2587" s="3"/>
    </row>
    <row r="2588" spans="26:30" x14ac:dyDescent="0.25">
      <c r="Z2588" t="s">
        <v>4333</v>
      </c>
      <c r="AA2588" t="s">
        <v>3045</v>
      </c>
      <c r="AD2588" s="3"/>
    </row>
    <row r="2589" spans="26:30" x14ac:dyDescent="0.25">
      <c r="Z2589" t="s">
        <v>4334</v>
      </c>
      <c r="AA2589" t="s">
        <v>3045</v>
      </c>
      <c r="AD2589" s="3"/>
    </row>
    <row r="2590" spans="26:30" x14ac:dyDescent="0.25">
      <c r="Z2590" t="s">
        <v>4335</v>
      </c>
      <c r="AA2590" t="s">
        <v>3045</v>
      </c>
      <c r="AD2590" s="3"/>
    </row>
    <row r="2591" spans="26:30" x14ac:dyDescent="0.25">
      <c r="Z2591" t="s">
        <v>4336</v>
      </c>
      <c r="AA2591" t="s">
        <v>3045</v>
      </c>
      <c r="AD2591" s="3"/>
    </row>
    <row r="2592" spans="26:30" x14ac:dyDescent="0.25">
      <c r="Z2592" t="s">
        <v>4337</v>
      </c>
      <c r="AA2592" t="s">
        <v>3045</v>
      </c>
      <c r="AD2592" s="3"/>
    </row>
    <row r="2593" spans="26:30" x14ac:dyDescent="0.25">
      <c r="Z2593" t="s">
        <v>4338</v>
      </c>
      <c r="AA2593" t="s">
        <v>3045</v>
      </c>
      <c r="AD2593" s="3"/>
    </row>
    <row r="2594" spans="26:30" x14ac:dyDescent="0.25">
      <c r="Z2594" t="s">
        <v>4339</v>
      </c>
      <c r="AA2594" t="s">
        <v>3045</v>
      </c>
      <c r="AD2594" s="3"/>
    </row>
    <row r="2595" spans="26:30" x14ac:dyDescent="0.25">
      <c r="Z2595" t="s">
        <v>4340</v>
      </c>
      <c r="AA2595" t="s">
        <v>3045</v>
      </c>
      <c r="AD2595" s="3"/>
    </row>
    <row r="2596" spans="26:30" x14ac:dyDescent="0.25">
      <c r="Z2596" t="s">
        <v>4341</v>
      </c>
      <c r="AA2596" t="s">
        <v>3045</v>
      </c>
      <c r="AD2596" s="3"/>
    </row>
    <row r="2597" spans="26:30" x14ac:dyDescent="0.25">
      <c r="Z2597" t="s">
        <v>4342</v>
      </c>
      <c r="AA2597" t="s">
        <v>3045</v>
      </c>
      <c r="AD2597" s="3"/>
    </row>
    <row r="2598" spans="26:30" x14ac:dyDescent="0.25">
      <c r="Z2598" t="s">
        <v>4343</v>
      </c>
      <c r="AA2598" t="s">
        <v>3045</v>
      </c>
      <c r="AD2598" s="3"/>
    </row>
    <row r="2599" spans="26:30" x14ac:dyDescent="0.25">
      <c r="Z2599" t="s">
        <v>4344</v>
      </c>
      <c r="AA2599" t="s">
        <v>3045</v>
      </c>
      <c r="AD2599" s="3"/>
    </row>
    <row r="2600" spans="26:30" x14ac:dyDescent="0.25">
      <c r="Z2600" t="s">
        <v>4345</v>
      </c>
      <c r="AA2600" t="s">
        <v>3045</v>
      </c>
      <c r="AD2600" s="3"/>
    </row>
    <row r="2601" spans="26:30" x14ac:dyDescent="0.25">
      <c r="Z2601" t="s">
        <v>4346</v>
      </c>
      <c r="AA2601" t="s">
        <v>3045</v>
      </c>
      <c r="AD2601" s="3"/>
    </row>
    <row r="2602" spans="26:30" x14ac:dyDescent="0.25">
      <c r="Z2602" t="s">
        <v>4347</v>
      </c>
      <c r="AA2602" t="s">
        <v>3045</v>
      </c>
      <c r="AD2602" s="3"/>
    </row>
    <row r="2603" spans="26:30" x14ac:dyDescent="0.25">
      <c r="Z2603" t="s">
        <v>4348</v>
      </c>
      <c r="AA2603" t="s">
        <v>3045</v>
      </c>
      <c r="AD2603" s="3"/>
    </row>
    <row r="2604" spans="26:30" x14ac:dyDescent="0.25">
      <c r="Z2604" t="s">
        <v>4349</v>
      </c>
      <c r="AA2604" t="s">
        <v>3045</v>
      </c>
      <c r="AD2604" s="3"/>
    </row>
    <row r="2605" spans="26:30" x14ac:dyDescent="0.25">
      <c r="Z2605" t="s">
        <v>4350</v>
      </c>
      <c r="AA2605" t="s">
        <v>3045</v>
      </c>
      <c r="AD2605" s="3"/>
    </row>
    <row r="2606" spans="26:30" x14ac:dyDescent="0.25">
      <c r="Z2606" t="s">
        <v>4351</v>
      </c>
      <c r="AA2606" t="s">
        <v>3045</v>
      </c>
      <c r="AD2606" s="3"/>
    </row>
    <row r="2607" spans="26:30" x14ac:dyDescent="0.25">
      <c r="Z2607" t="s">
        <v>4352</v>
      </c>
      <c r="AA2607" t="s">
        <v>3045</v>
      </c>
      <c r="AD2607" s="3"/>
    </row>
    <row r="2608" spans="26:30" x14ac:dyDescent="0.25">
      <c r="Z2608" t="s">
        <v>4353</v>
      </c>
      <c r="AA2608" t="s">
        <v>3045</v>
      </c>
      <c r="AD2608" s="3"/>
    </row>
    <row r="2609" spans="26:30" x14ac:dyDescent="0.25">
      <c r="Z2609" t="s">
        <v>4354</v>
      </c>
      <c r="AA2609" t="s">
        <v>3045</v>
      </c>
      <c r="AD2609" s="3"/>
    </row>
    <row r="2610" spans="26:30" x14ac:dyDescent="0.25">
      <c r="Z2610" t="s">
        <v>4355</v>
      </c>
      <c r="AA2610" t="s">
        <v>3045</v>
      </c>
      <c r="AD2610" s="3"/>
    </row>
    <row r="2611" spans="26:30" x14ac:dyDescent="0.25">
      <c r="Z2611" t="s">
        <v>4356</v>
      </c>
      <c r="AA2611" t="s">
        <v>3045</v>
      </c>
      <c r="AD2611" s="3"/>
    </row>
    <row r="2612" spans="26:30" x14ac:dyDescent="0.25">
      <c r="Z2612" t="s">
        <v>4357</v>
      </c>
      <c r="AA2612" t="s">
        <v>3045</v>
      </c>
      <c r="AD2612" s="3"/>
    </row>
    <row r="2613" spans="26:30" x14ac:dyDescent="0.25">
      <c r="Z2613" t="s">
        <v>4358</v>
      </c>
      <c r="AA2613" t="s">
        <v>3045</v>
      </c>
      <c r="AD2613" s="3"/>
    </row>
    <row r="2614" spans="26:30" x14ac:dyDescent="0.25">
      <c r="Z2614" t="s">
        <v>4359</v>
      </c>
      <c r="AA2614" t="s">
        <v>3045</v>
      </c>
      <c r="AD2614" s="3"/>
    </row>
    <row r="2615" spans="26:30" x14ac:dyDescent="0.25">
      <c r="Z2615" t="s">
        <v>4360</v>
      </c>
      <c r="AA2615" t="s">
        <v>3045</v>
      </c>
      <c r="AD2615" s="3"/>
    </row>
    <row r="2616" spans="26:30" x14ac:dyDescent="0.25">
      <c r="Z2616" t="s">
        <v>4361</v>
      </c>
      <c r="AA2616" t="s">
        <v>3045</v>
      </c>
      <c r="AD2616" s="3"/>
    </row>
    <row r="2617" spans="26:30" x14ac:dyDescent="0.25">
      <c r="Z2617" t="s">
        <v>4362</v>
      </c>
      <c r="AA2617" t="s">
        <v>3045</v>
      </c>
      <c r="AD2617" s="3"/>
    </row>
    <row r="2618" spans="26:30" x14ac:dyDescent="0.25">
      <c r="Z2618" t="s">
        <v>4363</v>
      </c>
      <c r="AA2618" t="s">
        <v>3045</v>
      </c>
      <c r="AD2618" s="3"/>
    </row>
    <row r="2619" spans="26:30" x14ac:dyDescent="0.25">
      <c r="Z2619" t="s">
        <v>4364</v>
      </c>
      <c r="AA2619" t="s">
        <v>3045</v>
      </c>
      <c r="AD2619" s="3"/>
    </row>
    <row r="2620" spans="26:30" x14ac:dyDescent="0.25">
      <c r="Z2620" t="s">
        <v>4365</v>
      </c>
      <c r="AA2620" t="s">
        <v>3045</v>
      </c>
      <c r="AD2620" s="3"/>
    </row>
    <row r="2621" spans="26:30" x14ac:dyDescent="0.25">
      <c r="Z2621" t="s">
        <v>4366</v>
      </c>
      <c r="AA2621" t="s">
        <v>3045</v>
      </c>
      <c r="AD2621" s="3"/>
    </row>
    <row r="2622" spans="26:30" x14ac:dyDescent="0.25">
      <c r="Z2622" t="s">
        <v>4367</v>
      </c>
      <c r="AA2622" t="s">
        <v>3045</v>
      </c>
      <c r="AD2622" s="3"/>
    </row>
    <row r="2623" spans="26:30" x14ac:dyDescent="0.25">
      <c r="Z2623" t="s">
        <v>4368</v>
      </c>
      <c r="AA2623" t="s">
        <v>3045</v>
      </c>
      <c r="AD2623" s="3"/>
    </row>
    <row r="2624" spans="26:30" x14ac:dyDescent="0.25">
      <c r="Z2624" t="s">
        <v>4369</v>
      </c>
      <c r="AA2624" t="s">
        <v>3045</v>
      </c>
      <c r="AD2624" s="3"/>
    </row>
    <row r="2625" spans="26:30" x14ac:dyDescent="0.25">
      <c r="Z2625" t="s">
        <v>4370</v>
      </c>
      <c r="AA2625" t="s">
        <v>3045</v>
      </c>
      <c r="AD2625" s="3"/>
    </row>
    <row r="2626" spans="26:30" x14ac:dyDescent="0.25">
      <c r="Z2626" t="s">
        <v>4371</v>
      </c>
      <c r="AA2626" t="s">
        <v>3045</v>
      </c>
      <c r="AD2626" s="3"/>
    </row>
    <row r="2627" spans="26:30" x14ac:dyDescent="0.25">
      <c r="Z2627" t="s">
        <v>4372</v>
      </c>
      <c r="AA2627" t="s">
        <v>3045</v>
      </c>
      <c r="AD2627" s="3"/>
    </row>
    <row r="2628" spans="26:30" x14ac:dyDescent="0.25">
      <c r="Z2628" t="s">
        <v>4373</v>
      </c>
      <c r="AA2628" t="s">
        <v>3045</v>
      </c>
      <c r="AD2628" s="3"/>
    </row>
    <row r="2629" spans="26:30" x14ac:dyDescent="0.25">
      <c r="Z2629" t="s">
        <v>4374</v>
      </c>
      <c r="AA2629" t="s">
        <v>3045</v>
      </c>
      <c r="AD2629" s="3"/>
    </row>
    <row r="2630" spans="26:30" x14ac:dyDescent="0.25">
      <c r="Z2630" t="s">
        <v>4375</v>
      </c>
      <c r="AA2630" t="s">
        <v>3045</v>
      </c>
      <c r="AD2630" s="3"/>
    </row>
    <row r="2631" spans="26:30" x14ac:dyDescent="0.25">
      <c r="Z2631" t="s">
        <v>4376</v>
      </c>
      <c r="AA2631" t="s">
        <v>3082</v>
      </c>
      <c r="AD2631" s="3"/>
    </row>
    <row r="2632" spans="26:30" x14ac:dyDescent="0.25">
      <c r="Z2632" t="s">
        <v>4377</v>
      </c>
      <c r="AA2632" t="s">
        <v>3045</v>
      </c>
      <c r="AD2632" s="3"/>
    </row>
    <row r="2633" spans="26:30" x14ac:dyDescent="0.25">
      <c r="Z2633" t="s">
        <v>4378</v>
      </c>
      <c r="AA2633" t="s">
        <v>3045</v>
      </c>
      <c r="AD2633" s="3"/>
    </row>
    <row r="2634" spans="26:30" x14ac:dyDescent="0.25">
      <c r="Z2634" t="s">
        <v>4379</v>
      </c>
      <c r="AA2634" t="s">
        <v>3045</v>
      </c>
      <c r="AD2634" s="3"/>
    </row>
    <row r="2635" spans="26:30" x14ac:dyDescent="0.25">
      <c r="Z2635" t="s">
        <v>4380</v>
      </c>
      <c r="AA2635" t="s">
        <v>3045</v>
      </c>
      <c r="AD2635" s="3"/>
    </row>
    <row r="2636" spans="26:30" x14ac:dyDescent="0.25">
      <c r="Z2636" t="s">
        <v>4381</v>
      </c>
      <c r="AA2636" t="s">
        <v>3045</v>
      </c>
      <c r="AD2636" s="3"/>
    </row>
    <row r="2637" spans="26:30" x14ac:dyDescent="0.25">
      <c r="Z2637" t="s">
        <v>4382</v>
      </c>
      <c r="AA2637" t="s">
        <v>3045</v>
      </c>
      <c r="AD2637" s="3"/>
    </row>
    <row r="2638" spans="26:30" x14ac:dyDescent="0.25">
      <c r="Z2638" t="s">
        <v>4383</v>
      </c>
      <c r="AA2638" t="s">
        <v>3045</v>
      </c>
      <c r="AD2638" s="3"/>
    </row>
    <row r="2639" spans="26:30" x14ac:dyDescent="0.25">
      <c r="Z2639" t="s">
        <v>4384</v>
      </c>
      <c r="AA2639" t="s">
        <v>3045</v>
      </c>
      <c r="AD2639" s="3"/>
    </row>
    <row r="2640" spans="26:30" x14ac:dyDescent="0.25">
      <c r="Z2640" t="s">
        <v>4385</v>
      </c>
      <c r="AA2640" t="s">
        <v>3045</v>
      </c>
      <c r="AD2640" s="3"/>
    </row>
    <row r="2641" spans="26:30" x14ac:dyDescent="0.25">
      <c r="Z2641" t="s">
        <v>4386</v>
      </c>
      <c r="AA2641" t="s">
        <v>3045</v>
      </c>
      <c r="AD2641" s="3"/>
    </row>
    <row r="2642" spans="26:30" x14ac:dyDescent="0.25">
      <c r="Z2642" t="s">
        <v>4387</v>
      </c>
      <c r="AA2642" t="s">
        <v>3045</v>
      </c>
      <c r="AD2642" s="3"/>
    </row>
    <row r="2643" spans="26:30" x14ac:dyDescent="0.25">
      <c r="Z2643" t="s">
        <v>4388</v>
      </c>
      <c r="AA2643" t="s">
        <v>3045</v>
      </c>
      <c r="AD2643" s="3"/>
    </row>
    <row r="2644" spans="26:30" x14ac:dyDescent="0.25">
      <c r="Z2644" t="s">
        <v>4389</v>
      </c>
      <c r="AA2644" t="s">
        <v>3045</v>
      </c>
      <c r="AD2644" s="3"/>
    </row>
    <row r="2645" spans="26:30" x14ac:dyDescent="0.25">
      <c r="Z2645" t="s">
        <v>4390</v>
      </c>
      <c r="AA2645" t="s">
        <v>3045</v>
      </c>
      <c r="AD2645" s="3"/>
    </row>
    <row r="2646" spans="26:30" x14ac:dyDescent="0.25">
      <c r="Z2646" t="s">
        <v>4384</v>
      </c>
      <c r="AA2646" t="s">
        <v>3045</v>
      </c>
      <c r="AD2646" s="3"/>
    </row>
    <row r="2647" spans="26:30" x14ac:dyDescent="0.25">
      <c r="Z2647" t="s">
        <v>4391</v>
      </c>
      <c r="AA2647" t="s">
        <v>3045</v>
      </c>
      <c r="AD2647" s="3"/>
    </row>
    <row r="2648" spans="26:30" x14ac:dyDescent="0.25">
      <c r="Z2648" t="s">
        <v>4392</v>
      </c>
      <c r="AA2648" t="s">
        <v>3045</v>
      </c>
      <c r="AD2648" s="3"/>
    </row>
    <row r="2649" spans="26:30" x14ac:dyDescent="0.25">
      <c r="Z2649" t="s">
        <v>4393</v>
      </c>
      <c r="AA2649" t="s">
        <v>3045</v>
      </c>
      <c r="AD2649" s="3"/>
    </row>
    <row r="2650" spans="26:30" x14ac:dyDescent="0.25">
      <c r="Z2650" t="s">
        <v>4394</v>
      </c>
      <c r="AA2650" t="s">
        <v>3045</v>
      </c>
      <c r="AD2650" s="3"/>
    </row>
    <row r="2651" spans="26:30" x14ac:dyDescent="0.25">
      <c r="Z2651" t="s">
        <v>4395</v>
      </c>
      <c r="AA2651" t="s">
        <v>3045</v>
      </c>
      <c r="AD2651" s="3"/>
    </row>
    <row r="2652" spans="26:30" x14ac:dyDescent="0.25">
      <c r="Z2652" t="s">
        <v>4396</v>
      </c>
      <c r="AA2652" t="s">
        <v>3045</v>
      </c>
      <c r="AD2652" s="3"/>
    </row>
    <row r="2653" spans="26:30" x14ac:dyDescent="0.25">
      <c r="Z2653" t="s">
        <v>4397</v>
      </c>
      <c r="AA2653" t="s">
        <v>3045</v>
      </c>
      <c r="AD2653" s="3"/>
    </row>
    <row r="2654" spans="26:30" x14ac:dyDescent="0.25">
      <c r="Z2654" t="s">
        <v>4398</v>
      </c>
      <c r="AA2654" t="s">
        <v>3045</v>
      </c>
      <c r="AD2654" s="3"/>
    </row>
    <row r="2655" spans="26:30" x14ac:dyDescent="0.25">
      <c r="Z2655" t="s">
        <v>4399</v>
      </c>
      <c r="AA2655" t="s">
        <v>3045</v>
      </c>
      <c r="AD2655" s="3"/>
    </row>
    <row r="2656" spans="26:30" x14ac:dyDescent="0.25">
      <c r="Z2656" t="s">
        <v>4400</v>
      </c>
      <c r="AA2656" t="s">
        <v>3045</v>
      </c>
      <c r="AD2656" s="3"/>
    </row>
    <row r="2657" spans="26:30" x14ac:dyDescent="0.25">
      <c r="Z2657" t="s">
        <v>4401</v>
      </c>
      <c r="AA2657" t="s">
        <v>3045</v>
      </c>
      <c r="AD2657" s="3"/>
    </row>
    <row r="2658" spans="26:30" x14ac:dyDescent="0.25">
      <c r="Z2658" t="s">
        <v>4402</v>
      </c>
      <c r="AA2658" t="s">
        <v>3045</v>
      </c>
      <c r="AD2658" s="3"/>
    </row>
    <row r="2659" spans="26:30" x14ac:dyDescent="0.25">
      <c r="Z2659" t="s">
        <v>4403</v>
      </c>
      <c r="AA2659" t="s">
        <v>3045</v>
      </c>
      <c r="AD2659" s="3"/>
    </row>
    <row r="2660" spans="26:30" x14ac:dyDescent="0.25">
      <c r="Z2660" t="s">
        <v>4404</v>
      </c>
      <c r="AA2660" t="s">
        <v>3045</v>
      </c>
      <c r="AD2660" s="3"/>
    </row>
    <row r="2661" spans="26:30" x14ac:dyDescent="0.25">
      <c r="Z2661" t="s">
        <v>4405</v>
      </c>
      <c r="AA2661" t="s">
        <v>3045</v>
      </c>
      <c r="AD2661" s="3"/>
    </row>
    <row r="2662" spans="26:30" x14ac:dyDescent="0.25">
      <c r="Z2662" t="s">
        <v>4406</v>
      </c>
      <c r="AA2662" t="s">
        <v>3045</v>
      </c>
      <c r="AD2662" s="3"/>
    </row>
    <row r="2663" spans="26:30" x14ac:dyDescent="0.25">
      <c r="Z2663" t="s">
        <v>4407</v>
      </c>
      <c r="AA2663" t="s">
        <v>3045</v>
      </c>
      <c r="AD2663" s="3"/>
    </row>
    <row r="2664" spans="26:30" x14ac:dyDescent="0.25">
      <c r="Z2664" t="s">
        <v>4408</v>
      </c>
      <c r="AA2664" t="s">
        <v>3045</v>
      </c>
      <c r="AD2664" s="3"/>
    </row>
    <row r="2665" spans="26:30" x14ac:dyDescent="0.25">
      <c r="Z2665" t="s">
        <v>4409</v>
      </c>
      <c r="AA2665" t="s">
        <v>3045</v>
      </c>
      <c r="AD2665" s="3"/>
    </row>
    <row r="2666" spans="26:30" x14ac:dyDescent="0.25">
      <c r="Z2666" t="s">
        <v>4410</v>
      </c>
      <c r="AA2666" t="s">
        <v>3045</v>
      </c>
      <c r="AD2666" s="3"/>
    </row>
    <row r="2667" spans="26:30" x14ac:dyDescent="0.25">
      <c r="Z2667" t="s">
        <v>4411</v>
      </c>
      <c r="AA2667" t="s">
        <v>3045</v>
      </c>
      <c r="AD2667" s="3"/>
    </row>
    <row r="2668" spans="26:30" x14ac:dyDescent="0.25">
      <c r="Z2668" t="s">
        <v>4412</v>
      </c>
      <c r="AA2668" t="s">
        <v>3045</v>
      </c>
      <c r="AD2668" s="3"/>
    </row>
    <row r="2669" spans="26:30" x14ac:dyDescent="0.25">
      <c r="Z2669" t="s">
        <v>4413</v>
      </c>
      <c r="AA2669" t="s">
        <v>3045</v>
      </c>
      <c r="AD2669" s="3"/>
    </row>
    <row r="2670" spans="26:30" x14ac:dyDescent="0.25">
      <c r="Z2670" t="s">
        <v>4414</v>
      </c>
      <c r="AA2670" t="s">
        <v>3045</v>
      </c>
      <c r="AD2670" s="3"/>
    </row>
    <row r="2671" spans="26:30" x14ac:dyDescent="0.25">
      <c r="Z2671" t="s">
        <v>4415</v>
      </c>
      <c r="AA2671" t="s">
        <v>3045</v>
      </c>
      <c r="AD2671" s="3"/>
    </row>
    <row r="2672" spans="26:30" x14ac:dyDescent="0.25">
      <c r="Z2672" t="s">
        <v>4416</v>
      </c>
      <c r="AA2672" t="s">
        <v>3045</v>
      </c>
      <c r="AD2672" s="3"/>
    </row>
    <row r="2673" spans="26:30" x14ac:dyDescent="0.25">
      <c r="Z2673" t="s">
        <v>4417</v>
      </c>
      <c r="AA2673" t="s">
        <v>3045</v>
      </c>
      <c r="AD2673" s="3"/>
    </row>
    <row r="2674" spans="26:30" x14ac:dyDescent="0.25">
      <c r="Z2674" t="s">
        <v>4418</v>
      </c>
      <c r="AA2674" t="s">
        <v>3045</v>
      </c>
      <c r="AD2674" s="3"/>
    </row>
    <row r="2675" spans="26:30" x14ac:dyDescent="0.25">
      <c r="Z2675" t="s">
        <v>4419</v>
      </c>
      <c r="AA2675" t="s">
        <v>3045</v>
      </c>
      <c r="AD2675" s="3"/>
    </row>
    <row r="2676" spans="26:30" x14ac:dyDescent="0.25">
      <c r="Z2676" t="s">
        <v>4420</v>
      </c>
      <c r="AA2676" t="s">
        <v>3045</v>
      </c>
      <c r="AD2676" s="3"/>
    </row>
    <row r="2677" spans="26:30" x14ac:dyDescent="0.25">
      <c r="Z2677" t="s">
        <v>4421</v>
      </c>
      <c r="AA2677" t="s">
        <v>3045</v>
      </c>
      <c r="AD2677" s="3"/>
    </row>
    <row r="2678" spans="26:30" x14ac:dyDescent="0.25">
      <c r="Z2678" t="s">
        <v>4422</v>
      </c>
      <c r="AA2678" t="s">
        <v>3045</v>
      </c>
      <c r="AD2678" s="3"/>
    </row>
    <row r="2679" spans="26:30" x14ac:dyDescent="0.25">
      <c r="Z2679" t="s">
        <v>4423</v>
      </c>
      <c r="AA2679" t="s">
        <v>3045</v>
      </c>
      <c r="AD2679" s="3"/>
    </row>
    <row r="2680" spans="26:30" x14ac:dyDescent="0.25">
      <c r="Z2680" t="s">
        <v>4424</v>
      </c>
      <c r="AA2680" t="s">
        <v>3045</v>
      </c>
      <c r="AD2680" s="3"/>
    </row>
    <row r="2681" spans="26:30" x14ac:dyDescent="0.25">
      <c r="Z2681" t="s">
        <v>4425</v>
      </c>
      <c r="AA2681" t="s">
        <v>3045</v>
      </c>
      <c r="AD2681" s="3"/>
    </row>
    <row r="2682" spans="26:30" x14ac:dyDescent="0.25">
      <c r="Z2682" t="s">
        <v>4426</v>
      </c>
      <c r="AA2682" t="s">
        <v>3045</v>
      </c>
      <c r="AD2682" s="3"/>
    </row>
    <row r="2683" spans="26:30" x14ac:dyDescent="0.25">
      <c r="Z2683" t="s">
        <v>4427</v>
      </c>
      <c r="AA2683" t="s">
        <v>3045</v>
      </c>
      <c r="AD2683" s="3"/>
    </row>
    <row r="2684" spans="26:30" x14ac:dyDescent="0.25">
      <c r="Z2684" t="s">
        <v>4428</v>
      </c>
      <c r="AA2684" t="s">
        <v>3045</v>
      </c>
      <c r="AD2684" s="3"/>
    </row>
    <row r="2685" spans="26:30" x14ac:dyDescent="0.25">
      <c r="Z2685" t="s">
        <v>4429</v>
      </c>
      <c r="AA2685" t="s">
        <v>3045</v>
      </c>
      <c r="AD2685" s="3"/>
    </row>
    <row r="2686" spans="26:30" x14ac:dyDescent="0.25">
      <c r="Z2686" t="s">
        <v>4430</v>
      </c>
      <c r="AA2686" t="s">
        <v>3045</v>
      </c>
      <c r="AD2686" s="3"/>
    </row>
    <row r="2687" spans="26:30" x14ac:dyDescent="0.25">
      <c r="Z2687" t="s">
        <v>4431</v>
      </c>
      <c r="AA2687" t="s">
        <v>3045</v>
      </c>
      <c r="AD2687" s="3"/>
    </row>
    <row r="2688" spans="26:30" x14ac:dyDescent="0.25">
      <c r="Z2688" t="s">
        <v>4432</v>
      </c>
      <c r="AA2688" t="s">
        <v>3045</v>
      </c>
      <c r="AD2688" s="3"/>
    </row>
    <row r="2689" spans="26:30" x14ac:dyDescent="0.25">
      <c r="Z2689" t="s">
        <v>4433</v>
      </c>
      <c r="AA2689" t="s">
        <v>3045</v>
      </c>
      <c r="AD2689" s="3"/>
    </row>
    <row r="2690" spans="26:30" x14ac:dyDescent="0.25">
      <c r="Z2690" t="s">
        <v>4434</v>
      </c>
      <c r="AA2690" t="s">
        <v>3045</v>
      </c>
      <c r="AD2690" s="3"/>
    </row>
    <row r="2691" spans="26:30" x14ac:dyDescent="0.25">
      <c r="Z2691" t="s">
        <v>4435</v>
      </c>
      <c r="AA2691" t="s">
        <v>3045</v>
      </c>
      <c r="AD2691" s="3"/>
    </row>
    <row r="2692" spans="26:30" x14ac:dyDescent="0.25">
      <c r="Z2692" t="s">
        <v>4436</v>
      </c>
      <c r="AA2692" t="s">
        <v>3045</v>
      </c>
      <c r="AD2692" s="3"/>
    </row>
    <row r="2693" spans="26:30" x14ac:dyDescent="0.25">
      <c r="Z2693" t="s">
        <v>4437</v>
      </c>
      <c r="AA2693" t="s">
        <v>3045</v>
      </c>
      <c r="AD2693" s="3"/>
    </row>
    <row r="2694" spans="26:30" x14ac:dyDescent="0.25">
      <c r="Z2694" t="s">
        <v>4438</v>
      </c>
      <c r="AA2694" t="s">
        <v>3045</v>
      </c>
      <c r="AD2694" s="3"/>
    </row>
    <row r="2695" spans="26:30" x14ac:dyDescent="0.25">
      <c r="Z2695" t="s">
        <v>4439</v>
      </c>
      <c r="AA2695" t="s">
        <v>3045</v>
      </c>
      <c r="AD2695" s="3"/>
    </row>
    <row r="2696" spans="26:30" x14ac:dyDescent="0.25">
      <c r="Z2696" t="s">
        <v>4440</v>
      </c>
      <c r="AA2696" t="s">
        <v>3045</v>
      </c>
      <c r="AD2696" s="3"/>
    </row>
    <row r="2697" spans="26:30" x14ac:dyDescent="0.25">
      <c r="Z2697" t="s">
        <v>4441</v>
      </c>
      <c r="AA2697" t="s">
        <v>3045</v>
      </c>
      <c r="AD2697" s="3"/>
    </row>
    <row r="2698" spans="26:30" x14ac:dyDescent="0.25">
      <c r="Z2698" t="s">
        <v>4442</v>
      </c>
      <c r="AA2698" t="s">
        <v>3045</v>
      </c>
      <c r="AD2698" s="3"/>
    </row>
    <row r="2699" spans="26:30" x14ac:dyDescent="0.25">
      <c r="Z2699" t="s">
        <v>4443</v>
      </c>
      <c r="AA2699" t="s">
        <v>3045</v>
      </c>
      <c r="AD2699" s="3"/>
    </row>
    <row r="2700" spans="26:30" x14ac:dyDescent="0.25">
      <c r="Z2700" t="s">
        <v>4444</v>
      </c>
      <c r="AA2700" t="s">
        <v>3045</v>
      </c>
      <c r="AD2700" s="3"/>
    </row>
    <row r="2701" spans="26:30" x14ac:dyDescent="0.25">
      <c r="Z2701" t="s">
        <v>4445</v>
      </c>
      <c r="AA2701" t="s">
        <v>3045</v>
      </c>
      <c r="AD2701" s="3"/>
    </row>
    <row r="2702" spans="26:30" x14ac:dyDescent="0.25">
      <c r="Z2702" t="s">
        <v>4446</v>
      </c>
      <c r="AA2702" t="s">
        <v>3045</v>
      </c>
      <c r="AD2702" s="3"/>
    </row>
    <row r="2703" spans="26:30" x14ac:dyDescent="0.25">
      <c r="Z2703" t="s">
        <v>4447</v>
      </c>
      <c r="AA2703" t="s">
        <v>3045</v>
      </c>
      <c r="AD2703" s="3"/>
    </row>
    <row r="2704" spans="26:30" x14ac:dyDescent="0.25">
      <c r="Z2704" t="s">
        <v>4448</v>
      </c>
      <c r="AA2704" t="s">
        <v>3045</v>
      </c>
      <c r="AD2704" s="3"/>
    </row>
    <row r="2705" spans="26:30" x14ac:dyDescent="0.25">
      <c r="Z2705" t="s">
        <v>4449</v>
      </c>
      <c r="AA2705" t="s">
        <v>3045</v>
      </c>
      <c r="AD2705" s="3"/>
    </row>
    <row r="2706" spans="26:30" x14ac:dyDescent="0.25">
      <c r="Z2706" t="s">
        <v>4450</v>
      </c>
      <c r="AA2706" t="s">
        <v>3045</v>
      </c>
      <c r="AD2706" s="3"/>
    </row>
    <row r="2707" spans="26:30" x14ac:dyDescent="0.25">
      <c r="Z2707" t="s">
        <v>4451</v>
      </c>
      <c r="AA2707" t="s">
        <v>3045</v>
      </c>
      <c r="AD2707" s="3"/>
    </row>
    <row r="2708" spans="26:30" x14ac:dyDescent="0.25">
      <c r="Z2708" t="s">
        <v>4452</v>
      </c>
      <c r="AA2708" t="s">
        <v>3045</v>
      </c>
      <c r="AD2708" s="3"/>
    </row>
    <row r="2709" spans="26:30" x14ac:dyDescent="0.25">
      <c r="Z2709" t="s">
        <v>4453</v>
      </c>
      <c r="AA2709" t="s">
        <v>3045</v>
      </c>
      <c r="AD2709" s="3"/>
    </row>
    <row r="2710" spans="26:30" x14ac:dyDescent="0.25">
      <c r="Z2710" t="s">
        <v>4454</v>
      </c>
      <c r="AA2710" t="s">
        <v>3045</v>
      </c>
      <c r="AD2710" s="3"/>
    </row>
    <row r="2711" spans="26:30" x14ac:dyDescent="0.25">
      <c r="Z2711" t="s">
        <v>4455</v>
      </c>
      <c r="AA2711" t="s">
        <v>3045</v>
      </c>
      <c r="AD2711" s="3"/>
    </row>
    <row r="2712" spans="26:30" x14ac:dyDescent="0.25">
      <c r="Z2712" t="s">
        <v>4456</v>
      </c>
      <c r="AA2712" t="s">
        <v>3045</v>
      </c>
      <c r="AD2712" s="3"/>
    </row>
    <row r="2713" spans="26:30" x14ac:dyDescent="0.25">
      <c r="Z2713" t="s">
        <v>4457</v>
      </c>
      <c r="AA2713" t="s">
        <v>3045</v>
      </c>
      <c r="AD2713" s="3"/>
    </row>
    <row r="2714" spans="26:30" x14ac:dyDescent="0.25">
      <c r="Z2714" t="s">
        <v>4458</v>
      </c>
      <c r="AA2714" t="s">
        <v>3045</v>
      </c>
      <c r="AD2714" s="3"/>
    </row>
    <row r="2715" spans="26:30" x14ac:dyDescent="0.25">
      <c r="Z2715" t="s">
        <v>4459</v>
      </c>
      <c r="AA2715" t="s">
        <v>3045</v>
      </c>
      <c r="AD2715" s="3"/>
    </row>
    <row r="2716" spans="26:30" x14ac:dyDescent="0.25">
      <c r="Z2716" t="s">
        <v>4460</v>
      </c>
      <c r="AA2716" t="s">
        <v>3045</v>
      </c>
      <c r="AD2716" s="3"/>
    </row>
    <row r="2717" spans="26:30" x14ac:dyDescent="0.25">
      <c r="Z2717" t="s">
        <v>4461</v>
      </c>
      <c r="AA2717" t="s">
        <v>3045</v>
      </c>
      <c r="AD2717" s="3"/>
    </row>
    <row r="2718" spans="26:30" x14ac:dyDescent="0.25">
      <c r="Z2718" t="s">
        <v>4462</v>
      </c>
      <c r="AA2718" t="s">
        <v>3045</v>
      </c>
      <c r="AD2718" s="3"/>
    </row>
    <row r="2719" spans="26:30" x14ac:dyDescent="0.25">
      <c r="Z2719" t="s">
        <v>4463</v>
      </c>
      <c r="AA2719" t="s">
        <v>3045</v>
      </c>
      <c r="AD2719" s="3"/>
    </row>
    <row r="2720" spans="26:30" x14ac:dyDescent="0.25">
      <c r="Z2720" t="s">
        <v>4464</v>
      </c>
      <c r="AA2720" t="s">
        <v>3045</v>
      </c>
      <c r="AD2720" s="3"/>
    </row>
    <row r="2721" spans="26:30" x14ac:dyDescent="0.25">
      <c r="Z2721" t="s">
        <v>4465</v>
      </c>
      <c r="AA2721" t="s">
        <v>3045</v>
      </c>
      <c r="AD2721" s="3"/>
    </row>
    <row r="2722" spans="26:30" x14ac:dyDescent="0.25">
      <c r="Z2722" t="s">
        <v>4466</v>
      </c>
      <c r="AA2722" t="s">
        <v>3045</v>
      </c>
      <c r="AD2722" s="3"/>
    </row>
    <row r="2723" spans="26:30" x14ac:dyDescent="0.25">
      <c r="Z2723" t="s">
        <v>4467</v>
      </c>
      <c r="AA2723" t="s">
        <v>3045</v>
      </c>
      <c r="AD2723" s="3"/>
    </row>
    <row r="2724" spans="26:30" x14ac:dyDescent="0.25">
      <c r="Z2724" t="s">
        <v>4468</v>
      </c>
      <c r="AA2724" t="s">
        <v>3045</v>
      </c>
      <c r="AD2724" s="3"/>
    </row>
    <row r="2725" spans="26:30" x14ac:dyDescent="0.25">
      <c r="Z2725" t="s">
        <v>4469</v>
      </c>
      <c r="AA2725" t="s">
        <v>3045</v>
      </c>
      <c r="AD2725" s="3"/>
    </row>
    <row r="2726" spans="26:30" x14ac:dyDescent="0.25">
      <c r="Z2726" t="s">
        <v>4470</v>
      </c>
      <c r="AA2726" t="s">
        <v>3045</v>
      </c>
      <c r="AD2726" s="3"/>
    </row>
    <row r="2727" spans="26:30" x14ac:dyDescent="0.25">
      <c r="Z2727" t="s">
        <v>4471</v>
      </c>
      <c r="AA2727" t="s">
        <v>3045</v>
      </c>
      <c r="AD2727" s="3"/>
    </row>
    <row r="2728" spans="26:30" x14ac:dyDescent="0.25">
      <c r="Z2728" t="s">
        <v>4472</v>
      </c>
      <c r="AA2728" t="s">
        <v>3045</v>
      </c>
      <c r="AD2728" s="3"/>
    </row>
    <row r="2729" spans="26:30" x14ac:dyDescent="0.25">
      <c r="Z2729" t="s">
        <v>4473</v>
      </c>
      <c r="AA2729" t="s">
        <v>3045</v>
      </c>
      <c r="AD2729" s="3"/>
    </row>
    <row r="2730" spans="26:30" x14ac:dyDescent="0.25">
      <c r="Z2730" t="s">
        <v>4474</v>
      </c>
      <c r="AA2730" t="s">
        <v>3045</v>
      </c>
      <c r="AD2730" s="3"/>
    </row>
    <row r="2731" spans="26:30" x14ac:dyDescent="0.25">
      <c r="Z2731" t="s">
        <v>4475</v>
      </c>
      <c r="AA2731" t="s">
        <v>3045</v>
      </c>
      <c r="AD2731" s="3"/>
    </row>
    <row r="2732" spans="26:30" x14ac:dyDescent="0.25">
      <c r="Z2732" t="s">
        <v>4476</v>
      </c>
      <c r="AA2732" t="s">
        <v>3045</v>
      </c>
      <c r="AD2732" s="3"/>
    </row>
    <row r="2733" spans="26:30" x14ac:dyDescent="0.25">
      <c r="Z2733" t="s">
        <v>4477</v>
      </c>
      <c r="AA2733" t="s">
        <v>3045</v>
      </c>
      <c r="AD2733" s="3"/>
    </row>
    <row r="2734" spans="26:30" x14ac:dyDescent="0.25">
      <c r="Z2734" t="s">
        <v>4478</v>
      </c>
      <c r="AA2734" t="s">
        <v>3045</v>
      </c>
      <c r="AD2734" s="3"/>
    </row>
    <row r="2735" spans="26:30" x14ac:dyDescent="0.25">
      <c r="Z2735" t="s">
        <v>4479</v>
      </c>
      <c r="AA2735" t="s">
        <v>3045</v>
      </c>
      <c r="AD2735" s="3"/>
    </row>
    <row r="2736" spans="26:30" x14ac:dyDescent="0.25">
      <c r="Z2736" t="s">
        <v>4480</v>
      </c>
      <c r="AA2736" t="s">
        <v>3045</v>
      </c>
      <c r="AD2736" s="3"/>
    </row>
    <row r="2737" spans="26:30" x14ac:dyDescent="0.25">
      <c r="Z2737" t="s">
        <v>4481</v>
      </c>
      <c r="AA2737" t="s">
        <v>3045</v>
      </c>
      <c r="AD2737" s="3"/>
    </row>
    <row r="2738" spans="26:30" x14ac:dyDescent="0.25">
      <c r="Z2738" t="s">
        <v>4482</v>
      </c>
      <c r="AA2738" t="s">
        <v>3045</v>
      </c>
      <c r="AD2738" s="3"/>
    </row>
    <row r="2739" spans="26:30" x14ac:dyDescent="0.25">
      <c r="Z2739" t="s">
        <v>4483</v>
      </c>
      <c r="AA2739" t="s">
        <v>3045</v>
      </c>
      <c r="AD2739" s="3"/>
    </row>
    <row r="2740" spans="26:30" x14ac:dyDescent="0.25">
      <c r="Z2740" t="s">
        <v>4484</v>
      </c>
      <c r="AA2740" t="s">
        <v>3045</v>
      </c>
      <c r="AD2740" s="3"/>
    </row>
    <row r="2741" spans="26:30" x14ac:dyDescent="0.25">
      <c r="Z2741" t="s">
        <v>4485</v>
      </c>
      <c r="AA2741" t="s">
        <v>3045</v>
      </c>
      <c r="AD2741" s="3"/>
    </row>
    <row r="2742" spans="26:30" x14ac:dyDescent="0.25">
      <c r="Z2742" t="s">
        <v>4486</v>
      </c>
      <c r="AA2742" t="s">
        <v>3045</v>
      </c>
      <c r="AD2742" s="3"/>
    </row>
    <row r="2743" spans="26:30" x14ac:dyDescent="0.25">
      <c r="Z2743" t="s">
        <v>4487</v>
      </c>
      <c r="AA2743" t="s">
        <v>3045</v>
      </c>
      <c r="AD2743" s="3"/>
    </row>
    <row r="2744" spans="26:30" x14ac:dyDescent="0.25">
      <c r="Z2744" t="s">
        <v>4488</v>
      </c>
      <c r="AA2744" t="s">
        <v>3045</v>
      </c>
      <c r="AD2744" s="3"/>
    </row>
    <row r="2745" spans="26:30" x14ac:dyDescent="0.25">
      <c r="Z2745" t="s">
        <v>4489</v>
      </c>
      <c r="AA2745" t="s">
        <v>3045</v>
      </c>
      <c r="AD2745" s="3"/>
    </row>
    <row r="2746" spans="26:30" x14ac:dyDescent="0.25">
      <c r="Z2746" t="s">
        <v>4490</v>
      </c>
      <c r="AA2746" t="s">
        <v>3045</v>
      </c>
      <c r="AD2746" s="3"/>
    </row>
    <row r="2747" spans="26:30" x14ac:dyDescent="0.25">
      <c r="Z2747" t="s">
        <v>4491</v>
      </c>
      <c r="AA2747" t="s">
        <v>3045</v>
      </c>
      <c r="AD2747" s="3"/>
    </row>
    <row r="2748" spans="26:30" x14ac:dyDescent="0.25">
      <c r="Z2748" t="s">
        <v>4492</v>
      </c>
      <c r="AA2748" t="s">
        <v>3045</v>
      </c>
      <c r="AD2748" s="3"/>
    </row>
    <row r="2749" spans="26:30" x14ac:dyDescent="0.25">
      <c r="Z2749" t="s">
        <v>4493</v>
      </c>
      <c r="AA2749" t="s">
        <v>3045</v>
      </c>
      <c r="AD2749" s="3"/>
    </row>
    <row r="2750" spans="26:30" x14ac:dyDescent="0.25">
      <c r="Z2750" t="s">
        <v>4494</v>
      </c>
      <c r="AA2750" t="s">
        <v>3045</v>
      </c>
      <c r="AD2750" s="3"/>
    </row>
    <row r="2751" spans="26:30" x14ac:dyDescent="0.25">
      <c r="Z2751" t="s">
        <v>4495</v>
      </c>
      <c r="AA2751" t="s">
        <v>3045</v>
      </c>
      <c r="AD2751" s="3"/>
    </row>
    <row r="2752" spans="26:30" x14ac:dyDescent="0.25">
      <c r="Z2752" t="s">
        <v>4496</v>
      </c>
      <c r="AA2752" t="s">
        <v>3045</v>
      </c>
      <c r="AD2752" s="3"/>
    </row>
    <row r="2753" spans="26:30" x14ac:dyDescent="0.25">
      <c r="Z2753" t="s">
        <v>4497</v>
      </c>
      <c r="AA2753" t="s">
        <v>3045</v>
      </c>
      <c r="AD2753" s="3"/>
    </row>
    <row r="2754" spans="26:30" x14ac:dyDescent="0.25">
      <c r="Z2754" t="s">
        <v>4498</v>
      </c>
      <c r="AA2754" t="s">
        <v>3045</v>
      </c>
      <c r="AD2754" s="3"/>
    </row>
    <row r="2755" spans="26:30" x14ac:dyDescent="0.25">
      <c r="Z2755" t="s">
        <v>4499</v>
      </c>
      <c r="AA2755" t="s">
        <v>3045</v>
      </c>
      <c r="AD2755" s="3"/>
    </row>
    <row r="2756" spans="26:30" x14ac:dyDescent="0.25">
      <c r="Z2756" t="s">
        <v>4500</v>
      </c>
      <c r="AA2756" t="s">
        <v>3045</v>
      </c>
      <c r="AD2756" s="3"/>
    </row>
    <row r="2757" spans="26:30" x14ac:dyDescent="0.25">
      <c r="Z2757" t="s">
        <v>4501</v>
      </c>
      <c r="AA2757" t="s">
        <v>3045</v>
      </c>
      <c r="AD2757" s="3"/>
    </row>
    <row r="2758" spans="26:30" x14ac:dyDescent="0.25">
      <c r="Z2758" t="s">
        <v>4502</v>
      </c>
      <c r="AA2758" t="s">
        <v>3045</v>
      </c>
      <c r="AD2758" s="3"/>
    </row>
    <row r="2759" spans="26:30" x14ac:dyDescent="0.25">
      <c r="Z2759" t="s">
        <v>4503</v>
      </c>
      <c r="AA2759" t="s">
        <v>3045</v>
      </c>
      <c r="AD2759" s="3"/>
    </row>
    <row r="2760" spans="26:30" x14ac:dyDescent="0.25">
      <c r="Z2760" t="s">
        <v>4504</v>
      </c>
      <c r="AA2760" t="s">
        <v>3045</v>
      </c>
      <c r="AD2760" s="3"/>
    </row>
    <row r="2761" spans="26:30" x14ac:dyDescent="0.25">
      <c r="Z2761" t="s">
        <v>4505</v>
      </c>
      <c r="AA2761" t="s">
        <v>3045</v>
      </c>
      <c r="AD2761" s="3"/>
    </row>
    <row r="2762" spans="26:30" x14ac:dyDescent="0.25">
      <c r="Z2762" t="s">
        <v>4506</v>
      </c>
      <c r="AA2762" t="s">
        <v>3045</v>
      </c>
      <c r="AD2762" s="3"/>
    </row>
    <row r="2763" spans="26:30" x14ac:dyDescent="0.25">
      <c r="Z2763" t="s">
        <v>4507</v>
      </c>
      <c r="AA2763" t="s">
        <v>3045</v>
      </c>
      <c r="AD2763" s="3"/>
    </row>
    <row r="2764" spans="26:30" x14ac:dyDescent="0.25">
      <c r="Z2764" t="s">
        <v>4508</v>
      </c>
      <c r="AA2764" t="s">
        <v>3045</v>
      </c>
      <c r="AD2764" s="3"/>
    </row>
    <row r="2765" spans="26:30" x14ac:dyDescent="0.25">
      <c r="Z2765" t="s">
        <v>4509</v>
      </c>
      <c r="AA2765" t="s">
        <v>3045</v>
      </c>
      <c r="AD2765" s="3"/>
    </row>
    <row r="2766" spans="26:30" x14ac:dyDescent="0.25">
      <c r="Z2766" t="s">
        <v>4510</v>
      </c>
      <c r="AA2766" t="s">
        <v>3045</v>
      </c>
      <c r="AD2766" s="3"/>
    </row>
    <row r="2767" spans="26:30" x14ac:dyDescent="0.25">
      <c r="Z2767" t="s">
        <v>4511</v>
      </c>
      <c r="AA2767" t="s">
        <v>3045</v>
      </c>
      <c r="AD2767" s="3"/>
    </row>
    <row r="2768" spans="26:30" x14ac:dyDescent="0.25">
      <c r="Z2768" t="s">
        <v>4512</v>
      </c>
      <c r="AA2768" t="s">
        <v>3045</v>
      </c>
      <c r="AD2768" s="3"/>
    </row>
    <row r="2769" spans="26:30" x14ac:dyDescent="0.25">
      <c r="Z2769" t="s">
        <v>4513</v>
      </c>
      <c r="AA2769" t="s">
        <v>3045</v>
      </c>
      <c r="AD2769" s="3"/>
    </row>
    <row r="2770" spans="26:30" x14ac:dyDescent="0.25">
      <c r="Z2770" t="s">
        <v>4509</v>
      </c>
      <c r="AA2770" t="s">
        <v>3045</v>
      </c>
      <c r="AD2770" s="3"/>
    </row>
    <row r="2771" spans="26:30" x14ac:dyDescent="0.25">
      <c r="Z2771" t="s">
        <v>4514</v>
      </c>
      <c r="AA2771" t="s">
        <v>3045</v>
      </c>
      <c r="AD2771" s="3"/>
    </row>
    <row r="2772" spans="26:30" x14ac:dyDescent="0.25">
      <c r="Z2772" t="s">
        <v>4515</v>
      </c>
      <c r="AA2772" t="s">
        <v>3045</v>
      </c>
      <c r="AD2772" s="3"/>
    </row>
    <row r="2773" spans="26:30" x14ac:dyDescent="0.25">
      <c r="Z2773" t="s">
        <v>4516</v>
      </c>
      <c r="AA2773" t="s">
        <v>3045</v>
      </c>
      <c r="AD2773" s="3"/>
    </row>
    <row r="2774" spans="26:30" x14ac:dyDescent="0.25">
      <c r="Z2774" t="s">
        <v>4517</v>
      </c>
      <c r="AA2774" t="s">
        <v>3045</v>
      </c>
      <c r="AD2774" s="3"/>
    </row>
    <row r="2775" spans="26:30" x14ac:dyDescent="0.25">
      <c r="Z2775" t="s">
        <v>4518</v>
      </c>
      <c r="AA2775" t="s">
        <v>3045</v>
      </c>
      <c r="AD2775" s="3"/>
    </row>
    <row r="2776" spans="26:30" x14ac:dyDescent="0.25">
      <c r="Z2776" t="s">
        <v>4519</v>
      </c>
      <c r="AA2776" t="s">
        <v>3045</v>
      </c>
      <c r="AD2776" s="3"/>
    </row>
    <row r="2777" spans="26:30" x14ac:dyDescent="0.25">
      <c r="Z2777" t="s">
        <v>4520</v>
      </c>
      <c r="AA2777" t="s">
        <v>3045</v>
      </c>
      <c r="AD2777" s="3"/>
    </row>
    <row r="2778" spans="26:30" x14ac:dyDescent="0.25">
      <c r="Z2778" t="s">
        <v>4521</v>
      </c>
      <c r="AA2778" t="s">
        <v>3045</v>
      </c>
      <c r="AD2778" s="3"/>
    </row>
    <row r="2779" spans="26:30" x14ac:dyDescent="0.25">
      <c r="Z2779" t="s">
        <v>4522</v>
      </c>
      <c r="AA2779" t="s">
        <v>3045</v>
      </c>
      <c r="AD2779" s="3"/>
    </row>
    <row r="2780" spans="26:30" x14ac:dyDescent="0.25">
      <c r="Z2780" t="s">
        <v>4523</v>
      </c>
      <c r="AA2780" t="s">
        <v>3045</v>
      </c>
      <c r="AD2780" s="3"/>
    </row>
    <row r="2781" spans="26:30" x14ac:dyDescent="0.25">
      <c r="Z2781" t="s">
        <v>4524</v>
      </c>
      <c r="AA2781" t="s">
        <v>3045</v>
      </c>
      <c r="AD2781" s="3"/>
    </row>
    <row r="2782" spans="26:30" x14ac:dyDescent="0.25">
      <c r="Z2782" t="s">
        <v>4525</v>
      </c>
      <c r="AA2782" t="s">
        <v>3045</v>
      </c>
      <c r="AD2782" s="3"/>
    </row>
    <row r="2783" spans="26:30" x14ac:dyDescent="0.25">
      <c r="Z2783" t="s">
        <v>4526</v>
      </c>
      <c r="AA2783" t="s">
        <v>3045</v>
      </c>
      <c r="AD2783" s="3"/>
    </row>
    <row r="2784" spans="26:30" x14ac:dyDescent="0.25">
      <c r="Z2784" t="s">
        <v>4527</v>
      </c>
      <c r="AA2784" t="s">
        <v>3045</v>
      </c>
      <c r="AD2784" s="3"/>
    </row>
    <row r="2785" spans="26:30" x14ac:dyDescent="0.25">
      <c r="Z2785" t="s">
        <v>4528</v>
      </c>
      <c r="AA2785" t="s">
        <v>3045</v>
      </c>
      <c r="AD2785" s="3"/>
    </row>
    <row r="2786" spans="26:30" x14ac:dyDescent="0.25">
      <c r="Z2786" t="s">
        <v>4529</v>
      </c>
      <c r="AA2786" t="s">
        <v>3045</v>
      </c>
      <c r="AD2786" s="3"/>
    </row>
    <row r="2787" spans="26:30" x14ac:dyDescent="0.25">
      <c r="Z2787" t="s">
        <v>4530</v>
      </c>
      <c r="AA2787" t="s">
        <v>3045</v>
      </c>
      <c r="AD2787" s="3"/>
    </row>
    <row r="2788" spans="26:30" x14ac:dyDescent="0.25">
      <c r="Z2788" t="s">
        <v>4531</v>
      </c>
      <c r="AA2788" t="s">
        <v>3045</v>
      </c>
      <c r="AD2788" s="3"/>
    </row>
    <row r="2789" spans="26:30" x14ac:dyDescent="0.25">
      <c r="Z2789" t="s">
        <v>4532</v>
      </c>
      <c r="AA2789" t="s">
        <v>3045</v>
      </c>
      <c r="AD2789" s="3"/>
    </row>
    <row r="2790" spans="26:30" x14ac:dyDescent="0.25">
      <c r="Z2790" t="s">
        <v>4533</v>
      </c>
      <c r="AA2790" t="s">
        <v>3045</v>
      </c>
      <c r="AD2790" s="3"/>
    </row>
    <row r="2791" spans="26:30" x14ac:dyDescent="0.25">
      <c r="Z2791" t="s">
        <v>4534</v>
      </c>
      <c r="AA2791" t="s">
        <v>3045</v>
      </c>
      <c r="AD2791" s="3"/>
    </row>
    <row r="2792" spans="26:30" x14ac:dyDescent="0.25">
      <c r="Z2792" t="s">
        <v>4535</v>
      </c>
      <c r="AA2792" t="s">
        <v>3045</v>
      </c>
      <c r="AD2792" s="3"/>
    </row>
    <row r="2793" spans="26:30" x14ac:dyDescent="0.25">
      <c r="Z2793" t="s">
        <v>4536</v>
      </c>
      <c r="AA2793" t="s">
        <v>3045</v>
      </c>
      <c r="AD2793" s="3"/>
    </row>
    <row r="2794" spans="26:30" x14ac:dyDescent="0.25">
      <c r="Z2794" t="s">
        <v>4537</v>
      </c>
      <c r="AA2794" t="s">
        <v>3045</v>
      </c>
      <c r="AD2794" s="3"/>
    </row>
    <row r="2795" spans="26:30" x14ac:dyDescent="0.25">
      <c r="Z2795" t="s">
        <v>4538</v>
      </c>
      <c r="AA2795" t="s">
        <v>3045</v>
      </c>
      <c r="AD2795" s="3"/>
    </row>
    <row r="2796" spans="26:30" x14ac:dyDescent="0.25">
      <c r="Z2796" t="s">
        <v>4539</v>
      </c>
      <c r="AA2796" t="s">
        <v>3045</v>
      </c>
      <c r="AD2796" s="3"/>
    </row>
    <row r="2797" spans="26:30" x14ac:dyDescent="0.25">
      <c r="Z2797" t="s">
        <v>4540</v>
      </c>
      <c r="AA2797" t="s">
        <v>3045</v>
      </c>
      <c r="AD2797" s="3"/>
    </row>
    <row r="2798" spans="26:30" x14ac:dyDescent="0.25">
      <c r="Z2798" t="s">
        <v>4541</v>
      </c>
      <c r="AA2798" t="s">
        <v>3045</v>
      </c>
      <c r="AD2798" s="3"/>
    </row>
    <row r="2799" spans="26:30" x14ac:dyDescent="0.25">
      <c r="Z2799" t="s">
        <v>4542</v>
      </c>
      <c r="AA2799" t="s">
        <v>3045</v>
      </c>
      <c r="AD2799" s="3"/>
    </row>
    <row r="2800" spans="26:30" x14ac:dyDescent="0.25">
      <c r="Z2800" t="s">
        <v>4543</v>
      </c>
      <c r="AA2800" t="s">
        <v>3045</v>
      </c>
      <c r="AD2800" s="3"/>
    </row>
    <row r="2801" spans="26:30" x14ac:dyDescent="0.25">
      <c r="Z2801" t="s">
        <v>4544</v>
      </c>
      <c r="AA2801" t="s">
        <v>3045</v>
      </c>
      <c r="AD2801" s="3"/>
    </row>
    <row r="2802" spans="26:30" x14ac:dyDescent="0.25">
      <c r="Z2802" t="s">
        <v>4545</v>
      </c>
      <c r="AA2802" t="s">
        <v>3045</v>
      </c>
      <c r="AD2802" s="3"/>
    </row>
    <row r="2803" spans="26:30" x14ac:dyDescent="0.25">
      <c r="Z2803" t="s">
        <v>4546</v>
      </c>
      <c r="AA2803" t="s">
        <v>3045</v>
      </c>
      <c r="AD2803" s="3"/>
    </row>
    <row r="2804" spans="26:30" x14ac:dyDescent="0.25">
      <c r="Z2804" t="s">
        <v>4547</v>
      </c>
      <c r="AA2804" t="s">
        <v>3045</v>
      </c>
      <c r="AD2804" s="3"/>
    </row>
    <row r="2805" spans="26:30" x14ac:dyDescent="0.25">
      <c r="Z2805" t="s">
        <v>4548</v>
      </c>
      <c r="AA2805" t="s">
        <v>3045</v>
      </c>
      <c r="AD2805" s="3"/>
    </row>
    <row r="2806" spans="26:30" x14ac:dyDescent="0.25">
      <c r="Z2806" t="s">
        <v>4549</v>
      </c>
      <c r="AA2806" t="s">
        <v>3045</v>
      </c>
      <c r="AD2806" s="3"/>
    </row>
    <row r="2807" spans="26:30" x14ac:dyDescent="0.25">
      <c r="Z2807" t="s">
        <v>4550</v>
      </c>
      <c r="AA2807" t="s">
        <v>3045</v>
      </c>
      <c r="AD2807" s="3"/>
    </row>
    <row r="2808" spans="26:30" x14ac:dyDescent="0.25">
      <c r="Z2808" t="s">
        <v>4551</v>
      </c>
      <c r="AA2808" t="s">
        <v>3045</v>
      </c>
      <c r="AD2808" s="3"/>
    </row>
    <row r="2809" spans="26:30" x14ac:dyDescent="0.25">
      <c r="Z2809" t="s">
        <v>4552</v>
      </c>
      <c r="AA2809" t="s">
        <v>3045</v>
      </c>
      <c r="AD2809" s="3"/>
    </row>
    <row r="2810" spans="26:30" x14ac:dyDescent="0.25">
      <c r="Z2810" t="s">
        <v>4553</v>
      </c>
      <c r="AA2810" t="s">
        <v>3045</v>
      </c>
      <c r="AD2810" s="3"/>
    </row>
    <row r="2811" spans="26:30" x14ac:dyDescent="0.25">
      <c r="Z2811" t="s">
        <v>4554</v>
      </c>
      <c r="AA2811" t="s">
        <v>3045</v>
      </c>
      <c r="AD2811" s="3"/>
    </row>
    <row r="2812" spans="26:30" x14ac:dyDescent="0.25">
      <c r="Z2812" t="s">
        <v>4555</v>
      </c>
      <c r="AA2812" t="s">
        <v>3045</v>
      </c>
      <c r="AD2812" s="3"/>
    </row>
    <row r="2813" spans="26:30" x14ac:dyDescent="0.25">
      <c r="Z2813" t="s">
        <v>4556</v>
      </c>
      <c r="AA2813" t="s">
        <v>3045</v>
      </c>
      <c r="AD2813" s="3"/>
    </row>
    <row r="2814" spans="26:30" x14ac:dyDescent="0.25">
      <c r="Z2814" t="s">
        <v>4557</v>
      </c>
      <c r="AA2814" t="s">
        <v>3045</v>
      </c>
      <c r="AD2814" s="3"/>
    </row>
    <row r="2815" spans="26:30" x14ac:dyDescent="0.25">
      <c r="Z2815" t="s">
        <v>4558</v>
      </c>
      <c r="AA2815" t="s">
        <v>3045</v>
      </c>
      <c r="AD2815" s="3"/>
    </row>
    <row r="2816" spans="26:30" x14ac:dyDescent="0.25">
      <c r="Z2816" t="s">
        <v>4559</v>
      </c>
      <c r="AA2816" t="s">
        <v>3045</v>
      </c>
      <c r="AD2816" s="3"/>
    </row>
    <row r="2817" spans="26:30" x14ac:dyDescent="0.25">
      <c r="Z2817" t="s">
        <v>4560</v>
      </c>
      <c r="AA2817" t="s">
        <v>3045</v>
      </c>
      <c r="AD2817" s="3"/>
    </row>
    <row r="2818" spans="26:30" x14ac:dyDescent="0.25">
      <c r="Z2818" t="s">
        <v>4561</v>
      </c>
      <c r="AA2818" t="s">
        <v>3045</v>
      </c>
      <c r="AD2818" s="3"/>
    </row>
    <row r="2819" spans="26:30" x14ac:dyDescent="0.25">
      <c r="Z2819" t="s">
        <v>4562</v>
      </c>
      <c r="AA2819" t="s">
        <v>3045</v>
      </c>
      <c r="AD2819" s="3"/>
    </row>
    <row r="2820" spans="26:30" x14ac:dyDescent="0.25">
      <c r="Z2820" t="s">
        <v>4563</v>
      </c>
      <c r="AA2820" t="s">
        <v>3045</v>
      </c>
      <c r="AD2820" s="3"/>
    </row>
    <row r="2821" spans="26:30" x14ac:dyDescent="0.25">
      <c r="Z2821" t="s">
        <v>4564</v>
      </c>
      <c r="AA2821" t="s">
        <v>3045</v>
      </c>
      <c r="AD2821" s="3"/>
    </row>
    <row r="2822" spans="26:30" x14ac:dyDescent="0.25">
      <c r="Z2822" t="s">
        <v>4565</v>
      </c>
      <c r="AA2822" t="s">
        <v>3045</v>
      </c>
      <c r="AD2822" s="3"/>
    </row>
    <row r="2823" spans="26:30" x14ac:dyDescent="0.25">
      <c r="Z2823" t="s">
        <v>4566</v>
      </c>
      <c r="AA2823" t="s">
        <v>3045</v>
      </c>
      <c r="AD2823" s="3"/>
    </row>
    <row r="2824" spans="26:30" x14ac:dyDescent="0.25">
      <c r="Z2824" t="s">
        <v>4567</v>
      </c>
      <c r="AA2824" t="s">
        <v>3045</v>
      </c>
      <c r="AD2824" s="3"/>
    </row>
    <row r="2825" spans="26:30" x14ac:dyDescent="0.25">
      <c r="Z2825" t="s">
        <v>4568</v>
      </c>
      <c r="AA2825" t="s">
        <v>3045</v>
      </c>
      <c r="AD2825" s="3"/>
    </row>
    <row r="2826" spans="26:30" x14ac:dyDescent="0.25">
      <c r="Z2826" t="s">
        <v>4569</v>
      </c>
      <c r="AA2826" t="s">
        <v>3045</v>
      </c>
      <c r="AD2826" s="3"/>
    </row>
    <row r="2827" spans="26:30" x14ac:dyDescent="0.25">
      <c r="Z2827" t="s">
        <v>4570</v>
      </c>
      <c r="AA2827" t="s">
        <v>3045</v>
      </c>
      <c r="AD2827" s="3"/>
    </row>
    <row r="2828" spans="26:30" x14ac:dyDescent="0.25">
      <c r="Z2828" t="s">
        <v>4571</v>
      </c>
      <c r="AA2828" t="s">
        <v>3045</v>
      </c>
      <c r="AD2828" s="3"/>
    </row>
    <row r="2829" spans="26:30" x14ac:dyDescent="0.25">
      <c r="Z2829" t="s">
        <v>4572</v>
      </c>
      <c r="AA2829" t="s">
        <v>3045</v>
      </c>
      <c r="AD2829" s="3"/>
    </row>
    <row r="2830" spans="26:30" x14ac:dyDescent="0.25">
      <c r="Z2830" t="s">
        <v>4573</v>
      </c>
      <c r="AA2830" t="s">
        <v>3045</v>
      </c>
      <c r="AD2830" s="3"/>
    </row>
    <row r="2831" spans="26:30" x14ac:dyDescent="0.25">
      <c r="Z2831" t="s">
        <v>4574</v>
      </c>
      <c r="AA2831" t="s">
        <v>3045</v>
      </c>
      <c r="AD2831" s="3"/>
    </row>
    <row r="2832" spans="26:30" x14ac:dyDescent="0.25">
      <c r="Z2832" t="s">
        <v>4575</v>
      </c>
      <c r="AA2832" t="s">
        <v>3045</v>
      </c>
      <c r="AD2832" s="3"/>
    </row>
    <row r="2833" spans="26:30" x14ac:dyDescent="0.25">
      <c r="Z2833" t="s">
        <v>4576</v>
      </c>
      <c r="AA2833" t="s">
        <v>3045</v>
      </c>
      <c r="AD2833" s="3"/>
    </row>
    <row r="2834" spans="26:30" x14ac:dyDescent="0.25">
      <c r="Z2834" t="s">
        <v>4577</v>
      </c>
      <c r="AA2834" t="s">
        <v>3045</v>
      </c>
      <c r="AD2834" s="3"/>
    </row>
    <row r="2835" spans="26:30" x14ac:dyDescent="0.25">
      <c r="Z2835" t="s">
        <v>4578</v>
      </c>
      <c r="AA2835" t="s">
        <v>3045</v>
      </c>
      <c r="AD2835" s="3"/>
    </row>
    <row r="2836" spans="26:30" x14ac:dyDescent="0.25">
      <c r="Z2836" t="s">
        <v>4579</v>
      </c>
      <c r="AA2836" t="s">
        <v>3045</v>
      </c>
      <c r="AD2836" s="3"/>
    </row>
    <row r="2837" spans="26:30" x14ac:dyDescent="0.25">
      <c r="Z2837" t="s">
        <v>4580</v>
      </c>
      <c r="AA2837" t="s">
        <v>3045</v>
      </c>
      <c r="AD2837" s="3"/>
    </row>
    <row r="2838" spans="26:30" x14ac:dyDescent="0.25">
      <c r="Z2838" t="s">
        <v>4581</v>
      </c>
      <c r="AA2838" t="s">
        <v>3045</v>
      </c>
      <c r="AD2838" s="3"/>
    </row>
    <row r="2839" spans="26:30" x14ac:dyDescent="0.25">
      <c r="Z2839" t="s">
        <v>4582</v>
      </c>
      <c r="AA2839" t="s">
        <v>3045</v>
      </c>
      <c r="AD2839" s="3"/>
    </row>
    <row r="2840" spans="26:30" x14ac:dyDescent="0.25">
      <c r="Z2840" t="s">
        <v>4583</v>
      </c>
      <c r="AA2840" t="s">
        <v>3045</v>
      </c>
      <c r="AD2840" s="3"/>
    </row>
    <row r="2841" spans="26:30" x14ac:dyDescent="0.25">
      <c r="Z2841" t="s">
        <v>4584</v>
      </c>
      <c r="AA2841" t="s">
        <v>3045</v>
      </c>
      <c r="AD2841" s="3"/>
    </row>
    <row r="2842" spans="26:30" x14ac:dyDescent="0.25">
      <c r="Z2842" t="s">
        <v>4585</v>
      </c>
      <c r="AA2842" t="s">
        <v>3045</v>
      </c>
      <c r="AD2842" s="3"/>
    </row>
    <row r="2843" spans="26:30" x14ac:dyDescent="0.25">
      <c r="Z2843" t="s">
        <v>4586</v>
      </c>
      <c r="AA2843" t="s">
        <v>3045</v>
      </c>
      <c r="AD2843" s="3"/>
    </row>
    <row r="2844" spans="26:30" x14ac:dyDescent="0.25">
      <c r="Z2844" t="s">
        <v>4587</v>
      </c>
      <c r="AA2844" t="s">
        <v>3045</v>
      </c>
      <c r="AD2844" s="3"/>
    </row>
    <row r="2845" spans="26:30" x14ac:dyDescent="0.25">
      <c r="Z2845" t="s">
        <v>4588</v>
      </c>
      <c r="AA2845" t="s">
        <v>3045</v>
      </c>
      <c r="AD2845" s="3"/>
    </row>
    <row r="2846" spans="26:30" x14ac:dyDescent="0.25">
      <c r="Z2846" t="s">
        <v>4589</v>
      </c>
      <c r="AA2846" t="s">
        <v>3045</v>
      </c>
      <c r="AD2846" s="3"/>
    </row>
    <row r="2847" spans="26:30" x14ac:dyDescent="0.25">
      <c r="Z2847" t="s">
        <v>4590</v>
      </c>
      <c r="AA2847" t="s">
        <v>3045</v>
      </c>
      <c r="AD2847" s="3"/>
    </row>
    <row r="2848" spans="26:30" x14ac:dyDescent="0.25">
      <c r="Z2848" t="s">
        <v>4591</v>
      </c>
      <c r="AA2848" t="s">
        <v>3045</v>
      </c>
      <c r="AD2848" s="3"/>
    </row>
    <row r="2849" spans="26:30" x14ac:dyDescent="0.25">
      <c r="Z2849" t="s">
        <v>4592</v>
      </c>
      <c r="AA2849" t="s">
        <v>3045</v>
      </c>
      <c r="AD2849" s="3"/>
    </row>
    <row r="2850" spans="26:30" x14ac:dyDescent="0.25">
      <c r="Z2850" t="s">
        <v>4593</v>
      </c>
      <c r="AA2850" t="s">
        <v>3045</v>
      </c>
      <c r="AD2850" s="3"/>
    </row>
    <row r="2851" spans="26:30" x14ac:dyDescent="0.25">
      <c r="Z2851" t="s">
        <v>4594</v>
      </c>
      <c r="AA2851" t="s">
        <v>3045</v>
      </c>
      <c r="AD2851" s="3"/>
    </row>
    <row r="2852" spans="26:30" x14ac:dyDescent="0.25">
      <c r="Z2852" t="s">
        <v>4595</v>
      </c>
      <c r="AA2852" t="s">
        <v>3045</v>
      </c>
      <c r="AD2852" s="3"/>
    </row>
    <row r="2853" spans="26:30" x14ac:dyDescent="0.25">
      <c r="Z2853" t="s">
        <v>4596</v>
      </c>
      <c r="AA2853" t="s">
        <v>3045</v>
      </c>
      <c r="AD2853" s="3"/>
    </row>
    <row r="2854" spans="26:30" x14ac:dyDescent="0.25">
      <c r="Z2854" t="s">
        <v>4597</v>
      </c>
      <c r="AA2854" t="s">
        <v>3045</v>
      </c>
      <c r="AD2854" s="3"/>
    </row>
    <row r="2855" spans="26:30" x14ac:dyDescent="0.25">
      <c r="Z2855" t="s">
        <v>4598</v>
      </c>
      <c r="AA2855" t="s">
        <v>3045</v>
      </c>
      <c r="AD2855" s="3"/>
    </row>
    <row r="2856" spans="26:30" x14ac:dyDescent="0.25">
      <c r="Z2856" t="s">
        <v>4599</v>
      </c>
      <c r="AA2856" t="s">
        <v>3045</v>
      </c>
      <c r="AD2856" s="3"/>
    </row>
    <row r="2857" spans="26:30" x14ac:dyDescent="0.25">
      <c r="Z2857" t="s">
        <v>4600</v>
      </c>
      <c r="AA2857" t="s">
        <v>3045</v>
      </c>
      <c r="AD2857" s="3"/>
    </row>
    <row r="2858" spans="26:30" x14ac:dyDescent="0.25">
      <c r="Z2858" t="s">
        <v>4601</v>
      </c>
      <c r="AA2858" t="s">
        <v>3045</v>
      </c>
      <c r="AD2858" s="3"/>
    </row>
    <row r="2859" spans="26:30" x14ac:dyDescent="0.25">
      <c r="Z2859" t="s">
        <v>4602</v>
      </c>
      <c r="AA2859" t="s">
        <v>3045</v>
      </c>
      <c r="AD2859" s="3"/>
    </row>
    <row r="2860" spans="26:30" x14ac:dyDescent="0.25">
      <c r="Z2860" t="s">
        <v>4603</v>
      </c>
      <c r="AA2860" t="s">
        <v>3045</v>
      </c>
      <c r="AD2860" s="3"/>
    </row>
    <row r="2861" spans="26:30" x14ac:dyDescent="0.25">
      <c r="Z2861" t="s">
        <v>4604</v>
      </c>
      <c r="AA2861" t="s">
        <v>3045</v>
      </c>
      <c r="AD2861" s="3"/>
    </row>
    <row r="2862" spans="26:30" x14ac:dyDescent="0.25">
      <c r="Z2862" t="s">
        <v>4605</v>
      </c>
      <c r="AA2862" t="s">
        <v>3045</v>
      </c>
      <c r="AD2862" s="3"/>
    </row>
    <row r="2863" spans="26:30" x14ac:dyDescent="0.25">
      <c r="Z2863" t="s">
        <v>4606</v>
      </c>
      <c r="AA2863" t="s">
        <v>3045</v>
      </c>
      <c r="AD2863" s="3"/>
    </row>
    <row r="2864" spans="26:30" x14ac:dyDescent="0.25">
      <c r="Z2864" t="s">
        <v>4607</v>
      </c>
      <c r="AA2864" t="s">
        <v>3045</v>
      </c>
      <c r="AD2864" s="3"/>
    </row>
    <row r="2865" spans="26:30" x14ac:dyDescent="0.25">
      <c r="Z2865" t="s">
        <v>4608</v>
      </c>
      <c r="AA2865" t="s">
        <v>3045</v>
      </c>
      <c r="AD2865" s="3"/>
    </row>
    <row r="2866" spans="26:30" x14ac:dyDescent="0.25">
      <c r="Z2866" t="s">
        <v>4609</v>
      </c>
      <c r="AA2866" t="s">
        <v>3045</v>
      </c>
      <c r="AD2866" s="3"/>
    </row>
    <row r="2867" spans="26:30" x14ac:dyDescent="0.25">
      <c r="Z2867" t="s">
        <v>4610</v>
      </c>
      <c r="AA2867" t="s">
        <v>3045</v>
      </c>
      <c r="AD2867" s="3"/>
    </row>
    <row r="2868" spans="26:30" x14ac:dyDescent="0.25">
      <c r="Z2868" t="s">
        <v>4611</v>
      </c>
      <c r="AA2868" t="s">
        <v>3045</v>
      </c>
      <c r="AD2868" s="3"/>
    </row>
    <row r="2869" spans="26:30" x14ac:dyDescent="0.25">
      <c r="Z2869" t="s">
        <v>4612</v>
      </c>
      <c r="AA2869" t="s">
        <v>3045</v>
      </c>
      <c r="AD2869" s="3"/>
    </row>
    <row r="2870" spans="26:30" x14ac:dyDescent="0.25">
      <c r="Z2870" t="s">
        <v>4613</v>
      </c>
      <c r="AA2870" t="s">
        <v>3045</v>
      </c>
      <c r="AD2870" s="3"/>
    </row>
    <row r="2871" spans="26:30" x14ac:dyDescent="0.25">
      <c r="Z2871" t="s">
        <v>4614</v>
      </c>
      <c r="AA2871" t="s">
        <v>3045</v>
      </c>
      <c r="AD2871" s="3"/>
    </row>
    <row r="2872" spans="26:30" x14ac:dyDescent="0.25">
      <c r="Z2872" t="s">
        <v>4615</v>
      </c>
      <c r="AA2872" t="s">
        <v>3045</v>
      </c>
      <c r="AD2872" s="3"/>
    </row>
    <row r="2873" spans="26:30" x14ac:dyDescent="0.25">
      <c r="Z2873" t="s">
        <v>4616</v>
      </c>
      <c r="AA2873" t="s">
        <v>3045</v>
      </c>
      <c r="AD2873" s="3"/>
    </row>
    <row r="2874" spans="26:30" x14ac:dyDescent="0.25">
      <c r="Z2874" t="s">
        <v>4617</v>
      </c>
      <c r="AA2874" t="s">
        <v>3045</v>
      </c>
      <c r="AD2874" s="3"/>
    </row>
    <row r="2875" spans="26:30" x14ac:dyDescent="0.25">
      <c r="Z2875" t="s">
        <v>4618</v>
      </c>
      <c r="AA2875" t="s">
        <v>3045</v>
      </c>
      <c r="AD2875" s="3"/>
    </row>
    <row r="2876" spans="26:30" x14ac:dyDescent="0.25">
      <c r="Z2876" t="s">
        <v>4619</v>
      </c>
      <c r="AA2876" t="s">
        <v>3045</v>
      </c>
      <c r="AD2876" s="3"/>
    </row>
    <row r="2877" spans="26:30" x14ac:dyDescent="0.25">
      <c r="Z2877" t="s">
        <v>4620</v>
      </c>
      <c r="AA2877" t="s">
        <v>3045</v>
      </c>
      <c r="AD2877" s="3"/>
    </row>
    <row r="2878" spans="26:30" x14ac:dyDescent="0.25">
      <c r="Z2878" t="s">
        <v>4621</v>
      </c>
      <c r="AA2878" t="s">
        <v>3045</v>
      </c>
      <c r="AD2878" s="3"/>
    </row>
    <row r="2879" spans="26:30" x14ac:dyDescent="0.25">
      <c r="Z2879" t="s">
        <v>4622</v>
      </c>
      <c r="AA2879" t="s">
        <v>3045</v>
      </c>
      <c r="AD2879" s="3"/>
    </row>
    <row r="2880" spans="26:30" x14ac:dyDescent="0.25">
      <c r="Z2880" t="s">
        <v>4623</v>
      </c>
      <c r="AA2880" t="s">
        <v>3045</v>
      </c>
      <c r="AD2880" s="3"/>
    </row>
    <row r="2881" spans="26:30" x14ac:dyDescent="0.25">
      <c r="Z2881" t="s">
        <v>4624</v>
      </c>
      <c r="AA2881" t="s">
        <v>3045</v>
      </c>
      <c r="AD2881" s="3"/>
    </row>
    <row r="2882" spans="26:30" x14ac:dyDescent="0.25">
      <c r="Z2882" t="s">
        <v>4625</v>
      </c>
      <c r="AA2882" t="s">
        <v>3045</v>
      </c>
      <c r="AD2882" s="3"/>
    </row>
    <row r="2883" spans="26:30" x14ac:dyDescent="0.25">
      <c r="Z2883" t="s">
        <v>4626</v>
      </c>
      <c r="AA2883" t="s">
        <v>3045</v>
      </c>
      <c r="AD2883" s="3"/>
    </row>
    <row r="2884" spans="26:30" x14ac:dyDescent="0.25">
      <c r="Z2884" t="s">
        <v>4627</v>
      </c>
      <c r="AA2884" t="s">
        <v>3045</v>
      </c>
      <c r="AD2884" s="3"/>
    </row>
    <row r="2885" spans="26:30" x14ac:dyDescent="0.25">
      <c r="Z2885" t="s">
        <v>4628</v>
      </c>
      <c r="AA2885" t="s">
        <v>3045</v>
      </c>
      <c r="AD2885" s="3"/>
    </row>
    <row r="2886" spans="26:30" x14ac:dyDescent="0.25">
      <c r="Z2886" t="s">
        <v>4629</v>
      </c>
      <c r="AA2886" t="s">
        <v>3045</v>
      </c>
      <c r="AD2886" s="3"/>
    </row>
    <row r="2887" spans="26:30" x14ac:dyDescent="0.25">
      <c r="Z2887" t="s">
        <v>4630</v>
      </c>
      <c r="AA2887" t="s">
        <v>3045</v>
      </c>
      <c r="AD2887" s="3"/>
    </row>
    <row r="2888" spans="26:30" x14ac:dyDescent="0.25">
      <c r="Z2888" t="s">
        <v>4631</v>
      </c>
      <c r="AA2888" t="s">
        <v>3045</v>
      </c>
      <c r="AD2888" s="3"/>
    </row>
    <row r="2889" spans="26:30" x14ac:dyDescent="0.25">
      <c r="Z2889" t="s">
        <v>4632</v>
      </c>
      <c r="AA2889" t="s">
        <v>3045</v>
      </c>
      <c r="AD2889" s="3"/>
    </row>
    <row r="2890" spans="26:30" x14ac:dyDescent="0.25">
      <c r="Z2890" t="s">
        <v>4633</v>
      </c>
      <c r="AA2890" t="s">
        <v>3045</v>
      </c>
      <c r="AD2890" s="3"/>
    </row>
    <row r="2891" spans="26:30" x14ac:dyDescent="0.25">
      <c r="Z2891" t="s">
        <v>4634</v>
      </c>
      <c r="AA2891" t="s">
        <v>3045</v>
      </c>
      <c r="AD2891" s="3"/>
    </row>
    <row r="2892" spans="26:30" x14ac:dyDescent="0.25">
      <c r="Z2892" t="s">
        <v>4635</v>
      </c>
      <c r="AA2892" t="s">
        <v>3045</v>
      </c>
      <c r="AD2892" s="3"/>
    </row>
    <row r="2893" spans="26:30" x14ac:dyDescent="0.25">
      <c r="Z2893" t="s">
        <v>4636</v>
      </c>
      <c r="AA2893" t="s">
        <v>3045</v>
      </c>
      <c r="AD2893" s="3"/>
    </row>
    <row r="2894" spans="26:30" x14ac:dyDescent="0.25">
      <c r="Z2894" t="s">
        <v>4637</v>
      </c>
      <c r="AA2894" t="s">
        <v>3045</v>
      </c>
      <c r="AD2894" s="3"/>
    </row>
    <row r="2895" spans="26:30" x14ac:dyDescent="0.25">
      <c r="Z2895" t="s">
        <v>4638</v>
      </c>
      <c r="AA2895" t="s">
        <v>3045</v>
      </c>
      <c r="AD2895" s="3"/>
    </row>
    <row r="2896" spans="26:30" x14ac:dyDescent="0.25">
      <c r="Z2896" t="s">
        <v>4639</v>
      </c>
      <c r="AA2896" t="s">
        <v>3045</v>
      </c>
      <c r="AD2896" s="3"/>
    </row>
    <row r="2897" spans="26:30" x14ac:dyDescent="0.25">
      <c r="Z2897" t="s">
        <v>4640</v>
      </c>
      <c r="AA2897" t="s">
        <v>3045</v>
      </c>
      <c r="AD2897" s="3"/>
    </row>
    <row r="2898" spans="26:30" x14ac:dyDescent="0.25">
      <c r="Z2898" t="s">
        <v>4641</v>
      </c>
      <c r="AA2898" t="s">
        <v>3045</v>
      </c>
      <c r="AD2898" s="3"/>
    </row>
    <row r="2899" spans="26:30" x14ac:dyDescent="0.25">
      <c r="Z2899" t="s">
        <v>4642</v>
      </c>
      <c r="AA2899" t="s">
        <v>3045</v>
      </c>
      <c r="AD2899" s="3"/>
    </row>
    <row r="2900" spans="26:30" x14ac:dyDescent="0.25">
      <c r="Z2900" t="s">
        <v>4643</v>
      </c>
      <c r="AA2900" t="s">
        <v>3045</v>
      </c>
      <c r="AD2900" s="3"/>
    </row>
    <row r="2901" spans="26:30" x14ac:dyDescent="0.25">
      <c r="Z2901" t="s">
        <v>4644</v>
      </c>
      <c r="AA2901" t="s">
        <v>3045</v>
      </c>
      <c r="AD2901" s="3"/>
    </row>
    <row r="2902" spans="26:30" x14ac:dyDescent="0.25">
      <c r="Z2902" t="s">
        <v>4645</v>
      </c>
      <c r="AA2902" t="s">
        <v>3045</v>
      </c>
      <c r="AD2902" s="3"/>
    </row>
    <row r="2903" spans="26:30" x14ac:dyDescent="0.25">
      <c r="Z2903" t="s">
        <v>4646</v>
      </c>
      <c r="AA2903" t="s">
        <v>3045</v>
      </c>
      <c r="AD2903" s="3"/>
    </row>
    <row r="2904" spans="26:30" x14ac:dyDescent="0.25">
      <c r="Z2904" t="s">
        <v>4647</v>
      </c>
      <c r="AA2904" t="s">
        <v>3045</v>
      </c>
      <c r="AD2904" s="3"/>
    </row>
    <row r="2905" spans="26:30" x14ac:dyDescent="0.25">
      <c r="Z2905" t="s">
        <v>4648</v>
      </c>
      <c r="AA2905" t="s">
        <v>3045</v>
      </c>
      <c r="AD2905" s="3"/>
    </row>
    <row r="2906" spans="26:30" x14ac:dyDescent="0.25">
      <c r="Z2906" t="s">
        <v>4649</v>
      </c>
      <c r="AA2906" t="s">
        <v>3045</v>
      </c>
      <c r="AD2906" s="3"/>
    </row>
    <row r="2907" spans="26:30" x14ac:dyDescent="0.25">
      <c r="Z2907" t="s">
        <v>4650</v>
      </c>
      <c r="AA2907" t="s">
        <v>3045</v>
      </c>
      <c r="AD2907" s="3"/>
    </row>
    <row r="2908" spans="26:30" x14ac:dyDescent="0.25">
      <c r="Z2908" t="s">
        <v>4651</v>
      </c>
      <c r="AA2908" t="s">
        <v>3045</v>
      </c>
      <c r="AD2908" s="3"/>
    </row>
    <row r="2909" spans="26:30" x14ac:dyDescent="0.25">
      <c r="Z2909" t="s">
        <v>4652</v>
      </c>
      <c r="AA2909" t="s">
        <v>3045</v>
      </c>
      <c r="AD2909" s="3"/>
    </row>
    <row r="2910" spans="26:30" x14ac:dyDescent="0.25">
      <c r="Z2910" t="s">
        <v>4653</v>
      </c>
      <c r="AA2910" t="s">
        <v>3045</v>
      </c>
      <c r="AD2910" s="3"/>
    </row>
    <row r="2911" spans="26:30" x14ac:dyDescent="0.25">
      <c r="Z2911" t="s">
        <v>4654</v>
      </c>
      <c r="AA2911" t="s">
        <v>3045</v>
      </c>
      <c r="AD2911" s="3"/>
    </row>
    <row r="2912" spans="26:30" x14ac:dyDescent="0.25">
      <c r="Z2912" t="s">
        <v>4655</v>
      </c>
      <c r="AA2912" t="s">
        <v>3045</v>
      </c>
      <c r="AD2912" s="3"/>
    </row>
    <row r="2913" spans="26:30" x14ac:dyDescent="0.25">
      <c r="Z2913" t="s">
        <v>4656</v>
      </c>
      <c r="AA2913" t="s">
        <v>3045</v>
      </c>
      <c r="AD2913" s="3"/>
    </row>
    <row r="2914" spans="26:30" x14ac:dyDescent="0.25">
      <c r="Z2914" t="s">
        <v>4657</v>
      </c>
      <c r="AA2914" t="s">
        <v>3045</v>
      </c>
      <c r="AD2914" s="3"/>
    </row>
    <row r="2915" spans="26:30" x14ac:dyDescent="0.25">
      <c r="Z2915" t="s">
        <v>4658</v>
      </c>
      <c r="AA2915" t="s">
        <v>3045</v>
      </c>
      <c r="AD2915" s="3"/>
    </row>
    <row r="2916" spans="26:30" x14ac:dyDescent="0.25">
      <c r="Z2916" t="s">
        <v>4659</v>
      </c>
      <c r="AA2916" t="s">
        <v>3045</v>
      </c>
      <c r="AD2916" s="3"/>
    </row>
    <row r="2917" spans="26:30" x14ac:dyDescent="0.25">
      <c r="Z2917" t="s">
        <v>4660</v>
      </c>
      <c r="AA2917" t="s">
        <v>3045</v>
      </c>
      <c r="AD2917" s="3"/>
    </row>
    <row r="2918" spans="26:30" x14ac:dyDescent="0.25">
      <c r="Z2918" t="s">
        <v>4661</v>
      </c>
      <c r="AA2918" t="s">
        <v>3045</v>
      </c>
      <c r="AD2918" s="3"/>
    </row>
    <row r="2919" spans="26:30" x14ac:dyDescent="0.25">
      <c r="Z2919" t="s">
        <v>4662</v>
      </c>
      <c r="AA2919" t="s">
        <v>3045</v>
      </c>
      <c r="AD2919" s="3"/>
    </row>
    <row r="2920" spans="26:30" x14ac:dyDescent="0.25">
      <c r="Z2920" t="s">
        <v>4663</v>
      </c>
      <c r="AA2920" t="s">
        <v>3045</v>
      </c>
      <c r="AD2920" s="3"/>
    </row>
    <row r="2921" spans="26:30" x14ac:dyDescent="0.25">
      <c r="Z2921" t="s">
        <v>4664</v>
      </c>
      <c r="AA2921" t="s">
        <v>3045</v>
      </c>
      <c r="AD2921" s="3"/>
    </row>
    <row r="2922" spans="26:30" x14ac:dyDescent="0.25">
      <c r="Z2922" t="s">
        <v>4665</v>
      </c>
      <c r="AA2922" t="s">
        <v>3045</v>
      </c>
      <c r="AD2922" s="3"/>
    </row>
    <row r="2923" spans="26:30" x14ac:dyDescent="0.25">
      <c r="Z2923" t="s">
        <v>4666</v>
      </c>
      <c r="AA2923" t="s">
        <v>3045</v>
      </c>
      <c r="AD2923" s="3"/>
    </row>
    <row r="2924" spans="26:30" x14ac:dyDescent="0.25">
      <c r="Z2924" t="s">
        <v>4667</v>
      </c>
      <c r="AA2924" t="s">
        <v>3045</v>
      </c>
      <c r="AD2924" s="3"/>
    </row>
    <row r="2925" spans="26:30" x14ac:dyDescent="0.25">
      <c r="Z2925" t="s">
        <v>4668</v>
      </c>
      <c r="AA2925" t="s">
        <v>3045</v>
      </c>
      <c r="AD2925" s="3"/>
    </row>
    <row r="2926" spans="26:30" x14ac:dyDescent="0.25">
      <c r="Z2926" t="s">
        <v>4669</v>
      </c>
      <c r="AA2926" t="s">
        <v>3045</v>
      </c>
      <c r="AD2926" s="3"/>
    </row>
    <row r="2927" spans="26:30" x14ac:dyDescent="0.25">
      <c r="Z2927" t="s">
        <v>4670</v>
      </c>
      <c r="AA2927" t="s">
        <v>3045</v>
      </c>
      <c r="AD2927" s="3"/>
    </row>
    <row r="2928" spans="26:30" x14ac:dyDescent="0.25">
      <c r="Z2928" t="s">
        <v>4671</v>
      </c>
      <c r="AA2928" t="s">
        <v>3045</v>
      </c>
      <c r="AD2928" s="3"/>
    </row>
    <row r="2929" spans="26:30" x14ac:dyDescent="0.25">
      <c r="Z2929" t="s">
        <v>4672</v>
      </c>
      <c r="AA2929" t="s">
        <v>3045</v>
      </c>
      <c r="AD2929" s="3"/>
    </row>
    <row r="2930" spans="26:30" x14ac:dyDescent="0.25">
      <c r="Z2930" t="s">
        <v>4673</v>
      </c>
      <c r="AA2930" t="s">
        <v>3045</v>
      </c>
      <c r="AD2930" s="3"/>
    </row>
    <row r="2931" spans="26:30" x14ac:dyDescent="0.25">
      <c r="Z2931" t="s">
        <v>4674</v>
      </c>
      <c r="AA2931" t="s">
        <v>3045</v>
      </c>
      <c r="AD2931" s="3"/>
    </row>
    <row r="2932" spans="26:30" x14ac:dyDescent="0.25">
      <c r="Z2932" t="s">
        <v>4675</v>
      </c>
      <c r="AA2932" t="s">
        <v>3045</v>
      </c>
      <c r="AD2932" s="3"/>
    </row>
    <row r="2933" spans="26:30" x14ac:dyDescent="0.25">
      <c r="Z2933" t="s">
        <v>4676</v>
      </c>
      <c r="AA2933" t="s">
        <v>3045</v>
      </c>
      <c r="AD2933" s="3"/>
    </row>
    <row r="2934" spans="26:30" x14ac:dyDescent="0.25">
      <c r="Z2934" t="s">
        <v>4677</v>
      </c>
      <c r="AA2934" t="s">
        <v>3045</v>
      </c>
      <c r="AD2934" s="3"/>
    </row>
    <row r="2935" spans="26:30" x14ac:dyDescent="0.25">
      <c r="Z2935" t="s">
        <v>4678</v>
      </c>
      <c r="AA2935" t="s">
        <v>3045</v>
      </c>
      <c r="AD2935" s="3"/>
    </row>
    <row r="2936" spans="26:30" x14ac:dyDescent="0.25">
      <c r="Z2936" t="s">
        <v>4679</v>
      </c>
      <c r="AA2936" t="s">
        <v>3045</v>
      </c>
      <c r="AD2936" s="3"/>
    </row>
    <row r="2937" spans="26:30" x14ac:dyDescent="0.25">
      <c r="Z2937" t="s">
        <v>4680</v>
      </c>
      <c r="AA2937" t="s">
        <v>3045</v>
      </c>
      <c r="AD2937" s="3"/>
    </row>
    <row r="2938" spans="26:30" x14ac:dyDescent="0.25">
      <c r="Z2938" t="s">
        <v>4681</v>
      </c>
      <c r="AA2938" t="s">
        <v>3045</v>
      </c>
      <c r="AD2938" s="3"/>
    </row>
    <row r="2939" spans="26:30" x14ac:dyDescent="0.25">
      <c r="Z2939" t="s">
        <v>4682</v>
      </c>
      <c r="AA2939" t="s">
        <v>3045</v>
      </c>
      <c r="AD2939" s="3"/>
    </row>
    <row r="2940" spans="26:30" x14ac:dyDescent="0.25">
      <c r="Z2940" t="s">
        <v>4683</v>
      </c>
      <c r="AA2940" t="s">
        <v>3045</v>
      </c>
      <c r="AD2940" s="3"/>
    </row>
    <row r="2941" spans="26:30" x14ac:dyDescent="0.25">
      <c r="Z2941" t="s">
        <v>4684</v>
      </c>
      <c r="AA2941" t="s">
        <v>3045</v>
      </c>
      <c r="AD2941" s="3"/>
    </row>
    <row r="2942" spans="26:30" x14ac:dyDescent="0.25">
      <c r="Z2942" t="s">
        <v>4685</v>
      </c>
      <c r="AA2942" t="s">
        <v>3045</v>
      </c>
      <c r="AD2942" s="3"/>
    </row>
    <row r="2943" spans="26:30" x14ac:dyDescent="0.25">
      <c r="Z2943" t="s">
        <v>4686</v>
      </c>
      <c r="AA2943" t="s">
        <v>3045</v>
      </c>
      <c r="AD2943" s="3"/>
    </row>
    <row r="2944" spans="26:30" x14ac:dyDescent="0.25">
      <c r="Z2944" t="s">
        <v>4687</v>
      </c>
      <c r="AA2944" t="s">
        <v>3045</v>
      </c>
      <c r="AD2944" s="3"/>
    </row>
    <row r="2945" spans="26:30" x14ac:dyDescent="0.25">
      <c r="Z2945" t="s">
        <v>4688</v>
      </c>
      <c r="AA2945" t="s">
        <v>3045</v>
      </c>
      <c r="AD2945" s="3"/>
    </row>
    <row r="2946" spans="26:30" x14ac:dyDescent="0.25">
      <c r="Z2946" t="s">
        <v>4689</v>
      </c>
      <c r="AA2946" t="s">
        <v>3045</v>
      </c>
      <c r="AD2946" s="3"/>
    </row>
    <row r="2947" spans="26:30" x14ac:dyDescent="0.25">
      <c r="Z2947" t="s">
        <v>4690</v>
      </c>
      <c r="AA2947" t="s">
        <v>3045</v>
      </c>
      <c r="AD2947" s="3"/>
    </row>
    <row r="2948" spans="26:30" x14ac:dyDescent="0.25">
      <c r="Z2948" t="s">
        <v>4691</v>
      </c>
      <c r="AA2948" t="s">
        <v>3045</v>
      </c>
      <c r="AD2948" s="3"/>
    </row>
    <row r="2949" spans="26:30" x14ac:dyDescent="0.25">
      <c r="Z2949" t="s">
        <v>4692</v>
      </c>
      <c r="AA2949" t="s">
        <v>3045</v>
      </c>
      <c r="AD2949" s="3"/>
    </row>
    <row r="2950" spans="26:30" x14ac:dyDescent="0.25">
      <c r="Z2950" t="s">
        <v>4693</v>
      </c>
      <c r="AA2950" t="s">
        <v>3045</v>
      </c>
      <c r="AD2950" s="3"/>
    </row>
    <row r="2951" spans="26:30" x14ac:dyDescent="0.25">
      <c r="Z2951" t="s">
        <v>4694</v>
      </c>
      <c r="AA2951" t="s">
        <v>3045</v>
      </c>
      <c r="AD2951" s="3"/>
    </row>
    <row r="2952" spans="26:30" x14ac:dyDescent="0.25">
      <c r="Z2952" t="s">
        <v>4695</v>
      </c>
      <c r="AA2952" t="s">
        <v>3045</v>
      </c>
      <c r="AD2952" s="3"/>
    </row>
    <row r="2953" spans="26:30" x14ac:dyDescent="0.25">
      <c r="Z2953" t="s">
        <v>4696</v>
      </c>
      <c r="AA2953" t="s">
        <v>3045</v>
      </c>
      <c r="AD2953" s="3"/>
    </row>
    <row r="2954" spans="26:30" x14ac:dyDescent="0.25">
      <c r="Z2954" t="s">
        <v>4697</v>
      </c>
      <c r="AA2954" t="s">
        <v>3045</v>
      </c>
      <c r="AD2954" s="3"/>
    </row>
    <row r="2955" spans="26:30" x14ac:dyDescent="0.25">
      <c r="Z2955" t="s">
        <v>4698</v>
      </c>
      <c r="AA2955" t="s">
        <v>3045</v>
      </c>
      <c r="AD2955" s="3"/>
    </row>
    <row r="2956" spans="26:30" x14ac:dyDescent="0.25">
      <c r="Z2956" t="s">
        <v>4699</v>
      </c>
      <c r="AA2956" t="s">
        <v>3045</v>
      </c>
      <c r="AD2956" s="3"/>
    </row>
    <row r="2957" spans="26:30" x14ac:dyDescent="0.25">
      <c r="Z2957" t="s">
        <v>4700</v>
      </c>
      <c r="AA2957" t="s">
        <v>3045</v>
      </c>
      <c r="AD2957" s="3"/>
    </row>
    <row r="2958" spans="26:30" x14ac:dyDescent="0.25">
      <c r="Z2958" t="s">
        <v>4701</v>
      </c>
      <c r="AA2958" t="s">
        <v>3045</v>
      </c>
      <c r="AD2958" s="3"/>
    </row>
    <row r="2959" spans="26:30" x14ac:dyDescent="0.25">
      <c r="Z2959" t="s">
        <v>4702</v>
      </c>
      <c r="AA2959" t="s">
        <v>3045</v>
      </c>
      <c r="AD2959" s="3"/>
    </row>
    <row r="2960" spans="26:30" x14ac:dyDescent="0.25">
      <c r="Z2960" t="s">
        <v>4703</v>
      </c>
      <c r="AA2960" t="s">
        <v>3045</v>
      </c>
      <c r="AD2960" s="3"/>
    </row>
    <row r="2961" spans="26:30" x14ac:dyDescent="0.25">
      <c r="Z2961" t="s">
        <v>4704</v>
      </c>
      <c r="AA2961" t="s">
        <v>3045</v>
      </c>
      <c r="AD2961" s="3"/>
    </row>
    <row r="2962" spans="26:30" x14ac:dyDescent="0.25">
      <c r="Z2962" t="s">
        <v>4705</v>
      </c>
      <c r="AA2962" t="s">
        <v>3045</v>
      </c>
      <c r="AD2962" s="3"/>
    </row>
    <row r="2963" spans="26:30" x14ac:dyDescent="0.25">
      <c r="Z2963" t="s">
        <v>4706</v>
      </c>
      <c r="AA2963" t="s">
        <v>3045</v>
      </c>
      <c r="AD2963" s="3"/>
    </row>
    <row r="2964" spans="26:30" x14ac:dyDescent="0.25">
      <c r="Z2964" t="s">
        <v>4707</v>
      </c>
      <c r="AA2964" t="s">
        <v>3045</v>
      </c>
      <c r="AD2964" s="3"/>
    </row>
    <row r="2965" spans="26:30" x14ac:dyDescent="0.25">
      <c r="Z2965" t="s">
        <v>4708</v>
      </c>
      <c r="AA2965" t="s">
        <v>3045</v>
      </c>
      <c r="AD2965" s="3"/>
    </row>
    <row r="2966" spans="26:30" x14ac:dyDescent="0.25">
      <c r="Z2966" t="s">
        <v>4709</v>
      </c>
      <c r="AA2966" t="s">
        <v>3045</v>
      </c>
      <c r="AD2966" s="3"/>
    </row>
    <row r="2967" spans="26:30" x14ac:dyDescent="0.25">
      <c r="Z2967" t="s">
        <v>4710</v>
      </c>
      <c r="AA2967" t="s">
        <v>3045</v>
      </c>
      <c r="AD2967" s="3"/>
    </row>
    <row r="2968" spans="26:30" x14ac:dyDescent="0.25">
      <c r="Z2968" t="s">
        <v>4711</v>
      </c>
      <c r="AA2968" t="s">
        <v>3045</v>
      </c>
      <c r="AD2968" s="3"/>
    </row>
    <row r="2969" spans="26:30" x14ac:dyDescent="0.25">
      <c r="Z2969" t="s">
        <v>4712</v>
      </c>
      <c r="AA2969" t="s">
        <v>3045</v>
      </c>
      <c r="AD2969" s="3"/>
    </row>
    <row r="2970" spans="26:30" x14ac:dyDescent="0.25">
      <c r="Z2970" t="s">
        <v>4713</v>
      </c>
      <c r="AA2970" t="s">
        <v>3045</v>
      </c>
      <c r="AD2970" s="3"/>
    </row>
    <row r="2971" spans="26:30" x14ac:dyDescent="0.25">
      <c r="Z2971" t="s">
        <v>4714</v>
      </c>
      <c r="AA2971" t="s">
        <v>3045</v>
      </c>
      <c r="AD2971" s="3"/>
    </row>
    <row r="2972" spans="26:30" x14ac:dyDescent="0.25">
      <c r="Z2972" t="s">
        <v>4715</v>
      </c>
      <c r="AA2972" t="s">
        <v>3045</v>
      </c>
      <c r="AD2972" s="3"/>
    </row>
    <row r="2973" spans="26:30" x14ac:dyDescent="0.25">
      <c r="Z2973" t="s">
        <v>4716</v>
      </c>
      <c r="AA2973" t="s">
        <v>3045</v>
      </c>
      <c r="AD2973" s="3"/>
    </row>
    <row r="2974" spans="26:30" x14ac:dyDescent="0.25">
      <c r="Z2974" t="s">
        <v>4717</v>
      </c>
      <c r="AA2974" t="s">
        <v>3045</v>
      </c>
      <c r="AD2974" s="3"/>
    </row>
    <row r="2975" spans="26:30" x14ac:dyDescent="0.25">
      <c r="Z2975" t="s">
        <v>4718</v>
      </c>
      <c r="AA2975" t="s">
        <v>3045</v>
      </c>
      <c r="AD2975" s="3"/>
    </row>
    <row r="2976" spans="26:30" x14ac:dyDescent="0.25">
      <c r="Z2976" t="s">
        <v>4719</v>
      </c>
      <c r="AA2976" t="s">
        <v>3045</v>
      </c>
      <c r="AD2976" s="3"/>
    </row>
    <row r="2977" spans="26:30" x14ac:dyDescent="0.25">
      <c r="Z2977" t="s">
        <v>4720</v>
      </c>
      <c r="AA2977" t="s">
        <v>3045</v>
      </c>
      <c r="AD2977" s="3"/>
    </row>
    <row r="2978" spans="26:30" x14ac:dyDescent="0.25">
      <c r="Z2978" t="s">
        <v>4721</v>
      </c>
      <c r="AA2978" t="s">
        <v>3045</v>
      </c>
      <c r="AD2978" s="3"/>
    </row>
    <row r="2979" spans="26:30" x14ac:dyDescent="0.25">
      <c r="Z2979" t="s">
        <v>4722</v>
      </c>
      <c r="AA2979" t="s">
        <v>3045</v>
      </c>
      <c r="AD2979" s="3"/>
    </row>
    <row r="2980" spans="26:30" x14ac:dyDescent="0.25">
      <c r="Z2980" t="s">
        <v>4723</v>
      </c>
      <c r="AA2980" t="s">
        <v>3045</v>
      </c>
      <c r="AD2980" s="3"/>
    </row>
    <row r="2981" spans="26:30" x14ac:dyDescent="0.25">
      <c r="Z2981" t="s">
        <v>4724</v>
      </c>
      <c r="AA2981" t="s">
        <v>3045</v>
      </c>
      <c r="AD2981" s="3"/>
    </row>
    <row r="2982" spans="26:30" x14ac:dyDescent="0.25">
      <c r="Z2982" t="s">
        <v>4725</v>
      </c>
      <c r="AA2982" t="s">
        <v>3045</v>
      </c>
      <c r="AD2982" s="3"/>
    </row>
    <row r="2983" spans="26:30" x14ac:dyDescent="0.25">
      <c r="Z2983" t="s">
        <v>4726</v>
      </c>
      <c r="AA2983" t="s">
        <v>3045</v>
      </c>
      <c r="AD2983" s="3"/>
    </row>
    <row r="2984" spans="26:30" x14ac:dyDescent="0.25">
      <c r="Z2984" t="s">
        <v>4727</v>
      </c>
      <c r="AA2984" t="s">
        <v>3045</v>
      </c>
      <c r="AD2984" s="3"/>
    </row>
    <row r="2985" spans="26:30" x14ac:dyDescent="0.25">
      <c r="Z2985" t="s">
        <v>4728</v>
      </c>
      <c r="AA2985" t="s">
        <v>3045</v>
      </c>
      <c r="AD2985" s="3"/>
    </row>
    <row r="2986" spans="26:30" x14ac:dyDescent="0.25">
      <c r="Z2986" t="s">
        <v>4729</v>
      </c>
      <c r="AA2986" t="s">
        <v>3045</v>
      </c>
      <c r="AD2986" s="3"/>
    </row>
    <row r="2987" spans="26:30" x14ac:dyDescent="0.25">
      <c r="Z2987" t="s">
        <v>4730</v>
      </c>
      <c r="AA2987" t="s">
        <v>3045</v>
      </c>
      <c r="AD2987" s="3"/>
    </row>
    <row r="2988" spans="26:30" x14ac:dyDescent="0.25">
      <c r="Z2988" t="s">
        <v>4731</v>
      </c>
      <c r="AA2988" t="s">
        <v>3045</v>
      </c>
      <c r="AD2988" s="3"/>
    </row>
    <row r="2989" spans="26:30" x14ac:dyDescent="0.25">
      <c r="Z2989" t="s">
        <v>4732</v>
      </c>
      <c r="AA2989" t="s">
        <v>3045</v>
      </c>
      <c r="AD2989" s="3"/>
    </row>
    <row r="2990" spans="26:30" x14ac:dyDescent="0.25">
      <c r="Z2990" t="s">
        <v>4733</v>
      </c>
      <c r="AA2990" t="s">
        <v>3045</v>
      </c>
      <c r="AD2990" s="3"/>
    </row>
    <row r="2991" spans="26:30" x14ac:dyDescent="0.25">
      <c r="Z2991" t="s">
        <v>4734</v>
      </c>
      <c r="AA2991" t="s">
        <v>3045</v>
      </c>
      <c r="AD2991" s="3"/>
    </row>
    <row r="2992" spans="26:30" x14ac:dyDescent="0.25">
      <c r="Z2992" t="s">
        <v>4735</v>
      </c>
      <c r="AA2992" t="s">
        <v>3045</v>
      </c>
      <c r="AD2992" s="3"/>
    </row>
    <row r="2993" spans="26:30" x14ac:dyDescent="0.25">
      <c r="Z2993" t="s">
        <v>4736</v>
      </c>
      <c r="AA2993" t="s">
        <v>3045</v>
      </c>
      <c r="AD2993" s="3"/>
    </row>
    <row r="2994" spans="26:30" x14ac:dyDescent="0.25">
      <c r="Z2994" t="s">
        <v>4737</v>
      </c>
      <c r="AA2994" t="s">
        <v>3045</v>
      </c>
      <c r="AD2994" s="3"/>
    </row>
    <row r="2995" spans="26:30" x14ac:dyDescent="0.25">
      <c r="Z2995" t="s">
        <v>4738</v>
      </c>
      <c r="AA2995" t="s">
        <v>3045</v>
      </c>
      <c r="AD2995" s="3"/>
    </row>
    <row r="2996" spans="26:30" x14ac:dyDescent="0.25">
      <c r="Z2996" t="s">
        <v>4739</v>
      </c>
      <c r="AA2996" t="s">
        <v>3045</v>
      </c>
      <c r="AD2996" s="3"/>
    </row>
    <row r="2997" spans="26:30" x14ac:dyDescent="0.25">
      <c r="Z2997" t="s">
        <v>4740</v>
      </c>
      <c r="AA2997" t="s">
        <v>3045</v>
      </c>
      <c r="AD2997" s="3"/>
    </row>
    <row r="2998" spans="26:30" x14ac:dyDescent="0.25">
      <c r="Z2998" t="s">
        <v>4741</v>
      </c>
      <c r="AA2998" t="s">
        <v>3045</v>
      </c>
      <c r="AD2998" s="3"/>
    </row>
    <row r="2999" spans="26:30" x14ac:dyDescent="0.25">
      <c r="Z2999" t="s">
        <v>4742</v>
      </c>
      <c r="AA2999" t="s">
        <v>3045</v>
      </c>
      <c r="AD2999" s="3"/>
    </row>
    <row r="3000" spans="26:30" x14ac:dyDescent="0.25">
      <c r="Z3000" t="s">
        <v>4743</v>
      </c>
      <c r="AA3000" t="s">
        <v>3045</v>
      </c>
      <c r="AD3000" s="3"/>
    </row>
    <row r="3001" spans="26:30" x14ac:dyDescent="0.25">
      <c r="Z3001" t="s">
        <v>4744</v>
      </c>
      <c r="AA3001" t="s">
        <v>3045</v>
      </c>
      <c r="AD3001" s="3"/>
    </row>
    <row r="3002" spans="26:30" x14ac:dyDescent="0.25">
      <c r="Z3002" t="s">
        <v>4745</v>
      </c>
      <c r="AA3002" t="s">
        <v>3045</v>
      </c>
      <c r="AD3002" s="3"/>
    </row>
    <row r="3003" spans="26:30" x14ac:dyDescent="0.25">
      <c r="Z3003" t="s">
        <v>4746</v>
      </c>
      <c r="AA3003" t="s">
        <v>3045</v>
      </c>
      <c r="AD3003" s="3"/>
    </row>
    <row r="3004" spans="26:30" x14ac:dyDescent="0.25">
      <c r="Z3004" t="s">
        <v>4747</v>
      </c>
      <c r="AA3004" t="s">
        <v>3045</v>
      </c>
      <c r="AD3004" s="3"/>
    </row>
    <row r="3005" spans="26:30" x14ac:dyDescent="0.25">
      <c r="Z3005" t="s">
        <v>4748</v>
      </c>
      <c r="AA3005" t="s">
        <v>3045</v>
      </c>
      <c r="AD3005" s="3"/>
    </row>
    <row r="3006" spans="26:30" x14ac:dyDescent="0.25">
      <c r="Z3006" t="s">
        <v>4749</v>
      </c>
      <c r="AA3006" t="s">
        <v>3045</v>
      </c>
      <c r="AD3006" s="3"/>
    </row>
    <row r="3007" spans="26:30" x14ac:dyDescent="0.25">
      <c r="Z3007" t="s">
        <v>4750</v>
      </c>
      <c r="AA3007" t="s">
        <v>3045</v>
      </c>
      <c r="AD3007" s="3"/>
    </row>
    <row r="3008" spans="26:30" x14ac:dyDescent="0.25">
      <c r="Z3008" t="s">
        <v>4751</v>
      </c>
      <c r="AA3008" t="s">
        <v>3045</v>
      </c>
      <c r="AD3008" s="3"/>
    </row>
    <row r="3009" spans="26:30" x14ac:dyDescent="0.25">
      <c r="Z3009" t="s">
        <v>4703</v>
      </c>
      <c r="AA3009" t="s">
        <v>3045</v>
      </c>
      <c r="AD3009" s="3"/>
    </row>
    <row r="3010" spans="26:30" x14ac:dyDescent="0.25">
      <c r="Z3010" t="s">
        <v>4752</v>
      </c>
      <c r="AA3010" t="s">
        <v>3045</v>
      </c>
      <c r="AD3010" s="3"/>
    </row>
    <row r="3011" spans="26:30" x14ac:dyDescent="0.25">
      <c r="Z3011" t="s">
        <v>4753</v>
      </c>
      <c r="AA3011" t="s">
        <v>3045</v>
      </c>
      <c r="AD3011" s="3"/>
    </row>
    <row r="3012" spans="26:30" x14ac:dyDescent="0.25">
      <c r="Z3012" t="s">
        <v>4754</v>
      </c>
      <c r="AA3012" t="s">
        <v>3045</v>
      </c>
      <c r="AD3012" s="3"/>
    </row>
    <row r="3013" spans="26:30" x14ac:dyDescent="0.25">
      <c r="Z3013" t="s">
        <v>4755</v>
      </c>
      <c r="AA3013" t="s">
        <v>3045</v>
      </c>
      <c r="AD3013" s="3"/>
    </row>
    <row r="3014" spans="26:30" x14ac:dyDescent="0.25">
      <c r="Z3014" t="s">
        <v>4756</v>
      </c>
      <c r="AA3014" t="s">
        <v>3045</v>
      </c>
      <c r="AD3014" s="3"/>
    </row>
    <row r="3015" spans="26:30" x14ac:dyDescent="0.25">
      <c r="Z3015" t="s">
        <v>4757</v>
      </c>
      <c r="AA3015" t="s">
        <v>3045</v>
      </c>
      <c r="AD3015" s="3"/>
    </row>
    <row r="3016" spans="26:30" x14ac:dyDescent="0.25">
      <c r="Z3016" t="s">
        <v>4758</v>
      </c>
      <c r="AA3016" t="s">
        <v>3045</v>
      </c>
      <c r="AD3016" s="3"/>
    </row>
    <row r="3017" spans="26:30" x14ac:dyDescent="0.25">
      <c r="Z3017" t="s">
        <v>4759</v>
      </c>
      <c r="AA3017" t="s">
        <v>3045</v>
      </c>
      <c r="AD3017" s="3"/>
    </row>
    <row r="3018" spans="26:30" x14ac:dyDescent="0.25">
      <c r="Z3018" t="s">
        <v>4760</v>
      </c>
      <c r="AA3018" t="s">
        <v>3045</v>
      </c>
      <c r="AD3018" s="3"/>
    </row>
    <row r="3019" spans="26:30" x14ac:dyDescent="0.25">
      <c r="Z3019" t="s">
        <v>4761</v>
      </c>
      <c r="AA3019" t="s">
        <v>3045</v>
      </c>
      <c r="AD3019" s="3"/>
    </row>
    <row r="3020" spans="26:30" x14ac:dyDescent="0.25">
      <c r="Z3020" t="s">
        <v>4762</v>
      </c>
      <c r="AA3020" t="s">
        <v>3045</v>
      </c>
      <c r="AD3020" s="3"/>
    </row>
    <row r="3021" spans="26:30" x14ac:dyDescent="0.25">
      <c r="Z3021" t="s">
        <v>4763</v>
      </c>
      <c r="AA3021" t="s">
        <v>3045</v>
      </c>
      <c r="AD3021" s="3"/>
    </row>
    <row r="3022" spans="26:30" x14ac:dyDescent="0.25">
      <c r="Z3022" t="s">
        <v>4764</v>
      </c>
      <c r="AA3022" t="s">
        <v>3045</v>
      </c>
      <c r="AD3022" s="3"/>
    </row>
    <row r="3023" spans="26:30" x14ac:dyDescent="0.25">
      <c r="Z3023" t="s">
        <v>4765</v>
      </c>
      <c r="AA3023" t="s">
        <v>3045</v>
      </c>
      <c r="AD3023" s="3"/>
    </row>
    <row r="3024" spans="26:30" x14ac:dyDescent="0.25">
      <c r="Z3024" t="s">
        <v>4766</v>
      </c>
      <c r="AA3024" t="s">
        <v>3045</v>
      </c>
      <c r="AD3024" s="3"/>
    </row>
    <row r="3025" spans="26:30" x14ac:dyDescent="0.25">
      <c r="Z3025" t="s">
        <v>4767</v>
      </c>
      <c r="AA3025" t="s">
        <v>3045</v>
      </c>
      <c r="AD3025" s="3"/>
    </row>
    <row r="3026" spans="26:30" x14ac:dyDescent="0.25">
      <c r="Z3026" t="s">
        <v>4768</v>
      </c>
      <c r="AA3026" t="s">
        <v>3045</v>
      </c>
      <c r="AD3026" s="3"/>
    </row>
    <row r="3027" spans="26:30" x14ac:dyDescent="0.25">
      <c r="Z3027" t="s">
        <v>4769</v>
      </c>
      <c r="AA3027" t="s">
        <v>3045</v>
      </c>
      <c r="AD3027" s="3"/>
    </row>
    <row r="3028" spans="26:30" x14ac:dyDescent="0.25">
      <c r="Z3028" t="s">
        <v>4770</v>
      </c>
      <c r="AA3028" t="s">
        <v>3045</v>
      </c>
      <c r="AD3028" s="3"/>
    </row>
    <row r="3029" spans="26:30" x14ac:dyDescent="0.25">
      <c r="Z3029" t="s">
        <v>4771</v>
      </c>
      <c r="AA3029" t="s">
        <v>3045</v>
      </c>
      <c r="AD3029" s="3"/>
    </row>
    <row r="3030" spans="26:30" x14ac:dyDescent="0.25">
      <c r="Z3030" t="s">
        <v>4772</v>
      </c>
      <c r="AA3030" t="s">
        <v>3045</v>
      </c>
      <c r="AD3030" s="3"/>
    </row>
    <row r="3031" spans="26:30" x14ac:dyDescent="0.25">
      <c r="Z3031" t="s">
        <v>4773</v>
      </c>
      <c r="AA3031" t="s">
        <v>3045</v>
      </c>
      <c r="AD3031" s="3"/>
    </row>
    <row r="3032" spans="26:30" x14ac:dyDescent="0.25">
      <c r="Z3032" t="s">
        <v>4774</v>
      </c>
      <c r="AA3032" t="s">
        <v>3045</v>
      </c>
      <c r="AD3032" s="3"/>
    </row>
    <row r="3033" spans="26:30" x14ac:dyDescent="0.25">
      <c r="Z3033" t="s">
        <v>4775</v>
      </c>
      <c r="AA3033" t="s">
        <v>3045</v>
      </c>
      <c r="AD3033" s="3"/>
    </row>
    <row r="3034" spans="26:30" x14ac:dyDescent="0.25">
      <c r="Z3034" t="s">
        <v>4776</v>
      </c>
      <c r="AA3034" t="s">
        <v>3045</v>
      </c>
      <c r="AD3034" s="3"/>
    </row>
    <row r="3035" spans="26:30" x14ac:dyDescent="0.25">
      <c r="Z3035" t="s">
        <v>4777</v>
      </c>
      <c r="AA3035" t="s">
        <v>3045</v>
      </c>
      <c r="AD3035" s="3"/>
    </row>
    <row r="3036" spans="26:30" x14ac:dyDescent="0.25">
      <c r="Z3036" t="s">
        <v>4778</v>
      </c>
      <c r="AA3036" t="s">
        <v>3045</v>
      </c>
      <c r="AD3036" s="3"/>
    </row>
    <row r="3037" spans="26:30" x14ac:dyDescent="0.25">
      <c r="Z3037" t="s">
        <v>4779</v>
      </c>
      <c r="AA3037" t="s">
        <v>3045</v>
      </c>
      <c r="AD3037" s="3"/>
    </row>
    <row r="3038" spans="26:30" x14ac:dyDescent="0.25">
      <c r="Z3038" t="s">
        <v>4780</v>
      </c>
      <c r="AA3038" t="s">
        <v>3045</v>
      </c>
      <c r="AD3038" s="3"/>
    </row>
    <row r="3039" spans="26:30" x14ac:dyDescent="0.25">
      <c r="Z3039" t="s">
        <v>4781</v>
      </c>
      <c r="AA3039" t="s">
        <v>3045</v>
      </c>
      <c r="AD3039" s="3"/>
    </row>
    <row r="3040" spans="26:30" x14ac:dyDescent="0.25">
      <c r="Z3040" t="s">
        <v>4782</v>
      </c>
      <c r="AA3040" t="s">
        <v>3045</v>
      </c>
      <c r="AD3040" s="3"/>
    </row>
    <row r="3041" spans="26:30" x14ac:dyDescent="0.25">
      <c r="Z3041" t="s">
        <v>4783</v>
      </c>
      <c r="AA3041" t="s">
        <v>3045</v>
      </c>
      <c r="AD3041" s="3"/>
    </row>
    <row r="3042" spans="26:30" x14ac:dyDescent="0.25">
      <c r="Z3042" t="s">
        <v>4782</v>
      </c>
      <c r="AA3042" t="s">
        <v>3045</v>
      </c>
      <c r="AD3042" s="3"/>
    </row>
    <row r="3043" spans="26:30" x14ac:dyDescent="0.25">
      <c r="Z3043" t="s">
        <v>4784</v>
      </c>
      <c r="AA3043" t="s">
        <v>3045</v>
      </c>
      <c r="AD3043" s="3"/>
    </row>
    <row r="3044" spans="26:30" x14ac:dyDescent="0.25">
      <c r="Z3044" t="s">
        <v>4785</v>
      </c>
      <c r="AA3044" t="s">
        <v>3045</v>
      </c>
      <c r="AD3044" s="3"/>
    </row>
    <row r="3045" spans="26:30" x14ac:dyDescent="0.25">
      <c r="Z3045" t="s">
        <v>4786</v>
      </c>
      <c r="AA3045" t="s">
        <v>3045</v>
      </c>
      <c r="AD3045" s="3"/>
    </row>
    <row r="3046" spans="26:30" x14ac:dyDescent="0.25">
      <c r="Z3046" t="s">
        <v>4787</v>
      </c>
      <c r="AA3046" t="s">
        <v>3045</v>
      </c>
      <c r="AD3046" s="3"/>
    </row>
    <row r="3047" spans="26:30" x14ac:dyDescent="0.25">
      <c r="Z3047" t="s">
        <v>4788</v>
      </c>
      <c r="AA3047" t="s">
        <v>3045</v>
      </c>
      <c r="AD3047" s="3"/>
    </row>
    <row r="3048" spans="26:30" x14ac:dyDescent="0.25">
      <c r="Z3048" t="s">
        <v>4789</v>
      </c>
      <c r="AA3048" t="s">
        <v>3045</v>
      </c>
      <c r="AD3048" s="3"/>
    </row>
    <row r="3049" spans="26:30" x14ac:dyDescent="0.25">
      <c r="Z3049" t="s">
        <v>4790</v>
      </c>
      <c r="AA3049" t="s">
        <v>3045</v>
      </c>
      <c r="AD3049" s="3"/>
    </row>
    <row r="3050" spans="26:30" x14ac:dyDescent="0.25">
      <c r="Z3050" t="s">
        <v>4791</v>
      </c>
      <c r="AA3050" t="s">
        <v>3045</v>
      </c>
      <c r="AD3050" s="3"/>
    </row>
    <row r="3051" spans="26:30" x14ac:dyDescent="0.25">
      <c r="Z3051" t="s">
        <v>4792</v>
      </c>
      <c r="AA3051" t="s">
        <v>3045</v>
      </c>
      <c r="AD3051" s="3"/>
    </row>
    <row r="3052" spans="26:30" x14ac:dyDescent="0.25">
      <c r="Z3052" t="s">
        <v>4793</v>
      </c>
      <c r="AA3052" t="s">
        <v>3045</v>
      </c>
      <c r="AD3052" s="3"/>
    </row>
    <row r="3053" spans="26:30" x14ac:dyDescent="0.25">
      <c r="Z3053" t="s">
        <v>4794</v>
      </c>
      <c r="AA3053" t="s">
        <v>3045</v>
      </c>
      <c r="AD3053" s="3"/>
    </row>
    <row r="3054" spans="26:30" x14ac:dyDescent="0.25">
      <c r="Z3054" t="s">
        <v>4795</v>
      </c>
      <c r="AA3054" t="s">
        <v>3045</v>
      </c>
      <c r="AD3054" s="3"/>
    </row>
    <row r="3055" spans="26:30" x14ac:dyDescent="0.25">
      <c r="Z3055" t="s">
        <v>4796</v>
      </c>
      <c r="AA3055" t="s">
        <v>3045</v>
      </c>
      <c r="AD3055" s="3"/>
    </row>
    <row r="3056" spans="26:30" x14ac:dyDescent="0.25">
      <c r="Z3056" t="s">
        <v>4797</v>
      </c>
      <c r="AA3056" t="s">
        <v>3045</v>
      </c>
      <c r="AD3056" s="3"/>
    </row>
    <row r="3057" spans="26:30" x14ac:dyDescent="0.25">
      <c r="Z3057" t="s">
        <v>4798</v>
      </c>
      <c r="AA3057" t="s">
        <v>3045</v>
      </c>
      <c r="AD3057" s="3"/>
    </row>
    <row r="3058" spans="26:30" x14ac:dyDescent="0.25">
      <c r="Z3058" t="s">
        <v>4799</v>
      </c>
      <c r="AA3058" t="s">
        <v>3045</v>
      </c>
      <c r="AD3058" s="3"/>
    </row>
    <row r="3059" spans="26:30" x14ac:dyDescent="0.25">
      <c r="Z3059" t="s">
        <v>4800</v>
      </c>
      <c r="AA3059" t="s">
        <v>3045</v>
      </c>
      <c r="AD3059" s="3"/>
    </row>
    <row r="3060" spans="26:30" x14ac:dyDescent="0.25">
      <c r="Z3060" t="s">
        <v>4801</v>
      </c>
      <c r="AA3060" t="s">
        <v>3045</v>
      </c>
      <c r="AD3060" s="3"/>
    </row>
    <row r="3061" spans="26:30" x14ac:dyDescent="0.25">
      <c r="Z3061" t="s">
        <v>4802</v>
      </c>
      <c r="AA3061" t="s">
        <v>3045</v>
      </c>
      <c r="AD3061" s="3"/>
    </row>
    <row r="3062" spans="26:30" x14ac:dyDescent="0.25">
      <c r="Z3062" t="s">
        <v>4803</v>
      </c>
      <c r="AA3062" t="s">
        <v>3045</v>
      </c>
      <c r="AD3062" s="3"/>
    </row>
    <row r="3063" spans="26:30" x14ac:dyDescent="0.25">
      <c r="Z3063" t="s">
        <v>4804</v>
      </c>
      <c r="AA3063" t="s">
        <v>3045</v>
      </c>
      <c r="AD3063" s="3"/>
    </row>
    <row r="3064" spans="26:30" x14ac:dyDescent="0.25">
      <c r="Z3064" t="s">
        <v>4805</v>
      </c>
      <c r="AA3064" t="s">
        <v>3045</v>
      </c>
      <c r="AD3064" s="3"/>
    </row>
    <row r="3065" spans="26:30" x14ac:dyDescent="0.25">
      <c r="Z3065" t="s">
        <v>4806</v>
      </c>
      <c r="AA3065" t="s">
        <v>3045</v>
      </c>
      <c r="AD3065" s="3"/>
    </row>
    <row r="3066" spans="26:30" x14ac:dyDescent="0.25">
      <c r="Z3066" t="s">
        <v>4807</v>
      </c>
      <c r="AA3066" t="s">
        <v>3045</v>
      </c>
      <c r="AD3066" s="3"/>
    </row>
    <row r="3067" spans="26:30" x14ac:dyDescent="0.25">
      <c r="Z3067" t="s">
        <v>4808</v>
      </c>
      <c r="AA3067" t="s">
        <v>3045</v>
      </c>
      <c r="AD3067" s="3"/>
    </row>
    <row r="3068" spans="26:30" x14ac:dyDescent="0.25">
      <c r="Z3068" t="s">
        <v>4807</v>
      </c>
      <c r="AA3068" t="s">
        <v>3045</v>
      </c>
      <c r="AD3068" s="3"/>
    </row>
    <row r="3069" spans="26:30" x14ac:dyDescent="0.25">
      <c r="Z3069" t="s">
        <v>4809</v>
      </c>
      <c r="AA3069" t="s">
        <v>3045</v>
      </c>
      <c r="AD3069" s="3"/>
    </row>
    <row r="3070" spans="26:30" x14ac:dyDescent="0.25">
      <c r="Z3070" t="s">
        <v>4810</v>
      </c>
      <c r="AA3070" t="s">
        <v>3045</v>
      </c>
      <c r="AD3070" s="3"/>
    </row>
    <row r="3071" spans="26:30" x14ac:dyDescent="0.25">
      <c r="Z3071" t="s">
        <v>4811</v>
      </c>
      <c r="AA3071" t="s">
        <v>3045</v>
      </c>
      <c r="AD3071" s="3"/>
    </row>
    <row r="3072" spans="26:30" x14ac:dyDescent="0.25">
      <c r="Z3072" t="s">
        <v>4812</v>
      </c>
      <c r="AA3072" t="s">
        <v>3045</v>
      </c>
      <c r="AD3072" s="3"/>
    </row>
    <row r="3073" spans="26:30" x14ac:dyDescent="0.25">
      <c r="Z3073" t="s">
        <v>4813</v>
      </c>
      <c r="AA3073" t="s">
        <v>3045</v>
      </c>
      <c r="AD3073" s="3"/>
    </row>
    <row r="3074" spans="26:30" x14ac:dyDescent="0.25">
      <c r="Z3074" t="s">
        <v>4814</v>
      </c>
      <c r="AA3074" t="s">
        <v>3045</v>
      </c>
      <c r="AD3074" s="3"/>
    </row>
    <row r="3075" spans="26:30" x14ac:dyDescent="0.25">
      <c r="Z3075" t="s">
        <v>4815</v>
      </c>
      <c r="AA3075" t="s">
        <v>3045</v>
      </c>
      <c r="AD3075" s="3"/>
    </row>
    <row r="3076" spans="26:30" x14ac:dyDescent="0.25">
      <c r="Z3076" t="s">
        <v>4816</v>
      </c>
      <c r="AA3076" t="s">
        <v>3045</v>
      </c>
      <c r="AD3076" s="3"/>
    </row>
    <row r="3077" spans="26:30" x14ac:dyDescent="0.25">
      <c r="Z3077" t="s">
        <v>4817</v>
      </c>
      <c r="AA3077" t="s">
        <v>3045</v>
      </c>
      <c r="AD3077" s="3"/>
    </row>
    <row r="3078" spans="26:30" x14ac:dyDescent="0.25">
      <c r="Z3078" t="s">
        <v>4818</v>
      </c>
      <c r="AA3078" t="s">
        <v>3045</v>
      </c>
      <c r="AD3078" s="3"/>
    </row>
    <row r="3079" spans="26:30" x14ac:dyDescent="0.25">
      <c r="Z3079" t="s">
        <v>4819</v>
      </c>
      <c r="AA3079" t="s">
        <v>3045</v>
      </c>
      <c r="AD3079" s="3"/>
    </row>
    <row r="3080" spans="26:30" x14ac:dyDescent="0.25">
      <c r="Z3080" t="s">
        <v>4820</v>
      </c>
      <c r="AA3080" t="s">
        <v>3045</v>
      </c>
      <c r="AD3080" s="3"/>
    </row>
    <row r="3081" spans="26:30" x14ac:dyDescent="0.25">
      <c r="Z3081" t="s">
        <v>4821</v>
      </c>
      <c r="AA3081" t="s">
        <v>3045</v>
      </c>
      <c r="AD3081" s="3"/>
    </row>
    <row r="3082" spans="26:30" x14ac:dyDescent="0.25">
      <c r="Z3082" t="s">
        <v>4822</v>
      </c>
      <c r="AA3082" t="s">
        <v>3045</v>
      </c>
      <c r="AD3082" s="3"/>
    </row>
    <row r="3083" spans="26:30" x14ac:dyDescent="0.25">
      <c r="Z3083" t="s">
        <v>4823</v>
      </c>
      <c r="AA3083" t="s">
        <v>3045</v>
      </c>
      <c r="AD3083" s="3"/>
    </row>
    <row r="3084" spans="26:30" x14ac:dyDescent="0.25">
      <c r="Z3084" t="s">
        <v>4824</v>
      </c>
      <c r="AA3084" t="s">
        <v>3045</v>
      </c>
      <c r="AD3084" s="3"/>
    </row>
    <row r="3085" spans="26:30" x14ac:dyDescent="0.25">
      <c r="Z3085" t="s">
        <v>4825</v>
      </c>
      <c r="AA3085" t="s">
        <v>3045</v>
      </c>
      <c r="AD3085" s="3"/>
    </row>
    <row r="3086" spans="26:30" x14ac:dyDescent="0.25">
      <c r="Z3086" t="s">
        <v>4826</v>
      </c>
      <c r="AA3086" t="s">
        <v>3045</v>
      </c>
      <c r="AD3086" s="3"/>
    </row>
    <row r="3087" spans="26:30" x14ac:dyDescent="0.25">
      <c r="Z3087" t="s">
        <v>4827</v>
      </c>
      <c r="AA3087" t="s">
        <v>3045</v>
      </c>
      <c r="AD3087" s="3"/>
    </row>
    <row r="3088" spans="26:30" x14ac:dyDescent="0.25">
      <c r="Z3088" t="s">
        <v>4828</v>
      </c>
      <c r="AA3088" t="s">
        <v>3045</v>
      </c>
      <c r="AD3088" s="3"/>
    </row>
    <row r="3089" spans="26:30" x14ac:dyDescent="0.25">
      <c r="Z3089" t="s">
        <v>4829</v>
      </c>
      <c r="AA3089" t="s">
        <v>3045</v>
      </c>
      <c r="AD3089" s="3"/>
    </row>
    <row r="3090" spans="26:30" x14ac:dyDescent="0.25">
      <c r="Z3090" t="s">
        <v>4830</v>
      </c>
      <c r="AA3090" t="s">
        <v>3045</v>
      </c>
      <c r="AD3090" s="3"/>
    </row>
    <row r="3091" spans="26:30" x14ac:dyDescent="0.25">
      <c r="Z3091" t="s">
        <v>4831</v>
      </c>
      <c r="AA3091" t="s">
        <v>3045</v>
      </c>
      <c r="AD3091" s="3"/>
    </row>
    <row r="3092" spans="26:30" x14ac:dyDescent="0.25">
      <c r="Z3092" t="s">
        <v>4832</v>
      </c>
      <c r="AA3092" t="s">
        <v>3045</v>
      </c>
      <c r="AD3092" s="3"/>
    </row>
    <row r="3093" spans="26:30" x14ac:dyDescent="0.25">
      <c r="Z3093" t="s">
        <v>4833</v>
      </c>
      <c r="AA3093" t="s">
        <v>3045</v>
      </c>
      <c r="AD3093" s="3"/>
    </row>
    <row r="3094" spans="26:30" x14ac:dyDescent="0.25">
      <c r="Z3094" t="s">
        <v>4834</v>
      </c>
      <c r="AA3094" t="s">
        <v>3045</v>
      </c>
      <c r="AD3094" s="3"/>
    </row>
    <row r="3095" spans="26:30" x14ac:dyDescent="0.25">
      <c r="Z3095" t="s">
        <v>4835</v>
      </c>
      <c r="AA3095" t="s">
        <v>3045</v>
      </c>
      <c r="AD3095" s="3"/>
    </row>
    <row r="3096" spans="26:30" x14ac:dyDescent="0.25">
      <c r="Z3096" t="s">
        <v>4836</v>
      </c>
      <c r="AA3096" t="s">
        <v>3045</v>
      </c>
      <c r="AD3096" s="3"/>
    </row>
    <row r="3097" spans="26:30" x14ac:dyDescent="0.25">
      <c r="Z3097" t="s">
        <v>4837</v>
      </c>
      <c r="AA3097" t="s">
        <v>3045</v>
      </c>
      <c r="AD3097" s="3"/>
    </row>
    <row r="3098" spans="26:30" x14ac:dyDescent="0.25">
      <c r="Z3098" t="s">
        <v>4838</v>
      </c>
      <c r="AA3098" t="s">
        <v>3045</v>
      </c>
      <c r="AD3098" s="3"/>
    </row>
    <row r="3099" spans="26:30" x14ac:dyDescent="0.25">
      <c r="Z3099" t="s">
        <v>4839</v>
      </c>
      <c r="AA3099" t="s">
        <v>3045</v>
      </c>
      <c r="AD3099" s="3"/>
    </row>
    <row r="3100" spans="26:30" x14ac:dyDescent="0.25">
      <c r="Z3100" t="s">
        <v>4840</v>
      </c>
      <c r="AA3100" t="s">
        <v>3045</v>
      </c>
      <c r="AD3100" s="3"/>
    </row>
    <row r="3101" spans="26:30" x14ac:dyDescent="0.25">
      <c r="Z3101" t="s">
        <v>4841</v>
      </c>
      <c r="AA3101" t="s">
        <v>3045</v>
      </c>
      <c r="AD3101" s="3"/>
    </row>
    <row r="3102" spans="26:30" x14ac:dyDescent="0.25">
      <c r="Z3102" t="s">
        <v>4842</v>
      </c>
      <c r="AA3102" t="s">
        <v>3045</v>
      </c>
      <c r="AD3102" s="3"/>
    </row>
    <row r="3103" spans="26:30" x14ac:dyDescent="0.25">
      <c r="Z3103" t="s">
        <v>4843</v>
      </c>
      <c r="AA3103" t="s">
        <v>3045</v>
      </c>
      <c r="AD3103" s="3"/>
    </row>
    <row r="3104" spans="26:30" x14ac:dyDescent="0.25">
      <c r="Z3104" t="s">
        <v>4844</v>
      </c>
      <c r="AA3104" t="s">
        <v>3045</v>
      </c>
      <c r="AD3104" s="3"/>
    </row>
    <row r="3105" spans="26:30" x14ac:dyDescent="0.25">
      <c r="Z3105" t="s">
        <v>4845</v>
      </c>
      <c r="AA3105" t="s">
        <v>3045</v>
      </c>
      <c r="AD3105" s="3"/>
    </row>
    <row r="3106" spans="26:30" x14ac:dyDescent="0.25">
      <c r="Z3106" t="s">
        <v>4846</v>
      </c>
      <c r="AA3106" t="s">
        <v>3045</v>
      </c>
      <c r="AD3106" s="3"/>
    </row>
    <row r="3107" spans="26:30" x14ac:dyDescent="0.25">
      <c r="Z3107" t="s">
        <v>4847</v>
      </c>
      <c r="AA3107" t="s">
        <v>3045</v>
      </c>
      <c r="AD3107" s="3"/>
    </row>
    <row r="3108" spans="26:30" x14ac:dyDescent="0.25">
      <c r="Z3108" t="s">
        <v>4848</v>
      </c>
      <c r="AA3108" t="s">
        <v>3045</v>
      </c>
      <c r="AD3108" s="3"/>
    </row>
    <row r="3109" spans="26:30" x14ac:dyDescent="0.25">
      <c r="Z3109" t="s">
        <v>4849</v>
      </c>
      <c r="AA3109" t="s">
        <v>3045</v>
      </c>
      <c r="AD3109" s="3"/>
    </row>
    <row r="3110" spans="26:30" x14ac:dyDescent="0.25">
      <c r="Z3110" t="s">
        <v>4850</v>
      </c>
      <c r="AA3110" t="s">
        <v>3045</v>
      </c>
      <c r="AD3110" s="3"/>
    </row>
    <row r="3111" spans="26:30" x14ac:dyDescent="0.25">
      <c r="Z3111" t="s">
        <v>4851</v>
      </c>
      <c r="AA3111" t="s">
        <v>3045</v>
      </c>
      <c r="AD3111" s="3"/>
    </row>
    <row r="3112" spans="26:30" x14ac:dyDescent="0.25">
      <c r="Z3112" t="s">
        <v>4852</v>
      </c>
      <c r="AA3112" t="s">
        <v>3045</v>
      </c>
      <c r="AD3112" s="3"/>
    </row>
    <row r="3113" spans="26:30" x14ac:dyDescent="0.25">
      <c r="Z3113" t="s">
        <v>4853</v>
      </c>
      <c r="AA3113" t="s">
        <v>3045</v>
      </c>
      <c r="AD3113" s="3"/>
    </row>
    <row r="3114" spans="26:30" x14ac:dyDescent="0.25">
      <c r="Z3114" t="s">
        <v>4854</v>
      </c>
      <c r="AA3114" t="s">
        <v>3045</v>
      </c>
      <c r="AD3114" s="3"/>
    </row>
    <row r="3115" spans="26:30" x14ac:dyDescent="0.25">
      <c r="Z3115" t="s">
        <v>4855</v>
      </c>
      <c r="AA3115" t="s">
        <v>3045</v>
      </c>
      <c r="AD3115" s="3"/>
    </row>
    <row r="3116" spans="26:30" x14ac:dyDescent="0.25">
      <c r="Z3116" t="s">
        <v>4856</v>
      </c>
      <c r="AA3116" t="s">
        <v>3045</v>
      </c>
      <c r="AD3116" s="3"/>
    </row>
    <row r="3117" spans="26:30" x14ac:dyDescent="0.25">
      <c r="Z3117" t="s">
        <v>4857</v>
      </c>
      <c r="AA3117" t="s">
        <v>3045</v>
      </c>
      <c r="AD3117" s="3"/>
    </row>
    <row r="3118" spans="26:30" x14ac:dyDescent="0.25">
      <c r="Z3118" t="s">
        <v>4858</v>
      </c>
      <c r="AA3118" t="s">
        <v>3045</v>
      </c>
      <c r="AD3118" s="3"/>
    </row>
    <row r="3119" spans="26:30" x14ac:dyDescent="0.25">
      <c r="Z3119" t="s">
        <v>4859</v>
      </c>
      <c r="AA3119" t="s">
        <v>3045</v>
      </c>
      <c r="AD3119" s="3"/>
    </row>
    <row r="3120" spans="26:30" x14ac:dyDescent="0.25">
      <c r="Z3120" t="s">
        <v>4860</v>
      </c>
      <c r="AA3120" t="s">
        <v>3045</v>
      </c>
      <c r="AD3120" s="3"/>
    </row>
    <row r="3121" spans="26:30" x14ac:dyDescent="0.25">
      <c r="Z3121" t="s">
        <v>4861</v>
      </c>
      <c r="AA3121" t="s">
        <v>3045</v>
      </c>
      <c r="AD3121" s="3"/>
    </row>
    <row r="3122" spans="26:30" x14ac:dyDescent="0.25">
      <c r="Z3122" t="s">
        <v>4862</v>
      </c>
      <c r="AA3122" t="s">
        <v>3045</v>
      </c>
      <c r="AD3122" s="3"/>
    </row>
    <row r="3123" spans="26:30" x14ac:dyDescent="0.25">
      <c r="Z3123" t="s">
        <v>2926</v>
      </c>
      <c r="AA3123" t="s">
        <v>3045</v>
      </c>
      <c r="AD3123" s="3"/>
    </row>
    <row r="3124" spans="26:30" x14ac:dyDescent="0.25">
      <c r="Z3124" t="s">
        <v>4863</v>
      </c>
      <c r="AA3124" t="s">
        <v>3045</v>
      </c>
      <c r="AD3124" s="3"/>
    </row>
    <row r="3125" spans="26:30" x14ac:dyDescent="0.25">
      <c r="Z3125" t="s">
        <v>4864</v>
      </c>
      <c r="AA3125" t="s">
        <v>3045</v>
      </c>
      <c r="AD3125" s="3"/>
    </row>
    <row r="3126" spans="26:30" x14ac:dyDescent="0.25">
      <c r="Z3126" t="s">
        <v>4865</v>
      </c>
      <c r="AA3126" t="s">
        <v>3045</v>
      </c>
      <c r="AD3126" s="3"/>
    </row>
    <row r="3127" spans="26:30" x14ac:dyDescent="0.25">
      <c r="Z3127" t="s">
        <v>4866</v>
      </c>
      <c r="AA3127" t="s">
        <v>3045</v>
      </c>
      <c r="AD3127" s="3"/>
    </row>
    <row r="3128" spans="26:30" x14ac:dyDescent="0.25">
      <c r="Z3128" t="s">
        <v>4867</v>
      </c>
      <c r="AA3128" t="s">
        <v>3045</v>
      </c>
      <c r="AD3128" s="3"/>
    </row>
    <row r="3129" spans="26:30" x14ac:dyDescent="0.25">
      <c r="Z3129" t="s">
        <v>4868</v>
      </c>
      <c r="AA3129" t="s">
        <v>3045</v>
      </c>
      <c r="AD3129" s="3"/>
    </row>
    <row r="3130" spans="26:30" x14ac:dyDescent="0.25">
      <c r="Z3130" t="s">
        <v>4869</v>
      </c>
      <c r="AA3130" t="s">
        <v>3045</v>
      </c>
      <c r="AD3130" s="3"/>
    </row>
    <row r="3131" spans="26:30" x14ac:dyDescent="0.25">
      <c r="Z3131" t="s">
        <v>4870</v>
      </c>
      <c r="AA3131" t="s">
        <v>3045</v>
      </c>
      <c r="AD3131" s="3"/>
    </row>
    <row r="3132" spans="26:30" x14ac:dyDescent="0.25">
      <c r="Z3132" t="s">
        <v>4871</v>
      </c>
      <c r="AA3132" t="s">
        <v>3045</v>
      </c>
      <c r="AD3132" s="3"/>
    </row>
    <row r="3133" spans="26:30" x14ac:dyDescent="0.25">
      <c r="Z3133" t="s">
        <v>4872</v>
      </c>
      <c r="AA3133" t="s">
        <v>3045</v>
      </c>
      <c r="AD3133" s="3"/>
    </row>
    <row r="3134" spans="26:30" x14ac:dyDescent="0.25">
      <c r="Z3134" t="s">
        <v>4873</v>
      </c>
      <c r="AA3134" t="s">
        <v>3045</v>
      </c>
      <c r="AD3134" s="3"/>
    </row>
    <row r="3135" spans="26:30" x14ac:dyDescent="0.25">
      <c r="Z3135" t="s">
        <v>4874</v>
      </c>
      <c r="AA3135" t="s">
        <v>3045</v>
      </c>
      <c r="AD3135" s="3"/>
    </row>
    <row r="3136" spans="26:30" x14ac:dyDescent="0.25">
      <c r="Z3136" t="s">
        <v>4875</v>
      </c>
      <c r="AA3136" t="s">
        <v>3045</v>
      </c>
      <c r="AD3136" s="3"/>
    </row>
    <row r="3137" spans="26:30" x14ac:dyDescent="0.25">
      <c r="Z3137" t="s">
        <v>4876</v>
      </c>
      <c r="AA3137" t="s">
        <v>3045</v>
      </c>
      <c r="AD3137" s="3"/>
    </row>
    <row r="3138" spans="26:30" x14ac:dyDescent="0.25">
      <c r="Z3138" t="s">
        <v>4877</v>
      </c>
      <c r="AA3138" t="s">
        <v>3045</v>
      </c>
      <c r="AD3138" s="3"/>
    </row>
    <row r="3139" spans="26:30" x14ac:dyDescent="0.25">
      <c r="Z3139" t="s">
        <v>4878</v>
      </c>
      <c r="AA3139" t="s">
        <v>3045</v>
      </c>
      <c r="AD3139" s="3"/>
    </row>
    <row r="3140" spans="26:30" x14ac:dyDescent="0.25">
      <c r="Z3140" t="s">
        <v>4879</v>
      </c>
      <c r="AA3140" t="s">
        <v>3045</v>
      </c>
      <c r="AD3140" s="3"/>
    </row>
    <row r="3141" spans="26:30" x14ac:dyDescent="0.25">
      <c r="Z3141" t="s">
        <v>4880</v>
      </c>
      <c r="AA3141" t="s">
        <v>3045</v>
      </c>
      <c r="AD3141" s="3"/>
    </row>
    <row r="3142" spans="26:30" x14ac:dyDescent="0.25">
      <c r="Z3142" t="s">
        <v>4881</v>
      </c>
      <c r="AA3142" t="s">
        <v>3045</v>
      </c>
      <c r="AD3142" s="3"/>
    </row>
    <row r="3143" spans="26:30" x14ac:dyDescent="0.25">
      <c r="Z3143" t="s">
        <v>4882</v>
      </c>
      <c r="AA3143" t="s">
        <v>3045</v>
      </c>
      <c r="AD3143" s="3"/>
    </row>
    <row r="3144" spans="26:30" x14ac:dyDescent="0.25">
      <c r="Z3144" t="s">
        <v>4883</v>
      </c>
      <c r="AA3144" t="s">
        <v>3045</v>
      </c>
      <c r="AD3144" s="3"/>
    </row>
    <row r="3145" spans="26:30" x14ac:dyDescent="0.25">
      <c r="Z3145" t="s">
        <v>4884</v>
      </c>
      <c r="AA3145" t="s">
        <v>3045</v>
      </c>
      <c r="AD3145" s="3"/>
    </row>
    <row r="3146" spans="26:30" x14ac:dyDescent="0.25">
      <c r="Z3146" t="s">
        <v>4885</v>
      </c>
      <c r="AA3146" t="s">
        <v>3045</v>
      </c>
      <c r="AD3146" s="3"/>
    </row>
    <row r="3147" spans="26:30" x14ac:dyDescent="0.25">
      <c r="Z3147" t="s">
        <v>4886</v>
      </c>
      <c r="AA3147" t="s">
        <v>3045</v>
      </c>
      <c r="AD3147" s="3"/>
    </row>
    <row r="3148" spans="26:30" x14ac:dyDescent="0.25">
      <c r="Z3148" t="s">
        <v>4887</v>
      </c>
      <c r="AA3148" t="s">
        <v>3045</v>
      </c>
      <c r="AD3148" s="3"/>
    </row>
    <row r="3149" spans="26:30" x14ac:dyDescent="0.25">
      <c r="Z3149" t="s">
        <v>4888</v>
      </c>
      <c r="AA3149" t="s">
        <v>3045</v>
      </c>
      <c r="AD3149" s="3"/>
    </row>
    <row r="3150" spans="26:30" x14ac:dyDescent="0.25">
      <c r="Z3150" t="s">
        <v>4889</v>
      </c>
      <c r="AA3150" t="s">
        <v>3045</v>
      </c>
      <c r="AD3150" s="3"/>
    </row>
    <row r="3151" spans="26:30" x14ac:dyDescent="0.25">
      <c r="Z3151" t="s">
        <v>4890</v>
      </c>
      <c r="AA3151" t="s">
        <v>3045</v>
      </c>
      <c r="AD3151" s="3"/>
    </row>
    <row r="3152" spans="26:30" x14ac:dyDescent="0.25">
      <c r="Z3152" t="s">
        <v>4891</v>
      </c>
      <c r="AA3152" t="s">
        <v>3045</v>
      </c>
      <c r="AD3152" s="3"/>
    </row>
    <row r="3153" spans="26:30" x14ac:dyDescent="0.25">
      <c r="Z3153" t="s">
        <v>4892</v>
      </c>
      <c r="AA3153" t="s">
        <v>3045</v>
      </c>
      <c r="AD3153" s="3"/>
    </row>
    <row r="3154" spans="26:30" x14ac:dyDescent="0.25">
      <c r="Z3154" t="s">
        <v>4893</v>
      </c>
      <c r="AA3154" t="s">
        <v>3045</v>
      </c>
      <c r="AD3154" s="3"/>
    </row>
    <row r="3155" spans="26:30" x14ac:dyDescent="0.25">
      <c r="Z3155" t="s">
        <v>4894</v>
      </c>
      <c r="AA3155" t="s">
        <v>3045</v>
      </c>
      <c r="AD3155" s="3"/>
    </row>
    <row r="3156" spans="26:30" x14ac:dyDescent="0.25">
      <c r="Z3156" t="s">
        <v>4895</v>
      </c>
      <c r="AA3156" t="s">
        <v>3045</v>
      </c>
      <c r="AD3156" s="3"/>
    </row>
    <row r="3157" spans="26:30" x14ac:dyDescent="0.25">
      <c r="Z3157" t="s">
        <v>4896</v>
      </c>
      <c r="AA3157" t="s">
        <v>3045</v>
      </c>
      <c r="AD3157" s="3"/>
    </row>
    <row r="3158" spans="26:30" x14ac:dyDescent="0.25">
      <c r="Z3158" t="s">
        <v>4897</v>
      </c>
      <c r="AA3158" t="s">
        <v>3045</v>
      </c>
      <c r="AD3158" s="3"/>
    </row>
    <row r="3159" spans="26:30" x14ac:dyDescent="0.25">
      <c r="Z3159" t="s">
        <v>4898</v>
      </c>
      <c r="AA3159" t="s">
        <v>3045</v>
      </c>
      <c r="AD3159" s="3"/>
    </row>
    <row r="3160" spans="26:30" x14ac:dyDescent="0.25">
      <c r="Z3160" t="s">
        <v>4899</v>
      </c>
      <c r="AA3160" t="s">
        <v>3045</v>
      </c>
      <c r="AD3160" s="3"/>
    </row>
    <row r="3161" spans="26:30" x14ac:dyDescent="0.25">
      <c r="Z3161" t="s">
        <v>4900</v>
      </c>
      <c r="AA3161" t="s">
        <v>3045</v>
      </c>
      <c r="AD3161" s="3"/>
    </row>
    <row r="3162" spans="26:30" x14ac:dyDescent="0.25">
      <c r="Z3162" t="s">
        <v>4901</v>
      </c>
      <c r="AA3162" t="s">
        <v>3045</v>
      </c>
      <c r="AD3162" s="3"/>
    </row>
    <row r="3163" spans="26:30" x14ac:dyDescent="0.25">
      <c r="Z3163" t="s">
        <v>4902</v>
      </c>
      <c r="AA3163" t="s">
        <v>3045</v>
      </c>
      <c r="AD3163" s="3"/>
    </row>
    <row r="3164" spans="26:30" x14ac:dyDescent="0.25">
      <c r="Z3164" t="s">
        <v>4903</v>
      </c>
      <c r="AA3164" t="s">
        <v>3045</v>
      </c>
      <c r="AD3164" s="3"/>
    </row>
    <row r="3165" spans="26:30" x14ac:dyDescent="0.25">
      <c r="Z3165" t="s">
        <v>2909</v>
      </c>
      <c r="AA3165" t="s">
        <v>3045</v>
      </c>
      <c r="AD3165" s="3"/>
    </row>
    <row r="3166" spans="26:30" x14ac:dyDescent="0.25">
      <c r="Z3166" t="s">
        <v>4904</v>
      </c>
      <c r="AA3166" t="s">
        <v>3045</v>
      </c>
      <c r="AD3166" s="3"/>
    </row>
    <row r="3167" spans="26:30" x14ac:dyDescent="0.25">
      <c r="Z3167" t="s">
        <v>4905</v>
      </c>
      <c r="AA3167" t="s">
        <v>3045</v>
      </c>
      <c r="AD3167" s="3"/>
    </row>
    <row r="3168" spans="26:30" x14ac:dyDescent="0.25">
      <c r="Z3168" t="s">
        <v>4906</v>
      </c>
      <c r="AA3168" t="s">
        <v>3045</v>
      </c>
      <c r="AD3168" s="3"/>
    </row>
    <row r="3169" spans="26:30" x14ac:dyDescent="0.25">
      <c r="Z3169" t="s">
        <v>2909</v>
      </c>
      <c r="AA3169" t="s">
        <v>3045</v>
      </c>
      <c r="AD3169" s="3"/>
    </row>
    <row r="3170" spans="26:30" x14ac:dyDescent="0.25">
      <c r="Z3170" t="s">
        <v>4907</v>
      </c>
      <c r="AA3170" t="s">
        <v>3045</v>
      </c>
      <c r="AD3170" s="3"/>
    </row>
    <row r="3171" spans="26:30" x14ac:dyDescent="0.25">
      <c r="Z3171" t="s">
        <v>4908</v>
      </c>
      <c r="AA3171" t="s">
        <v>3045</v>
      </c>
      <c r="AD3171" s="3"/>
    </row>
    <row r="3172" spans="26:30" x14ac:dyDescent="0.25">
      <c r="Z3172" t="s">
        <v>4909</v>
      </c>
      <c r="AA3172" t="s">
        <v>3045</v>
      </c>
      <c r="AD3172" s="3"/>
    </row>
    <row r="3173" spans="26:30" x14ac:dyDescent="0.25">
      <c r="Z3173" t="s">
        <v>4910</v>
      </c>
      <c r="AA3173" t="s">
        <v>3045</v>
      </c>
      <c r="AD3173" s="3"/>
    </row>
    <row r="3174" spans="26:30" x14ac:dyDescent="0.25">
      <c r="Z3174" t="s">
        <v>4911</v>
      </c>
      <c r="AA3174" t="s">
        <v>3045</v>
      </c>
      <c r="AD3174" s="3"/>
    </row>
    <row r="3175" spans="26:30" x14ac:dyDescent="0.25">
      <c r="Z3175" t="s">
        <v>4912</v>
      </c>
      <c r="AA3175" t="s">
        <v>3045</v>
      </c>
      <c r="AD3175" s="3"/>
    </row>
    <row r="3176" spans="26:30" x14ac:dyDescent="0.25">
      <c r="Z3176" t="s">
        <v>4913</v>
      </c>
      <c r="AA3176" t="s">
        <v>3045</v>
      </c>
      <c r="AD3176" s="3"/>
    </row>
    <row r="3177" spans="26:30" x14ac:dyDescent="0.25">
      <c r="Z3177" t="s">
        <v>4914</v>
      </c>
      <c r="AA3177" t="s">
        <v>3045</v>
      </c>
      <c r="AD3177" s="3"/>
    </row>
    <row r="3178" spans="26:30" x14ac:dyDescent="0.25">
      <c r="Z3178" t="s">
        <v>4915</v>
      </c>
      <c r="AA3178" t="s">
        <v>3045</v>
      </c>
      <c r="AD3178" s="3"/>
    </row>
    <row r="3179" spans="26:30" x14ac:dyDescent="0.25">
      <c r="Z3179" t="s">
        <v>4916</v>
      </c>
      <c r="AA3179" t="s">
        <v>3045</v>
      </c>
      <c r="AD3179" s="3"/>
    </row>
    <row r="3180" spans="26:30" x14ac:dyDescent="0.25">
      <c r="Z3180" t="s">
        <v>2909</v>
      </c>
      <c r="AA3180" t="s">
        <v>3045</v>
      </c>
      <c r="AD3180" s="3"/>
    </row>
    <row r="3181" spans="26:30" x14ac:dyDescent="0.25">
      <c r="Z3181" t="s">
        <v>4917</v>
      </c>
      <c r="AA3181" t="s">
        <v>3045</v>
      </c>
      <c r="AD3181" s="3"/>
    </row>
    <row r="3182" spans="26:30" x14ac:dyDescent="0.25">
      <c r="Z3182" t="s">
        <v>4918</v>
      </c>
      <c r="AA3182" t="s">
        <v>3045</v>
      </c>
      <c r="AD3182" s="3"/>
    </row>
    <row r="3183" spans="26:30" x14ac:dyDescent="0.25">
      <c r="Z3183" t="s">
        <v>4919</v>
      </c>
      <c r="AA3183" t="s">
        <v>3045</v>
      </c>
      <c r="AD3183" s="3"/>
    </row>
    <row r="3184" spans="26:30" x14ac:dyDescent="0.25">
      <c r="Z3184" t="s">
        <v>4920</v>
      </c>
      <c r="AA3184" t="s">
        <v>3045</v>
      </c>
      <c r="AD3184" s="3"/>
    </row>
    <row r="3185" spans="26:30" x14ac:dyDescent="0.25">
      <c r="Z3185" t="s">
        <v>4921</v>
      </c>
      <c r="AA3185" t="s">
        <v>3045</v>
      </c>
      <c r="AD3185" s="3"/>
    </row>
    <row r="3186" spans="26:30" x14ac:dyDescent="0.25">
      <c r="Z3186" t="s">
        <v>4922</v>
      </c>
      <c r="AA3186" t="s">
        <v>3045</v>
      </c>
      <c r="AD3186" s="3"/>
    </row>
    <row r="3187" spans="26:30" x14ac:dyDescent="0.25">
      <c r="Z3187" t="s">
        <v>4923</v>
      </c>
      <c r="AA3187" t="s">
        <v>3045</v>
      </c>
      <c r="AD3187" s="3"/>
    </row>
    <row r="3188" spans="26:30" x14ac:dyDescent="0.25">
      <c r="Z3188" t="s">
        <v>4924</v>
      </c>
      <c r="AA3188" t="s">
        <v>3045</v>
      </c>
      <c r="AD3188" s="3"/>
    </row>
    <row r="3189" spans="26:30" x14ac:dyDescent="0.25">
      <c r="Z3189" t="s">
        <v>2877</v>
      </c>
      <c r="AA3189" t="s">
        <v>3045</v>
      </c>
      <c r="AD3189" s="3"/>
    </row>
    <row r="3190" spans="26:30" x14ac:dyDescent="0.25">
      <c r="Z3190" t="s">
        <v>4925</v>
      </c>
      <c r="AA3190" t="s">
        <v>3045</v>
      </c>
      <c r="AD3190" s="3"/>
    </row>
    <row r="3191" spans="26:30" x14ac:dyDescent="0.25">
      <c r="Z3191" t="s">
        <v>4926</v>
      </c>
      <c r="AA3191" t="s">
        <v>3045</v>
      </c>
      <c r="AD3191" s="3"/>
    </row>
    <row r="3192" spans="26:30" x14ac:dyDescent="0.25">
      <c r="Z3192" t="s">
        <v>4927</v>
      </c>
      <c r="AA3192" t="s">
        <v>3045</v>
      </c>
      <c r="AD3192" s="3"/>
    </row>
    <row r="3193" spans="26:30" x14ac:dyDescent="0.25">
      <c r="Z3193" t="s">
        <v>4928</v>
      </c>
      <c r="AA3193" t="s">
        <v>3045</v>
      </c>
      <c r="AD3193" s="3"/>
    </row>
    <row r="3194" spans="26:30" x14ac:dyDescent="0.25">
      <c r="Z3194" t="s">
        <v>4929</v>
      </c>
      <c r="AA3194" t="s">
        <v>3045</v>
      </c>
      <c r="AD3194" s="3"/>
    </row>
    <row r="3195" spans="26:30" x14ac:dyDescent="0.25">
      <c r="Z3195" t="s">
        <v>4930</v>
      </c>
      <c r="AA3195" t="s">
        <v>3045</v>
      </c>
      <c r="AD3195" s="3"/>
    </row>
    <row r="3196" spans="26:30" x14ac:dyDescent="0.25">
      <c r="Z3196" t="s">
        <v>4931</v>
      </c>
      <c r="AA3196" t="s">
        <v>3045</v>
      </c>
      <c r="AD3196" s="3"/>
    </row>
    <row r="3197" spans="26:30" x14ac:dyDescent="0.25">
      <c r="Z3197" t="s">
        <v>4932</v>
      </c>
      <c r="AA3197" t="s">
        <v>3045</v>
      </c>
      <c r="AD3197" s="3"/>
    </row>
    <row r="3198" spans="26:30" x14ac:dyDescent="0.25">
      <c r="Z3198" t="s">
        <v>4933</v>
      </c>
      <c r="AA3198" t="s">
        <v>3045</v>
      </c>
      <c r="AD3198" s="3"/>
    </row>
    <row r="3199" spans="26:30" x14ac:dyDescent="0.25">
      <c r="Z3199" t="s">
        <v>4934</v>
      </c>
      <c r="AA3199" t="s">
        <v>3045</v>
      </c>
      <c r="AD3199" s="3"/>
    </row>
    <row r="3200" spans="26:30" x14ac:dyDescent="0.25">
      <c r="Z3200" t="s">
        <v>4935</v>
      </c>
      <c r="AA3200" t="s">
        <v>3045</v>
      </c>
      <c r="AD3200" s="3"/>
    </row>
    <row r="3201" spans="26:30" x14ac:dyDescent="0.25">
      <c r="Z3201" t="s">
        <v>4936</v>
      </c>
      <c r="AA3201" t="s">
        <v>3045</v>
      </c>
      <c r="AD3201" s="3"/>
    </row>
    <row r="3202" spans="26:30" x14ac:dyDescent="0.25">
      <c r="Z3202" t="s">
        <v>4937</v>
      </c>
      <c r="AA3202" t="s">
        <v>3045</v>
      </c>
      <c r="AD3202" s="3"/>
    </row>
    <row r="3203" spans="26:30" x14ac:dyDescent="0.25">
      <c r="Z3203" t="s">
        <v>4938</v>
      </c>
      <c r="AA3203" t="s">
        <v>3045</v>
      </c>
      <c r="AD3203" s="3"/>
    </row>
    <row r="3204" spans="26:30" x14ac:dyDescent="0.25">
      <c r="Z3204" t="s">
        <v>4939</v>
      </c>
      <c r="AA3204" t="s">
        <v>3045</v>
      </c>
      <c r="AD3204" s="3"/>
    </row>
    <row r="3205" spans="26:30" x14ac:dyDescent="0.25">
      <c r="Z3205" t="s">
        <v>4940</v>
      </c>
      <c r="AA3205" t="s">
        <v>3045</v>
      </c>
      <c r="AD3205" s="3"/>
    </row>
    <row r="3206" spans="26:30" x14ac:dyDescent="0.25">
      <c r="Z3206" t="s">
        <v>4941</v>
      </c>
      <c r="AA3206" t="s">
        <v>3045</v>
      </c>
      <c r="AD3206" s="3"/>
    </row>
    <row r="3207" spans="26:30" x14ac:dyDescent="0.25">
      <c r="Z3207" t="s">
        <v>4942</v>
      </c>
      <c r="AA3207" t="s">
        <v>3045</v>
      </c>
      <c r="AD3207" s="3"/>
    </row>
    <row r="3208" spans="26:30" x14ac:dyDescent="0.25">
      <c r="Z3208" t="s">
        <v>4943</v>
      </c>
      <c r="AA3208" t="s">
        <v>3045</v>
      </c>
      <c r="AD3208" s="3"/>
    </row>
    <row r="3209" spans="26:30" x14ac:dyDescent="0.25">
      <c r="Z3209" t="s">
        <v>4944</v>
      </c>
      <c r="AA3209" t="s">
        <v>3045</v>
      </c>
      <c r="AD3209" s="3"/>
    </row>
    <row r="3210" spans="26:30" x14ac:dyDescent="0.25">
      <c r="Z3210" t="s">
        <v>4945</v>
      </c>
      <c r="AA3210" t="s">
        <v>3045</v>
      </c>
      <c r="AD3210" s="3"/>
    </row>
    <row r="3211" spans="26:30" x14ac:dyDescent="0.25">
      <c r="Z3211" t="s">
        <v>4946</v>
      </c>
      <c r="AA3211" t="s">
        <v>3045</v>
      </c>
      <c r="AD3211" s="3"/>
    </row>
    <row r="3212" spans="26:30" x14ac:dyDescent="0.25">
      <c r="Z3212" t="s">
        <v>4947</v>
      </c>
      <c r="AA3212" t="s">
        <v>3045</v>
      </c>
      <c r="AD3212" s="3"/>
    </row>
    <row r="3213" spans="26:30" x14ac:dyDescent="0.25">
      <c r="Z3213" t="s">
        <v>4948</v>
      </c>
      <c r="AA3213" t="s">
        <v>3045</v>
      </c>
      <c r="AD3213" s="3"/>
    </row>
    <row r="3214" spans="26:30" x14ac:dyDescent="0.25">
      <c r="Z3214" t="s">
        <v>4949</v>
      </c>
      <c r="AA3214" t="s">
        <v>3045</v>
      </c>
      <c r="AD3214" s="3"/>
    </row>
    <row r="3215" spans="26:30" x14ac:dyDescent="0.25">
      <c r="Z3215" t="s">
        <v>4950</v>
      </c>
      <c r="AA3215" t="s">
        <v>3045</v>
      </c>
      <c r="AD3215" s="3"/>
    </row>
    <row r="3216" spans="26:30" x14ac:dyDescent="0.25">
      <c r="Z3216" t="s">
        <v>4951</v>
      </c>
      <c r="AA3216" t="s">
        <v>3045</v>
      </c>
      <c r="AD3216" s="3"/>
    </row>
    <row r="3217" spans="26:30" x14ac:dyDescent="0.25">
      <c r="Z3217" t="s">
        <v>4952</v>
      </c>
      <c r="AA3217" t="s">
        <v>3045</v>
      </c>
      <c r="AD3217" s="3"/>
    </row>
    <row r="3218" spans="26:30" x14ac:dyDescent="0.25">
      <c r="Z3218" t="s">
        <v>4953</v>
      </c>
      <c r="AA3218" t="s">
        <v>3045</v>
      </c>
      <c r="AD3218" s="3"/>
    </row>
    <row r="3219" spans="26:30" x14ac:dyDescent="0.25">
      <c r="Z3219" t="s">
        <v>4954</v>
      </c>
      <c r="AA3219" t="s">
        <v>3045</v>
      </c>
      <c r="AD3219" s="3"/>
    </row>
    <row r="3220" spans="26:30" x14ac:dyDescent="0.25">
      <c r="Z3220" t="s">
        <v>4955</v>
      </c>
      <c r="AA3220" t="s">
        <v>3045</v>
      </c>
      <c r="AD3220" s="3"/>
    </row>
    <row r="3221" spans="26:30" x14ac:dyDescent="0.25">
      <c r="Z3221" t="s">
        <v>4956</v>
      </c>
      <c r="AA3221" t="s">
        <v>3045</v>
      </c>
      <c r="AD3221" s="3"/>
    </row>
    <row r="3222" spans="26:30" x14ac:dyDescent="0.25">
      <c r="Z3222" t="s">
        <v>4957</v>
      </c>
      <c r="AA3222" t="s">
        <v>3045</v>
      </c>
      <c r="AD3222" s="3"/>
    </row>
    <row r="3223" spans="26:30" x14ac:dyDescent="0.25">
      <c r="Z3223" t="s">
        <v>4958</v>
      </c>
      <c r="AA3223" t="s">
        <v>3045</v>
      </c>
      <c r="AD3223" s="3"/>
    </row>
    <row r="3224" spans="26:30" x14ac:dyDescent="0.25">
      <c r="Z3224" t="s">
        <v>4959</v>
      </c>
      <c r="AA3224" t="s">
        <v>3045</v>
      </c>
      <c r="AD3224" s="3"/>
    </row>
    <row r="3225" spans="26:30" x14ac:dyDescent="0.25">
      <c r="Z3225" t="s">
        <v>4960</v>
      </c>
      <c r="AA3225" t="s">
        <v>3045</v>
      </c>
      <c r="AD3225" s="3"/>
    </row>
    <row r="3226" spans="26:30" x14ac:dyDescent="0.25">
      <c r="Z3226" t="s">
        <v>4961</v>
      </c>
      <c r="AA3226" t="s">
        <v>3045</v>
      </c>
      <c r="AD3226" s="3"/>
    </row>
    <row r="3227" spans="26:30" x14ac:dyDescent="0.25">
      <c r="Z3227" t="s">
        <v>4962</v>
      </c>
      <c r="AA3227" t="s">
        <v>3045</v>
      </c>
      <c r="AD3227" s="3"/>
    </row>
    <row r="3228" spans="26:30" x14ac:dyDescent="0.25">
      <c r="Z3228" t="s">
        <v>4963</v>
      </c>
      <c r="AA3228" t="s">
        <v>3045</v>
      </c>
      <c r="AD3228" s="3"/>
    </row>
    <row r="3229" spans="26:30" x14ac:dyDescent="0.25">
      <c r="Z3229" t="s">
        <v>4964</v>
      </c>
      <c r="AA3229" t="s">
        <v>3045</v>
      </c>
      <c r="AD3229" s="3"/>
    </row>
  </sheetData>
  <phoneticPr fontId="4" type="noConversion"/>
  <pageMargins left="0.7" right="0.7" top="0.75" bottom="0.75" header="0.3" footer="0.3"/>
  <ignoredErrors>
    <ignoredError sqref="I4:I244" numberStoredAsText="1"/>
  </ignoredErrors>
  <tableParts count="11">
    <tablePart r:id="rId1"/>
    <tablePart r:id="rId2"/>
    <tablePart r:id="rId3"/>
    <tablePart r:id="rId4"/>
    <tablePart r:id="rId5"/>
    <tablePart r:id="rId6"/>
    <tablePart r:id="rId7"/>
    <tablePart r:id="rId8"/>
    <tablePart r:id="rId9"/>
    <tablePart r:id="rId10"/>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28"/>
  <sheetViews>
    <sheetView view="pageBreakPreview" zoomScaleNormal="100" zoomScaleSheetLayoutView="100" workbookViewId="0">
      <pane xSplit="2" ySplit="4" topLeftCell="C5" activePane="bottomRight" state="frozen"/>
      <selection pane="topRight"/>
      <selection pane="bottomLeft"/>
      <selection pane="bottomRight"/>
    </sheetView>
  </sheetViews>
  <sheetFormatPr baseColWidth="10" defaultRowHeight="15" x14ac:dyDescent="0.25"/>
  <cols>
    <col min="1" max="1" width="8.5703125" style="1" customWidth="1"/>
    <col min="2" max="2" width="36.28515625" customWidth="1"/>
    <col min="3" max="3" width="11.85546875" customWidth="1"/>
    <col min="4" max="4" width="11.5703125" customWidth="1"/>
    <col min="5" max="8" width="13.85546875" customWidth="1"/>
  </cols>
  <sheetData>
    <row r="1" spans="1:8" ht="8.25" customHeight="1" x14ac:dyDescent="0.25"/>
    <row r="2" spans="1:8" ht="21" x14ac:dyDescent="0.3">
      <c r="A2" s="23" t="s">
        <v>6571</v>
      </c>
      <c r="C2" s="24" t="s">
        <v>6572</v>
      </c>
      <c r="D2" s="25"/>
      <c r="E2" s="24"/>
      <c r="F2" s="24"/>
      <c r="G2" s="26"/>
    </row>
    <row r="3" spans="1:8" ht="6" customHeight="1" x14ac:dyDescent="0.25">
      <c r="B3" s="27"/>
      <c r="C3" s="27"/>
      <c r="D3" s="27"/>
      <c r="E3" s="27"/>
      <c r="F3" s="27"/>
      <c r="G3" s="27"/>
    </row>
    <row r="4" spans="1:8" ht="30" customHeight="1" x14ac:dyDescent="0.25">
      <c r="A4" s="28" t="s">
        <v>6573</v>
      </c>
      <c r="B4" s="28" t="s">
        <v>6574</v>
      </c>
      <c r="C4" s="29" t="s">
        <v>6575</v>
      </c>
      <c r="D4" s="30" t="s">
        <v>6576</v>
      </c>
      <c r="E4" s="29" t="s">
        <v>6577</v>
      </c>
      <c r="F4" s="30" t="s">
        <v>6578</v>
      </c>
      <c r="G4" s="30" t="s">
        <v>6579</v>
      </c>
      <c r="H4" s="30" t="s">
        <v>6580</v>
      </c>
    </row>
    <row r="5" spans="1:8" x14ac:dyDescent="0.25">
      <c r="A5" s="31">
        <v>1</v>
      </c>
      <c r="B5" s="32" t="s">
        <v>5378</v>
      </c>
      <c r="C5" s="31" t="s">
        <v>5691</v>
      </c>
      <c r="D5" s="31" t="s">
        <v>6581</v>
      </c>
      <c r="E5" s="31">
        <v>9</v>
      </c>
      <c r="F5" s="33" t="s">
        <v>6582</v>
      </c>
      <c r="G5" s="31" t="s">
        <v>5684</v>
      </c>
      <c r="H5" s="31" t="s">
        <v>5684</v>
      </c>
    </row>
    <row r="6" spans="1:8" ht="24" x14ac:dyDescent="0.25">
      <c r="A6" s="31">
        <v>2</v>
      </c>
      <c r="B6" s="32" t="s">
        <v>5379</v>
      </c>
      <c r="C6" s="31" t="s">
        <v>5691</v>
      </c>
      <c r="D6" s="31" t="s">
        <v>6581</v>
      </c>
      <c r="E6" s="33" t="s">
        <v>6582</v>
      </c>
      <c r="F6" s="33" t="s">
        <v>6582</v>
      </c>
      <c r="G6" s="33" t="s">
        <v>6582</v>
      </c>
      <c r="H6" s="33" t="s">
        <v>6582</v>
      </c>
    </row>
    <row r="7" spans="1:8" ht="24" x14ac:dyDescent="0.25">
      <c r="A7" s="31">
        <v>3</v>
      </c>
      <c r="B7" s="32" t="s">
        <v>5380</v>
      </c>
      <c r="C7" s="31" t="s">
        <v>5691</v>
      </c>
      <c r="D7" s="31" t="s">
        <v>6581</v>
      </c>
      <c r="E7" s="33" t="s">
        <v>6582</v>
      </c>
      <c r="F7" s="33" t="s">
        <v>6582</v>
      </c>
      <c r="G7" s="33" t="s">
        <v>6582</v>
      </c>
      <c r="H7" s="33" t="s">
        <v>6582</v>
      </c>
    </row>
    <row r="8" spans="1:8" x14ac:dyDescent="0.25">
      <c r="A8" s="31">
        <v>4</v>
      </c>
      <c r="B8" s="32" t="s">
        <v>5381</v>
      </c>
      <c r="C8" s="31" t="s">
        <v>5691</v>
      </c>
      <c r="D8" s="31" t="s">
        <v>6581</v>
      </c>
      <c r="E8" s="31">
        <v>7</v>
      </c>
      <c r="F8" s="33" t="s">
        <v>6582</v>
      </c>
      <c r="G8" s="31" t="s">
        <v>5684</v>
      </c>
      <c r="H8" s="31" t="s">
        <v>5684</v>
      </c>
    </row>
    <row r="9" spans="1:8" ht="24" x14ac:dyDescent="0.25">
      <c r="A9" s="31">
        <v>5</v>
      </c>
      <c r="B9" s="32" t="s">
        <v>5382</v>
      </c>
      <c r="C9" s="31" t="s">
        <v>5691</v>
      </c>
      <c r="D9" s="31" t="s">
        <v>6581</v>
      </c>
      <c r="E9" s="31">
        <v>17</v>
      </c>
      <c r="F9" s="33" t="s">
        <v>6582</v>
      </c>
      <c r="G9" s="31" t="s">
        <v>5684</v>
      </c>
      <c r="H9" s="31" t="s">
        <v>5684</v>
      </c>
    </row>
    <row r="10" spans="1:8" x14ac:dyDescent="0.25">
      <c r="A10" s="31">
        <v>6</v>
      </c>
      <c r="B10" s="32" t="s">
        <v>5383</v>
      </c>
      <c r="C10" s="31" t="s">
        <v>5691</v>
      </c>
      <c r="D10" s="31" t="s">
        <v>6581</v>
      </c>
      <c r="E10" s="33">
        <v>4</v>
      </c>
      <c r="F10" s="33" t="s">
        <v>6582</v>
      </c>
      <c r="G10" s="31" t="s">
        <v>5684</v>
      </c>
      <c r="H10" s="31" t="s">
        <v>5684</v>
      </c>
    </row>
    <row r="11" spans="1:8" x14ac:dyDescent="0.25">
      <c r="A11" s="31">
        <v>7</v>
      </c>
      <c r="B11" s="32" t="s">
        <v>5384</v>
      </c>
      <c r="C11" s="31" t="s">
        <v>5691</v>
      </c>
      <c r="D11" s="31" t="s">
        <v>6581</v>
      </c>
      <c r="E11" s="31">
        <v>6</v>
      </c>
      <c r="F11" s="33" t="s">
        <v>6582</v>
      </c>
      <c r="G11" s="31" t="s">
        <v>5684</v>
      </c>
      <c r="H11" s="31" t="s">
        <v>5684</v>
      </c>
    </row>
    <row r="12" spans="1:8" x14ac:dyDescent="0.25">
      <c r="A12" s="31">
        <v>8</v>
      </c>
      <c r="B12" s="32" t="s">
        <v>5385</v>
      </c>
      <c r="C12" s="31" t="s">
        <v>5691</v>
      </c>
      <c r="D12" s="31" t="s">
        <v>6581</v>
      </c>
      <c r="E12" s="31">
        <v>1</v>
      </c>
      <c r="F12" s="33" t="s">
        <v>6582</v>
      </c>
      <c r="G12" s="31" t="s">
        <v>5684</v>
      </c>
      <c r="H12" s="31" t="s">
        <v>5684</v>
      </c>
    </row>
    <row r="13" spans="1:8" x14ac:dyDescent="0.25">
      <c r="A13" s="31">
        <v>9</v>
      </c>
      <c r="B13" s="32" t="s">
        <v>5386</v>
      </c>
      <c r="C13" s="31" t="s">
        <v>5691</v>
      </c>
      <c r="D13" s="31" t="s">
        <v>6581</v>
      </c>
      <c r="E13" s="31">
        <v>37</v>
      </c>
      <c r="F13" s="33" t="s">
        <v>6582</v>
      </c>
      <c r="G13" s="31" t="s">
        <v>5684</v>
      </c>
      <c r="H13" s="31" t="s">
        <v>5684</v>
      </c>
    </row>
    <row r="14" spans="1:8" x14ac:dyDescent="0.25">
      <c r="A14" s="31">
        <v>10</v>
      </c>
      <c r="B14" s="32" t="s">
        <v>5387</v>
      </c>
      <c r="C14" s="31" t="s">
        <v>5691</v>
      </c>
      <c r="D14" s="31" t="s">
        <v>6581</v>
      </c>
      <c r="E14" s="33" t="s">
        <v>6582</v>
      </c>
      <c r="F14" s="33" t="s">
        <v>6582</v>
      </c>
      <c r="G14" s="33" t="s">
        <v>6582</v>
      </c>
      <c r="H14" s="33" t="s">
        <v>6582</v>
      </c>
    </row>
    <row r="15" spans="1:8" x14ac:dyDescent="0.25">
      <c r="A15" s="31">
        <v>11</v>
      </c>
      <c r="B15" s="32" t="s">
        <v>5388</v>
      </c>
      <c r="C15" s="31" t="s">
        <v>5691</v>
      </c>
      <c r="D15" s="31" t="s">
        <v>6581</v>
      </c>
      <c r="E15" s="31">
        <v>32</v>
      </c>
      <c r="F15" s="33" t="s">
        <v>6582</v>
      </c>
      <c r="G15" s="31" t="s">
        <v>5684</v>
      </c>
      <c r="H15" s="31" t="s">
        <v>5684</v>
      </c>
    </row>
    <row r="16" spans="1:8" s="36" customFormat="1" x14ac:dyDescent="0.25">
      <c r="A16" s="31">
        <v>12</v>
      </c>
      <c r="B16" s="34" t="s">
        <v>5389</v>
      </c>
      <c r="C16" s="35" t="s">
        <v>5691</v>
      </c>
      <c r="D16" s="31" t="s">
        <v>6581</v>
      </c>
      <c r="E16" s="35">
        <v>39</v>
      </c>
      <c r="F16" s="33" t="s">
        <v>6582</v>
      </c>
      <c r="G16" s="31" t="s">
        <v>5684</v>
      </c>
      <c r="H16" s="31" t="s">
        <v>5684</v>
      </c>
    </row>
    <row r="17" spans="1:8" x14ac:dyDescent="0.25">
      <c r="A17" s="31">
        <v>13</v>
      </c>
      <c r="B17" s="32" t="s">
        <v>5390</v>
      </c>
      <c r="C17" s="31" t="s">
        <v>5691</v>
      </c>
      <c r="D17" s="31" t="s">
        <v>6581</v>
      </c>
      <c r="E17" s="31">
        <v>7</v>
      </c>
      <c r="F17" s="33" t="s">
        <v>6582</v>
      </c>
      <c r="G17" s="31" t="s">
        <v>5684</v>
      </c>
      <c r="H17" s="31" t="s">
        <v>5684</v>
      </c>
    </row>
    <row r="18" spans="1:8" x14ac:dyDescent="0.25">
      <c r="A18" s="31">
        <v>14</v>
      </c>
      <c r="B18" s="32" t="s">
        <v>5391</v>
      </c>
      <c r="C18" s="31" t="s">
        <v>5691</v>
      </c>
      <c r="D18" s="31" t="s">
        <v>6581</v>
      </c>
      <c r="E18" s="33" t="s">
        <v>6582</v>
      </c>
      <c r="F18" s="33" t="s">
        <v>6582</v>
      </c>
      <c r="G18" s="33" t="s">
        <v>6582</v>
      </c>
      <c r="H18" s="33" t="s">
        <v>6582</v>
      </c>
    </row>
    <row r="19" spans="1:8" x14ac:dyDescent="0.25">
      <c r="A19" s="31">
        <v>15</v>
      </c>
      <c r="B19" s="32" t="s">
        <v>5392</v>
      </c>
      <c r="C19" s="31" t="s">
        <v>5691</v>
      </c>
      <c r="D19" s="31" t="s">
        <v>6581</v>
      </c>
      <c r="E19" s="31">
        <v>7</v>
      </c>
      <c r="F19" s="33" t="s">
        <v>6582</v>
      </c>
      <c r="G19" s="31" t="s">
        <v>5684</v>
      </c>
      <c r="H19" s="31" t="s">
        <v>5684</v>
      </c>
    </row>
    <row r="20" spans="1:8" s="36" customFormat="1" x14ac:dyDescent="0.25">
      <c r="A20" s="31">
        <v>23</v>
      </c>
      <c r="B20" s="34" t="s">
        <v>91</v>
      </c>
      <c r="C20" s="35" t="s">
        <v>5691</v>
      </c>
      <c r="D20" s="31" t="s">
        <v>6581</v>
      </c>
      <c r="E20" s="35">
        <v>9</v>
      </c>
      <c r="F20" s="33" t="s">
        <v>6582</v>
      </c>
      <c r="G20" s="31" t="s">
        <v>5684</v>
      </c>
      <c r="H20" s="31" t="s">
        <v>5684</v>
      </c>
    </row>
    <row r="21" spans="1:8" x14ac:dyDescent="0.25">
      <c r="A21" s="31">
        <v>24</v>
      </c>
      <c r="B21" s="32" t="s">
        <v>103</v>
      </c>
      <c r="C21" s="31" t="s">
        <v>5691</v>
      </c>
      <c r="D21" s="31" t="s">
        <v>6581</v>
      </c>
      <c r="E21" s="31">
        <v>12</v>
      </c>
      <c r="F21" s="31" t="s">
        <v>5684</v>
      </c>
      <c r="G21" s="33" t="s">
        <v>6582</v>
      </c>
      <c r="H21" s="31" t="s">
        <v>5684</v>
      </c>
    </row>
    <row r="22" spans="1:8" x14ac:dyDescent="0.25">
      <c r="A22" s="31">
        <v>25</v>
      </c>
      <c r="B22" s="32" t="s">
        <v>101</v>
      </c>
      <c r="C22" s="31" t="s">
        <v>5691</v>
      </c>
      <c r="D22" s="31" t="s">
        <v>6581</v>
      </c>
      <c r="E22" s="31">
        <v>14</v>
      </c>
      <c r="F22" s="33" t="s">
        <v>6582</v>
      </c>
      <c r="G22" s="31" t="s">
        <v>5684</v>
      </c>
      <c r="H22" s="31" t="s">
        <v>5684</v>
      </c>
    </row>
    <row r="23" spans="1:8" x14ac:dyDescent="0.25">
      <c r="A23" s="31">
        <v>26</v>
      </c>
      <c r="B23" s="32" t="s">
        <v>102</v>
      </c>
      <c r="C23" s="31" t="s">
        <v>5691</v>
      </c>
      <c r="D23" s="31" t="s">
        <v>6581</v>
      </c>
      <c r="E23" s="31">
        <v>11</v>
      </c>
      <c r="F23" s="33" t="s">
        <v>6582</v>
      </c>
      <c r="G23" s="31" t="s">
        <v>5684</v>
      </c>
      <c r="H23" s="31" t="s">
        <v>5684</v>
      </c>
    </row>
    <row r="24" spans="1:8" x14ac:dyDescent="0.25">
      <c r="A24" s="31">
        <v>27</v>
      </c>
      <c r="B24" s="32" t="s">
        <v>5400</v>
      </c>
      <c r="C24" s="31" t="s">
        <v>5691</v>
      </c>
      <c r="D24" s="31" t="s">
        <v>6581</v>
      </c>
      <c r="E24" s="31">
        <v>10</v>
      </c>
      <c r="F24" s="33" t="s">
        <v>6582</v>
      </c>
      <c r="G24" s="31" t="s">
        <v>5684</v>
      </c>
      <c r="H24" s="31" t="s">
        <v>5684</v>
      </c>
    </row>
    <row r="25" spans="1:8" s="36" customFormat="1" x14ac:dyDescent="0.25">
      <c r="A25" s="31">
        <v>28</v>
      </c>
      <c r="B25" s="34" t="s">
        <v>5401</v>
      </c>
      <c r="C25" s="35" t="s">
        <v>5691</v>
      </c>
      <c r="D25" s="31" t="s">
        <v>6581</v>
      </c>
      <c r="E25" s="35">
        <v>4</v>
      </c>
      <c r="F25" s="33" t="s">
        <v>6582</v>
      </c>
      <c r="G25" s="31" t="s">
        <v>5684</v>
      </c>
      <c r="H25" s="31" t="s">
        <v>5684</v>
      </c>
    </row>
    <row r="26" spans="1:8" x14ac:dyDescent="0.25">
      <c r="A26" s="31">
        <v>29</v>
      </c>
      <c r="B26" s="32" t="s">
        <v>99</v>
      </c>
      <c r="C26" s="31" t="s">
        <v>5691</v>
      </c>
      <c r="D26" s="31" t="s">
        <v>6581</v>
      </c>
      <c r="E26" s="31">
        <v>6</v>
      </c>
      <c r="F26" s="33" t="s">
        <v>6582</v>
      </c>
      <c r="G26" s="31" t="s">
        <v>5684</v>
      </c>
      <c r="H26" s="31" t="s">
        <v>5684</v>
      </c>
    </row>
    <row r="27" spans="1:8" x14ac:dyDescent="0.25">
      <c r="D27" s="37" t="s">
        <v>6583</v>
      </c>
      <c r="E27" s="38">
        <f>SUM(E5:E26)</f>
        <v>232</v>
      </c>
    </row>
    <row r="28" spans="1:8" x14ac:dyDescent="0.25">
      <c r="E28" s="61"/>
    </row>
  </sheetData>
  <printOptions horizontalCentered="1" verticalCentered="1"/>
  <pageMargins left="0.25" right="0.25" top="0.3" bottom="0.28000000000000003" header="0.3" footer="0.3"/>
  <pageSetup paperSize="9" orientation="landscape" horizontalDpi="4294967293"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BE168"/>
  <sheetViews>
    <sheetView tabSelected="1" view="pageBreakPreview" zoomScale="80" zoomScaleNormal="75" zoomScaleSheetLayoutView="80" workbookViewId="0">
      <pane xSplit="4" ySplit="7" topLeftCell="E8" activePane="bottomRight" state="frozen"/>
      <selection pane="topRight"/>
      <selection pane="bottomLeft"/>
      <selection pane="bottomRight" activeCell="AM10" sqref="AM10"/>
    </sheetView>
  </sheetViews>
  <sheetFormatPr baseColWidth="10" defaultRowHeight="15" x14ac:dyDescent="0.25"/>
  <cols>
    <col min="1" max="1" width="6.28515625" customWidth="1"/>
    <col min="2" max="2" width="10.42578125" customWidth="1"/>
    <col min="3" max="3" width="12.28515625" customWidth="1"/>
    <col min="4" max="4" width="60.42578125" customWidth="1"/>
    <col min="5" max="5" width="10.28515625" customWidth="1"/>
    <col min="6" max="6" width="12.7109375" customWidth="1"/>
    <col min="7" max="8" width="11" customWidth="1"/>
    <col min="9" max="9" width="12.7109375" customWidth="1"/>
    <col min="10" max="10" width="15.7109375" customWidth="1"/>
    <col min="11" max="11" width="13.5703125" customWidth="1"/>
    <col min="12" max="12" width="24.140625" customWidth="1"/>
    <col min="13" max="13" width="7.7109375" hidden="1" customWidth="1"/>
    <col min="14" max="14" width="11.7109375" hidden="1" customWidth="1"/>
    <col min="15" max="15" width="11.5703125" hidden="1" customWidth="1"/>
    <col min="16" max="16" width="13.5703125" hidden="1" customWidth="1"/>
    <col min="17" max="17" width="14.85546875" hidden="1" customWidth="1"/>
    <col min="18" max="19" width="14.85546875" style="108" hidden="1" customWidth="1"/>
    <col min="20" max="21" width="5.140625" hidden="1" customWidth="1"/>
    <col min="22" max="23" width="11" hidden="1" customWidth="1"/>
    <col min="24" max="25" width="11.5703125" hidden="1" customWidth="1"/>
    <col min="26" max="27" width="6.7109375" hidden="1" customWidth="1"/>
    <col min="28" max="29" width="14.7109375" hidden="1" customWidth="1"/>
    <col min="30" max="32" width="11" hidden="1" customWidth="1"/>
    <col min="33" max="33" width="16" hidden="1" customWidth="1"/>
    <col min="34" max="34" width="53.7109375" hidden="1" customWidth="1"/>
    <col min="35" max="37" width="11.5703125" hidden="1" customWidth="1"/>
    <col min="38" max="38" width="0" hidden="1" customWidth="1"/>
  </cols>
  <sheetData>
    <row r="1" spans="1:37" ht="20.25" x14ac:dyDescent="0.25">
      <c r="A1" s="39"/>
      <c r="B1" s="163" t="s">
        <v>6584</v>
      </c>
      <c r="C1" s="163"/>
      <c r="D1" s="163" t="s">
        <v>6585</v>
      </c>
      <c r="E1" s="163"/>
      <c r="F1" s="164"/>
      <c r="G1" s="163"/>
      <c r="H1" s="163"/>
      <c r="I1" s="163"/>
      <c r="J1" s="163"/>
      <c r="K1" s="40"/>
      <c r="L1" s="41"/>
    </row>
    <row r="2" spans="1:37" x14ac:dyDescent="0.25">
      <c r="A2" s="39"/>
      <c r="B2" s="44"/>
      <c r="C2" s="44"/>
      <c r="D2" s="44"/>
      <c r="E2" s="44"/>
      <c r="F2" s="45"/>
      <c r="G2" s="44"/>
      <c r="H2" s="44"/>
      <c r="I2" s="44"/>
      <c r="J2" s="44"/>
      <c r="K2" s="44"/>
      <c r="L2" s="41"/>
      <c r="M2" s="47"/>
      <c r="N2" s="47"/>
      <c r="O2" s="47"/>
      <c r="T2" s="44"/>
      <c r="U2" s="44"/>
      <c r="V2" s="44"/>
      <c r="W2" s="44"/>
      <c r="X2" s="47"/>
      <c r="Y2" s="47"/>
      <c r="AD2" s="44"/>
      <c r="AE2" s="44"/>
      <c r="AF2" s="44"/>
      <c r="AG2" s="44"/>
      <c r="AH2" s="44"/>
      <c r="AI2" s="47"/>
      <c r="AJ2" s="47"/>
      <c r="AK2" s="47"/>
    </row>
    <row r="3" spans="1:37" x14ac:dyDescent="0.25">
      <c r="A3" s="39"/>
      <c r="B3" s="41" t="s">
        <v>6587</v>
      </c>
      <c r="C3" s="43"/>
      <c r="D3" s="48"/>
      <c r="E3" s="43"/>
      <c r="F3" s="49"/>
      <c r="G3" s="43"/>
      <c r="H3" s="43"/>
      <c r="I3" s="48"/>
      <c r="J3" s="48"/>
      <c r="K3" s="41" t="s">
        <v>6588</v>
      </c>
      <c r="L3" s="41"/>
      <c r="M3" s="50"/>
      <c r="N3" s="50"/>
      <c r="O3" s="50"/>
      <c r="T3" s="43"/>
      <c r="U3" s="43"/>
      <c r="V3" s="43"/>
      <c r="W3" s="43"/>
      <c r="X3" s="50"/>
      <c r="Y3" s="50"/>
      <c r="AD3" s="43"/>
      <c r="AE3" s="43"/>
      <c r="AF3" s="43"/>
      <c r="AG3" s="43"/>
      <c r="AH3" s="43"/>
      <c r="AI3" s="50"/>
      <c r="AJ3" s="50"/>
      <c r="AK3" s="50"/>
    </row>
    <row r="4" spans="1:37" x14ac:dyDescent="0.25">
      <c r="A4" s="39"/>
      <c r="B4" s="41" t="s">
        <v>6589</v>
      </c>
      <c r="C4" s="43"/>
      <c r="D4" s="48"/>
      <c r="E4" s="43" t="s">
        <v>6590</v>
      </c>
      <c r="F4" s="49"/>
      <c r="G4" s="39"/>
      <c r="H4" s="39"/>
      <c r="I4" s="48"/>
      <c r="J4" s="48"/>
      <c r="K4" s="41" t="s">
        <v>6591</v>
      </c>
      <c r="L4" s="41"/>
      <c r="T4" s="43"/>
      <c r="U4" s="43"/>
      <c r="V4" s="43"/>
      <c r="W4" s="43"/>
      <c r="AD4" s="43"/>
      <c r="AE4" s="43"/>
      <c r="AF4" s="43"/>
      <c r="AG4" s="43"/>
      <c r="AH4" s="43"/>
    </row>
    <row r="5" spans="1:37" x14ac:dyDescent="0.25">
      <c r="A5" s="39"/>
      <c r="B5" s="43" t="s">
        <v>6592</v>
      </c>
      <c r="C5" s="43"/>
      <c r="D5" s="39"/>
      <c r="E5" s="43" t="s">
        <v>6593</v>
      </c>
      <c r="F5" s="49"/>
      <c r="G5" s="48"/>
      <c r="H5" s="48"/>
      <c r="I5" s="48"/>
      <c r="J5" s="48"/>
      <c r="K5" s="48"/>
      <c r="L5" s="41"/>
      <c r="T5" s="43"/>
      <c r="U5" s="43"/>
      <c r="V5" s="43"/>
      <c r="W5" s="43"/>
      <c r="AD5" s="43"/>
      <c r="AE5" s="43"/>
      <c r="AF5" s="43"/>
      <c r="AG5" s="43"/>
      <c r="AH5" s="43"/>
    </row>
    <row r="6" spans="1:37" x14ac:dyDescent="0.25">
      <c r="A6" s="39"/>
      <c r="B6" s="39"/>
      <c r="C6" s="43"/>
      <c r="D6" s="43"/>
      <c r="E6" s="43"/>
      <c r="F6" s="49"/>
      <c r="G6" s="51"/>
      <c r="H6" s="51"/>
      <c r="I6" s="52"/>
      <c r="J6" s="52"/>
      <c r="K6" s="52"/>
      <c r="L6" s="41"/>
      <c r="T6" s="43"/>
      <c r="U6" s="43"/>
      <c r="V6" s="43"/>
      <c r="W6" s="43"/>
      <c r="AD6" s="43"/>
      <c r="AE6" s="43"/>
      <c r="AF6" s="43"/>
      <c r="AG6" s="43"/>
      <c r="AH6" s="43"/>
    </row>
    <row r="7" spans="1:37" ht="53.25" customHeight="1" x14ac:dyDescent="0.25">
      <c r="A7" s="75" t="s">
        <v>6594</v>
      </c>
      <c r="B7" s="75" t="s">
        <v>6595</v>
      </c>
      <c r="C7" s="75" t="s">
        <v>6596</v>
      </c>
      <c r="D7" s="75" t="s">
        <v>6597</v>
      </c>
      <c r="E7" s="75" t="s">
        <v>6598</v>
      </c>
      <c r="F7" s="75" t="s">
        <v>6599</v>
      </c>
      <c r="G7" s="75" t="s">
        <v>6600</v>
      </c>
      <c r="H7" s="75" t="s">
        <v>6882</v>
      </c>
      <c r="I7" s="75" t="s">
        <v>6601</v>
      </c>
      <c r="J7" s="76" t="s">
        <v>6602</v>
      </c>
      <c r="K7" s="76" t="s">
        <v>6603</v>
      </c>
      <c r="L7" s="75" t="s">
        <v>6604</v>
      </c>
      <c r="M7" s="91" t="s">
        <v>6610</v>
      </c>
      <c r="N7" s="91" t="s">
        <v>6927</v>
      </c>
      <c r="O7" s="91" t="s">
        <v>6928</v>
      </c>
      <c r="P7" s="106" t="s">
        <v>6955</v>
      </c>
      <c r="Q7" s="106" t="s">
        <v>6972</v>
      </c>
      <c r="R7" s="109" t="s">
        <v>7116</v>
      </c>
      <c r="S7" s="109" t="s">
        <v>7117</v>
      </c>
      <c r="T7" s="64" t="s">
        <v>6982</v>
      </c>
      <c r="U7" s="64" t="s">
        <v>6988</v>
      </c>
      <c r="V7" s="64" t="s">
        <v>6994</v>
      </c>
      <c r="W7" s="64" t="s">
        <v>6989</v>
      </c>
      <c r="X7" s="91" t="s">
        <v>6983</v>
      </c>
      <c r="Y7" s="91" t="s">
        <v>6984</v>
      </c>
      <c r="Z7" s="91" t="s">
        <v>6985</v>
      </c>
      <c r="AA7" s="91" t="s">
        <v>7060</v>
      </c>
      <c r="AB7" s="91" t="s">
        <v>7037</v>
      </c>
      <c r="AC7" s="64" t="s">
        <v>7072</v>
      </c>
      <c r="AD7" s="64" t="s">
        <v>6992</v>
      </c>
      <c r="AE7" s="64" t="s">
        <v>6993</v>
      </c>
      <c r="AF7" s="64" t="s">
        <v>6990</v>
      </c>
      <c r="AG7" s="64" t="s">
        <v>6995</v>
      </c>
      <c r="AH7" s="64" t="s">
        <v>6996</v>
      </c>
      <c r="AI7" s="91" t="s">
        <v>7061</v>
      </c>
      <c r="AJ7" s="91" t="s">
        <v>7063</v>
      </c>
      <c r="AK7" s="91" t="s">
        <v>7064</v>
      </c>
    </row>
    <row r="8" spans="1:37" ht="36" customHeight="1" x14ac:dyDescent="0.25">
      <c r="A8" s="53">
        <v>2</v>
      </c>
      <c r="B8" s="53" t="str">
        <f>IF(AND(C8="Bienes",F8&gt;400000),"LP",IF(AND(C8="Servicios",F8&gt;400000),"CP","AS"))</f>
        <v>AS</v>
      </c>
      <c r="C8" s="53" t="s">
        <v>20</v>
      </c>
      <c r="D8" s="54" t="s">
        <v>6802</v>
      </c>
      <c r="E8" s="55">
        <v>99</v>
      </c>
      <c r="F8" s="56"/>
      <c r="G8" s="53" t="s">
        <v>6611</v>
      </c>
      <c r="H8" s="53"/>
      <c r="I8" s="53" t="s">
        <v>6612</v>
      </c>
      <c r="J8" s="53" t="s">
        <v>19</v>
      </c>
      <c r="K8" s="57" t="s">
        <v>6613</v>
      </c>
      <c r="L8" s="53"/>
      <c r="M8" s="58" t="s">
        <v>6615</v>
      </c>
      <c r="N8" s="58"/>
      <c r="O8" s="58"/>
      <c r="P8" s="53" t="s">
        <v>6957</v>
      </c>
      <c r="Q8" s="107" t="s">
        <v>6957</v>
      </c>
      <c r="R8" s="110" t="s">
        <v>6957</v>
      </c>
      <c r="S8" s="110" t="s">
        <v>7062</v>
      </c>
      <c r="T8" s="55">
        <v>6</v>
      </c>
      <c r="U8" s="55" t="s">
        <v>5691</v>
      </c>
      <c r="V8" s="114"/>
      <c r="W8" s="114">
        <v>44980</v>
      </c>
      <c r="X8" s="104">
        <v>2405812.59</v>
      </c>
      <c r="Y8" s="104">
        <v>1980880</v>
      </c>
      <c r="Z8" s="107" t="s">
        <v>6611</v>
      </c>
      <c r="AA8" s="107">
        <v>1</v>
      </c>
      <c r="AB8" s="107"/>
      <c r="AC8" s="107"/>
      <c r="AD8" s="114"/>
      <c r="AE8" s="114"/>
      <c r="AF8" s="114"/>
      <c r="AG8" s="114"/>
      <c r="AH8" s="114"/>
      <c r="AI8" s="104"/>
      <c r="AJ8" s="104">
        <f>X8*AA8</f>
        <v>2405812.59</v>
      </c>
      <c r="AK8" s="104"/>
    </row>
    <row r="9" spans="1:37" ht="36" customHeight="1" x14ac:dyDescent="0.25">
      <c r="A9" s="53">
        <v>4</v>
      </c>
      <c r="B9" s="53" t="s">
        <v>6807</v>
      </c>
      <c r="C9" s="53" t="s">
        <v>20</v>
      </c>
      <c r="D9" s="54" t="s">
        <v>6808</v>
      </c>
      <c r="E9" s="55">
        <v>99</v>
      </c>
      <c r="F9" s="56"/>
      <c r="G9" s="53" t="s">
        <v>6611</v>
      </c>
      <c r="H9" s="53"/>
      <c r="I9" s="53" t="s">
        <v>6612</v>
      </c>
      <c r="J9" s="53" t="s">
        <v>31</v>
      </c>
      <c r="K9" s="57" t="s">
        <v>6613</v>
      </c>
      <c r="L9" s="53"/>
      <c r="M9" s="58" t="s">
        <v>6615</v>
      </c>
      <c r="N9" s="58"/>
      <c r="O9" s="58"/>
      <c r="P9" s="53" t="s">
        <v>6959</v>
      </c>
      <c r="Q9" s="53" t="s">
        <v>6959</v>
      </c>
      <c r="R9" s="111" t="s">
        <v>6959</v>
      </c>
      <c r="S9" s="141" t="s">
        <v>6957</v>
      </c>
      <c r="T9" s="55">
        <v>4</v>
      </c>
      <c r="U9" s="55"/>
      <c r="V9" s="114"/>
      <c r="W9" s="114">
        <v>45054</v>
      </c>
      <c r="X9" s="104">
        <v>448164</v>
      </c>
      <c r="Y9" s="104" t="s">
        <v>774</v>
      </c>
      <c r="Z9" s="53" t="s">
        <v>6611</v>
      </c>
      <c r="AA9" s="53">
        <v>1</v>
      </c>
      <c r="AB9" s="53"/>
      <c r="AC9" s="53"/>
      <c r="AD9" s="114"/>
      <c r="AE9" s="114"/>
      <c r="AF9" s="114"/>
      <c r="AG9" s="114"/>
      <c r="AH9" s="114"/>
      <c r="AI9" s="104"/>
      <c r="AJ9" s="104">
        <f>X9*AA9</f>
        <v>448164</v>
      </c>
      <c r="AK9" s="104"/>
    </row>
    <row r="10" spans="1:37" ht="36" customHeight="1" x14ac:dyDescent="0.25">
      <c r="A10" s="53">
        <v>6</v>
      </c>
      <c r="B10" s="53" t="str">
        <f>IF(AND(C10="Bienes",F10&gt;400000),"LP",IF(AND(C10="Servicios",F10&gt;400000),"CP","AS"))</f>
        <v>AS</v>
      </c>
      <c r="C10" s="53" t="s">
        <v>20</v>
      </c>
      <c r="D10" s="54" t="s">
        <v>6830</v>
      </c>
      <c r="E10" s="55">
        <v>99</v>
      </c>
      <c r="F10" s="56"/>
      <c r="G10" s="53" t="s">
        <v>6611</v>
      </c>
      <c r="H10" s="53"/>
      <c r="I10" s="53" t="s">
        <v>6612</v>
      </c>
      <c r="J10" s="53" t="s">
        <v>19</v>
      </c>
      <c r="K10" s="57" t="s">
        <v>6613</v>
      </c>
      <c r="L10" s="53" t="s">
        <v>6886</v>
      </c>
      <c r="M10" s="58" t="s">
        <v>6615</v>
      </c>
      <c r="N10" s="58"/>
      <c r="O10" s="58"/>
      <c r="P10" s="53" t="s">
        <v>6957</v>
      </c>
      <c r="Q10" s="107" t="s">
        <v>6957</v>
      </c>
      <c r="R10" s="110" t="s">
        <v>6957</v>
      </c>
      <c r="S10" s="110" t="s">
        <v>6957</v>
      </c>
      <c r="T10" s="55">
        <v>6</v>
      </c>
      <c r="U10" s="55" t="s">
        <v>5691</v>
      </c>
      <c r="V10" s="114"/>
      <c r="W10" s="114">
        <v>44991</v>
      </c>
      <c r="X10" s="104">
        <v>2976480.14</v>
      </c>
      <c r="Y10" s="104">
        <v>0</v>
      </c>
      <c r="Z10" s="107" t="s">
        <v>6611</v>
      </c>
      <c r="AA10" s="107">
        <v>1</v>
      </c>
      <c r="AB10" s="107"/>
      <c r="AC10" s="107"/>
      <c r="AD10" s="114"/>
      <c r="AE10" s="114"/>
      <c r="AF10" s="114"/>
      <c r="AG10" s="114"/>
      <c r="AH10" s="114"/>
      <c r="AI10" s="104"/>
      <c r="AJ10" s="104">
        <f>X10*AA10</f>
        <v>2976480.14</v>
      </c>
      <c r="AK10" s="104"/>
    </row>
    <row r="11" spans="1:37" ht="36" customHeight="1" x14ac:dyDescent="0.25">
      <c r="A11" s="53">
        <v>7</v>
      </c>
      <c r="B11" s="53" t="s">
        <v>6807</v>
      </c>
      <c r="C11" s="53" t="s">
        <v>20</v>
      </c>
      <c r="D11" s="54" t="s">
        <v>6811</v>
      </c>
      <c r="E11" s="55">
        <v>99</v>
      </c>
      <c r="F11" s="56"/>
      <c r="G11" s="53" t="s">
        <v>6611</v>
      </c>
      <c r="H11" s="53"/>
      <c r="I11" s="53" t="s">
        <v>6612</v>
      </c>
      <c r="J11" s="53" t="s">
        <v>34</v>
      </c>
      <c r="K11" s="57" t="s">
        <v>6613</v>
      </c>
      <c r="L11" s="53"/>
      <c r="M11" s="58" t="s">
        <v>6615</v>
      </c>
      <c r="N11" s="58"/>
      <c r="O11" s="58"/>
      <c r="P11" s="53" t="s">
        <v>6960</v>
      </c>
      <c r="Q11" s="107" t="s">
        <v>6957</v>
      </c>
      <c r="R11" s="110" t="s">
        <v>6957</v>
      </c>
      <c r="S11" s="110" t="s">
        <v>6957</v>
      </c>
      <c r="T11" s="55">
        <v>6</v>
      </c>
      <c r="U11" s="55"/>
      <c r="V11" s="114"/>
      <c r="W11" s="114">
        <v>45042</v>
      </c>
      <c r="X11" s="104">
        <v>201459.96</v>
      </c>
      <c r="Y11" s="104" t="s">
        <v>774</v>
      </c>
      <c r="Z11" s="107" t="s">
        <v>6611</v>
      </c>
      <c r="AA11" s="107">
        <v>1</v>
      </c>
      <c r="AB11" s="107"/>
      <c r="AC11" s="107"/>
      <c r="AD11" s="114"/>
      <c r="AE11" s="114"/>
      <c r="AF11" s="114"/>
      <c r="AG11" s="114"/>
      <c r="AH11" s="114"/>
      <c r="AI11" s="104"/>
      <c r="AJ11" s="104">
        <f>X11*AA11</f>
        <v>201459.96</v>
      </c>
      <c r="AK11" s="104"/>
    </row>
    <row r="12" spans="1:37" ht="36" customHeight="1" x14ac:dyDescent="0.25">
      <c r="A12" s="53">
        <v>8</v>
      </c>
      <c r="B12" s="53" t="s">
        <v>6807</v>
      </c>
      <c r="C12" s="53" t="s">
        <v>20</v>
      </c>
      <c r="D12" s="54" t="s">
        <v>6812</v>
      </c>
      <c r="E12" s="55">
        <v>99</v>
      </c>
      <c r="F12" s="56"/>
      <c r="G12" s="53" t="s">
        <v>6611</v>
      </c>
      <c r="H12" s="53"/>
      <c r="I12" s="53" t="s">
        <v>6612</v>
      </c>
      <c r="J12" s="53" t="s">
        <v>31</v>
      </c>
      <c r="K12" s="57" t="s">
        <v>6613</v>
      </c>
      <c r="L12" s="53"/>
      <c r="M12" s="58" t="s">
        <v>6615</v>
      </c>
      <c r="N12" s="58"/>
      <c r="O12" s="58"/>
      <c r="P12" s="53" t="s">
        <v>6960</v>
      </c>
      <c r="Q12" s="53" t="s">
        <v>6959</v>
      </c>
      <c r="R12" s="111" t="s">
        <v>6959</v>
      </c>
      <c r="S12" s="111"/>
      <c r="T12" s="55">
        <v>4</v>
      </c>
      <c r="U12" s="55"/>
      <c r="V12" s="114"/>
      <c r="W12" s="114"/>
      <c r="X12" s="104" t="s">
        <v>774</v>
      </c>
      <c r="Y12" s="104" t="s">
        <v>774</v>
      </c>
      <c r="Z12" s="53"/>
      <c r="AA12" s="53"/>
      <c r="AB12" s="53"/>
      <c r="AC12" s="53"/>
      <c r="AD12" s="114"/>
      <c r="AE12" s="114"/>
      <c r="AF12" s="114"/>
      <c r="AG12" s="114"/>
      <c r="AH12" s="114"/>
      <c r="AI12" s="104"/>
      <c r="AJ12" s="104"/>
      <c r="AK12" s="104"/>
    </row>
    <row r="13" spans="1:37" ht="36" customHeight="1" x14ac:dyDescent="0.25">
      <c r="A13" s="53">
        <v>13</v>
      </c>
      <c r="B13" s="53" t="s">
        <v>6807</v>
      </c>
      <c r="C13" s="53" t="s">
        <v>20</v>
      </c>
      <c r="D13" s="54" t="s">
        <v>6816</v>
      </c>
      <c r="E13" s="55">
        <v>99</v>
      </c>
      <c r="F13" s="56"/>
      <c r="G13" s="53" t="s">
        <v>6611</v>
      </c>
      <c r="H13" s="53"/>
      <c r="I13" s="53" t="s">
        <v>6612</v>
      </c>
      <c r="J13" s="53" t="s">
        <v>38</v>
      </c>
      <c r="K13" s="57" t="s">
        <v>6613</v>
      </c>
      <c r="L13" s="53"/>
      <c r="M13" s="58" t="s">
        <v>6615</v>
      </c>
      <c r="N13" s="58"/>
      <c r="O13" s="58"/>
      <c r="P13" s="53" t="s">
        <v>6956</v>
      </c>
      <c r="Q13" s="53" t="s">
        <v>6958</v>
      </c>
      <c r="R13" s="111" t="s">
        <v>6958</v>
      </c>
      <c r="S13" s="111"/>
      <c r="T13" s="55">
        <v>3</v>
      </c>
      <c r="U13" s="55"/>
      <c r="V13" s="114"/>
      <c r="W13" s="114"/>
      <c r="X13" s="104" t="s">
        <v>774</v>
      </c>
      <c r="Y13" s="104" t="s">
        <v>774</v>
      </c>
      <c r="Z13" s="53"/>
      <c r="AA13" s="53"/>
      <c r="AB13" s="53"/>
      <c r="AC13" s="53"/>
      <c r="AD13" s="114"/>
      <c r="AE13" s="114"/>
      <c r="AF13" s="114"/>
      <c r="AG13" s="114"/>
      <c r="AH13" s="114"/>
      <c r="AI13" s="104"/>
      <c r="AJ13" s="104"/>
      <c r="AK13" s="104"/>
    </row>
    <row r="14" spans="1:37" ht="36" customHeight="1" x14ac:dyDescent="0.25">
      <c r="A14" s="53">
        <v>18</v>
      </c>
      <c r="B14" s="53" t="str">
        <f>IF(AND(C14="Bienes",F14&gt;400000),"LP",IF(AND(C14="Servicios",F14&gt;400000),"CP","AS"))</f>
        <v>AS</v>
      </c>
      <c r="C14" s="53" t="s">
        <v>20</v>
      </c>
      <c r="D14" s="54" t="s">
        <v>6833</v>
      </c>
      <c r="E14" s="55">
        <v>99</v>
      </c>
      <c r="F14" s="56"/>
      <c r="G14" s="53" t="s">
        <v>6611</v>
      </c>
      <c r="H14" s="53"/>
      <c r="I14" s="53" t="s">
        <v>6612</v>
      </c>
      <c r="J14" s="53" t="s">
        <v>23</v>
      </c>
      <c r="K14" s="57" t="s">
        <v>6613</v>
      </c>
      <c r="L14" s="53"/>
      <c r="M14" s="58" t="s">
        <v>6615</v>
      </c>
      <c r="N14" s="58"/>
      <c r="O14" s="58"/>
      <c r="P14" s="53" t="s">
        <v>6957</v>
      </c>
      <c r="Q14" s="107" t="s">
        <v>6963</v>
      </c>
      <c r="R14" s="110" t="s">
        <v>6963</v>
      </c>
      <c r="S14" s="110" t="str">
        <f>VLOOKUP(A14,Buenapro,6,FALSE)</f>
        <v>Buena Pro</v>
      </c>
      <c r="T14" s="55">
        <v>8</v>
      </c>
      <c r="U14" s="55" t="s">
        <v>5691</v>
      </c>
      <c r="V14" s="114"/>
      <c r="W14" s="114">
        <v>44988</v>
      </c>
      <c r="X14" s="104">
        <f>VLOOKUP(A14,Buenapro,7,FALSE)</f>
        <v>4194492.1900000004</v>
      </c>
      <c r="Y14" s="104">
        <f>VLOOKUP(A14,Buenapro,9,FALSE)</f>
        <v>2160165.25</v>
      </c>
      <c r="Z14" s="107" t="str">
        <f>VLOOKUP(A14,Buenapro,10,FALSE)</f>
        <v xml:space="preserve">Soles </v>
      </c>
      <c r="AA14" s="107">
        <v>1</v>
      </c>
      <c r="AB14" s="107" t="str">
        <f>VLOOKUP(A14,Buenapro,8,FALSE)</f>
        <v>Proservice del Perú</v>
      </c>
      <c r="AC14" s="114">
        <f>VLOOKUP(A14,Buenapro,11,FALSE)</f>
        <v>45035</v>
      </c>
      <c r="AD14" s="114">
        <f>VLOOKUP(A14,Buenapro,12,FALSE)</f>
        <v>45050</v>
      </c>
      <c r="AE14" s="114">
        <f>VLOOKUP(A14,Buenapro,13,FALSE)</f>
        <v>45066</v>
      </c>
      <c r="AF14" s="114"/>
      <c r="AG14" s="114"/>
      <c r="AH14" s="114" t="str">
        <f>IF(VLOOKUP(A14,Buenapro,14,FALSE)=0,"",VLOOKUP(A14,Buenapro,14,FALSE))</f>
        <v/>
      </c>
      <c r="AI14" s="104">
        <f>(X14-Y14)*AA14</f>
        <v>2034326.9400000004</v>
      </c>
      <c r="AJ14" s="104">
        <f>X14*AA14</f>
        <v>4194492.1900000004</v>
      </c>
      <c r="AK14" s="104">
        <f>Y14*AA14</f>
        <v>2160165.25</v>
      </c>
    </row>
    <row r="15" spans="1:37" ht="36" customHeight="1" x14ac:dyDescent="0.25">
      <c r="A15" s="53">
        <v>21</v>
      </c>
      <c r="B15" s="53" t="str">
        <f>IF(AND(C15="Bienes",F15&gt;400000),"LP",IF(AND(C15="Servicios",F15&gt;400000),"CP","AS"))</f>
        <v>AS</v>
      </c>
      <c r="C15" s="53" t="s">
        <v>20</v>
      </c>
      <c r="D15" s="54" t="s">
        <v>6765</v>
      </c>
      <c r="E15" s="55">
        <v>99</v>
      </c>
      <c r="F15" s="56"/>
      <c r="G15" s="53" t="s">
        <v>6611</v>
      </c>
      <c r="H15" s="53"/>
      <c r="I15" s="53" t="s">
        <v>6612</v>
      </c>
      <c r="J15" s="53" t="s">
        <v>23</v>
      </c>
      <c r="K15" s="57" t="s">
        <v>6613</v>
      </c>
      <c r="L15" s="53"/>
      <c r="M15" s="58" t="s">
        <v>6615</v>
      </c>
      <c r="N15" s="58"/>
      <c r="O15" s="58"/>
      <c r="P15" s="53" t="s">
        <v>6958</v>
      </c>
      <c r="Q15" s="53" t="s">
        <v>6958</v>
      </c>
      <c r="R15" s="111" t="s">
        <v>6958</v>
      </c>
      <c r="S15" s="111"/>
      <c r="T15" s="55">
        <v>3</v>
      </c>
      <c r="U15" s="55" t="s">
        <v>5691</v>
      </c>
      <c r="V15" s="114"/>
      <c r="W15" s="114"/>
      <c r="X15" s="104" t="s">
        <v>774</v>
      </c>
      <c r="Y15" s="104" t="s">
        <v>774</v>
      </c>
      <c r="Z15" s="53"/>
      <c r="AA15" s="53"/>
      <c r="AB15" s="53"/>
      <c r="AC15" s="114"/>
      <c r="AD15" s="114"/>
      <c r="AE15" s="114"/>
      <c r="AF15" s="114"/>
      <c r="AG15" s="114"/>
      <c r="AH15" s="114"/>
      <c r="AI15" s="104"/>
      <c r="AJ15" s="104"/>
      <c r="AK15" s="104"/>
    </row>
    <row r="16" spans="1:37" ht="36" customHeight="1" x14ac:dyDescent="0.25">
      <c r="A16" s="53">
        <v>22</v>
      </c>
      <c r="B16" s="53" t="str">
        <f>IF(AND(C16="Bienes",F16&gt;400000),"LP",IF(AND(C16="Servicios",F16&gt;400000),"CP","AS"))</f>
        <v>AS</v>
      </c>
      <c r="C16" s="53" t="s">
        <v>20</v>
      </c>
      <c r="D16" s="54" t="s">
        <v>6766</v>
      </c>
      <c r="E16" s="55">
        <v>99</v>
      </c>
      <c r="F16" s="56"/>
      <c r="G16" s="53" t="s">
        <v>6611</v>
      </c>
      <c r="H16" s="53"/>
      <c r="I16" s="53" t="s">
        <v>6612</v>
      </c>
      <c r="J16" s="53" t="s">
        <v>42</v>
      </c>
      <c r="K16" s="57" t="s">
        <v>6613</v>
      </c>
      <c r="L16" s="53"/>
      <c r="M16" s="58" t="s">
        <v>6615</v>
      </c>
      <c r="N16" s="58"/>
      <c r="O16" s="58"/>
      <c r="P16" s="53" t="s">
        <v>6956</v>
      </c>
      <c r="Q16" s="107" t="s">
        <v>6956</v>
      </c>
      <c r="R16" s="110" t="s">
        <v>6962</v>
      </c>
      <c r="S16" s="127" t="str">
        <f>VLOOKUP(A16,SINTDR,8,FALSE)</f>
        <v>En revisión TDR</v>
      </c>
      <c r="T16" s="55">
        <v>1</v>
      </c>
      <c r="U16" s="55" t="s">
        <v>5691</v>
      </c>
      <c r="V16" s="114">
        <f>VLOOKUP(A16,SINTDR,9,FALSE)</f>
        <v>45051</v>
      </c>
      <c r="W16" s="114"/>
      <c r="X16" s="104" t="s">
        <v>774</v>
      </c>
      <c r="Y16" s="104" t="s">
        <v>774</v>
      </c>
      <c r="Z16" s="107"/>
      <c r="AA16" s="107"/>
      <c r="AB16" s="107"/>
      <c r="AC16" s="114"/>
      <c r="AD16" s="114"/>
      <c r="AE16" s="114"/>
      <c r="AF16" s="114"/>
      <c r="AG16" s="114" t="str">
        <f>VLOOKUP(A16,SINTDR,10,FALSE)</f>
        <v>Observaciones en los TDRs-Demora del AU</v>
      </c>
      <c r="AH16" s="114" t="str">
        <f>VLOOKUP(A16,SINTDR,11,FALSE)</f>
        <v>Con Memorando N°431 de fecha 05/05/2023 se observaron los TDRs</v>
      </c>
      <c r="AI16" s="104"/>
      <c r="AJ16" s="104"/>
      <c r="AK16" s="104"/>
    </row>
    <row r="17" spans="1:37" ht="36" customHeight="1" x14ac:dyDescent="0.25">
      <c r="A17" s="53">
        <v>23</v>
      </c>
      <c r="B17" s="53" t="str">
        <f>IF(AND(C17="Bienes",F17&gt;400000),"LP",IF(AND(C17="Servicios",F17&gt;400000),"CP","AS"))</f>
        <v>AS</v>
      </c>
      <c r="C17" s="53" t="s">
        <v>20</v>
      </c>
      <c r="D17" s="54" t="s">
        <v>6767</v>
      </c>
      <c r="E17" s="55">
        <v>99</v>
      </c>
      <c r="F17" s="56"/>
      <c r="G17" s="53" t="s">
        <v>6611</v>
      </c>
      <c r="H17" s="53"/>
      <c r="I17" s="53" t="s">
        <v>6612</v>
      </c>
      <c r="J17" s="53" t="s">
        <v>27</v>
      </c>
      <c r="K17" s="57" t="s">
        <v>6613</v>
      </c>
      <c r="L17" s="53"/>
      <c r="M17" s="58" t="s">
        <v>6615</v>
      </c>
      <c r="N17" s="58"/>
      <c r="O17" s="58"/>
      <c r="P17" s="53" t="s">
        <v>6958</v>
      </c>
      <c r="Q17" s="53" t="s">
        <v>6958</v>
      </c>
      <c r="R17" s="111" t="s">
        <v>6958</v>
      </c>
      <c r="S17" s="111"/>
      <c r="T17" s="55">
        <v>3</v>
      </c>
      <c r="U17" s="55" t="s">
        <v>5691</v>
      </c>
      <c r="V17" s="114"/>
      <c r="W17" s="114"/>
      <c r="X17" s="104" t="s">
        <v>774</v>
      </c>
      <c r="Y17" s="104" t="s">
        <v>774</v>
      </c>
      <c r="Z17" s="53"/>
      <c r="AA17" s="53"/>
      <c r="AB17" s="53"/>
      <c r="AC17" s="114"/>
      <c r="AD17" s="114"/>
      <c r="AE17" s="114"/>
      <c r="AF17" s="114"/>
      <c r="AG17" s="114"/>
      <c r="AH17" s="114"/>
      <c r="AI17" s="104"/>
      <c r="AJ17" s="104"/>
      <c r="AK17" s="104"/>
    </row>
    <row r="18" spans="1:37" ht="36" customHeight="1" x14ac:dyDescent="0.25">
      <c r="A18" s="53">
        <v>25</v>
      </c>
      <c r="B18" s="53" t="s">
        <v>6764</v>
      </c>
      <c r="C18" s="53" t="s">
        <v>16</v>
      </c>
      <c r="D18" s="54" t="s">
        <v>5776</v>
      </c>
      <c r="E18" s="55">
        <v>99</v>
      </c>
      <c r="F18" s="56"/>
      <c r="G18" s="53" t="s">
        <v>6611</v>
      </c>
      <c r="H18" s="53"/>
      <c r="I18" s="53" t="s">
        <v>6612</v>
      </c>
      <c r="J18" s="53" t="s">
        <v>23</v>
      </c>
      <c r="K18" s="57" t="s">
        <v>6613</v>
      </c>
      <c r="L18" s="53" t="s">
        <v>6850</v>
      </c>
      <c r="M18" s="58" t="s">
        <v>6615</v>
      </c>
      <c r="N18" s="58"/>
      <c r="O18" s="58"/>
      <c r="P18" s="53" t="s">
        <v>6961</v>
      </c>
      <c r="Q18" s="107" t="s">
        <v>6961</v>
      </c>
      <c r="R18" s="110" t="s">
        <v>6961</v>
      </c>
      <c r="S18" s="110" t="str">
        <f>VLOOKUP(A18,Buenapro,6,FALSE)</f>
        <v>Contratado</v>
      </c>
      <c r="T18" s="55">
        <v>10</v>
      </c>
      <c r="U18" s="55"/>
      <c r="V18" s="114"/>
      <c r="W18" s="114">
        <v>45027</v>
      </c>
      <c r="X18" s="104">
        <f>VLOOKUP(A18,Buenapro,7,FALSE)</f>
        <v>1325376</v>
      </c>
      <c r="Y18" s="104">
        <f>VLOOKUP(A18,Buenapro,9,FALSE)</f>
        <v>429520</v>
      </c>
      <c r="Z18" s="107" t="str">
        <f>VLOOKUP(A18,Buenapro,10,FALSE)</f>
        <v xml:space="preserve">Soles </v>
      </c>
      <c r="AA18" s="107">
        <v>1</v>
      </c>
      <c r="AB18" s="107" t="str">
        <f>VLOOKUP(A18,Buenapro,8,FALSE)</f>
        <v>Linwork (25,000 pqtes)</v>
      </c>
      <c r="AC18" s="114">
        <f>VLOOKUP(A18,Buenapro,11,FALSE)</f>
        <v>45001</v>
      </c>
      <c r="AD18" s="114" t="str">
        <f>VLOOKUP(A18,Buenapro,12,FALSE)</f>
        <v>No aplica</v>
      </c>
      <c r="AE18" s="114">
        <f>VLOOKUP(A18,Buenapro,13,FALSE)</f>
        <v>45001</v>
      </c>
      <c r="AF18" s="114"/>
      <c r="AG18" s="114"/>
      <c r="AH18" s="114" t="str">
        <f>IF(VLOOKUP(A18,Buenapro,14,FALSE)=0,"",VLOOKUP(A18,Buenapro,14,FALSE))</f>
        <v>OC-001604</v>
      </c>
      <c r="AI18" s="104">
        <f>(X18-Y18)*AA18</f>
        <v>895856</v>
      </c>
      <c r="AJ18" s="104">
        <f>X18*AA18</f>
        <v>1325376</v>
      </c>
      <c r="AK18" s="104">
        <f>Y18*AA18</f>
        <v>429520</v>
      </c>
    </row>
    <row r="19" spans="1:37" ht="36" customHeight="1" x14ac:dyDescent="0.25">
      <c r="A19" s="53">
        <v>27</v>
      </c>
      <c r="B19" s="53" t="str">
        <f t="shared" ref="B19:B20" si="0">IF(AND(C19="Bienes",F19&gt;400000),"LP",IF(AND(C19="Servicios",F19&gt;400000),"CP","AS"))</f>
        <v>AS</v>
      </c>
      <c r="C19" s="53" t="s">
        <v>20</v>
      </c>
      <c r="D19" s="54" t="s">
        <v>6768</v>
      </c>
      <c r="E19" s="55">
        <v>99</v>
      </c>
      <c r="F19" s="56"/>
      <c r="G19" s="53" t="s">
        <v>6611</v>
      </c>
      <c r="H19" s="53"/>
      <c r="I19" s="53" t="s">
        <v>6612</v>
      </c>
      <c r="J19" s="53" t="s">
        <v>27</v>
      </c>
      <c r="K19" s="57" t="s">
        <v>6613</v>
      </c>
      <c r="L19" s="53"/>
      <c r="M19" s="58" t="s">
        <v>6615</v>
      </c>
      <c r="N19" s="58"/>
      <c r="O19" s="58"/>
      <c r="P19" s="53" t="s">
        <v>6962</v>
      </c>
      <c r="Q19" s="107" t="s">
        <v>6962</v>
      </c>
      <c r="R19" s="110" t="s">
        <v>6962</v>
      </c>
      <c r="S19" s="127" t="str">
        <f>VLOOKUP(A19,SINTDR,8,FALSE)</f>
        <v>En revisión TDR</v>
      </c>
      <c r="T19" s="55">
        <v>2</v>
      </c>
      <c r="U19" s="55" t="s">
        <v>5691</v>
      </c>
      <c r="V19" s="114" t="str">
        <f>VLOOKUP(A19,SINTDR,9,FALSE)</f>
        <v>-</v>
      </c>
      <c r="W19" s="114"/>
      <c r="X19" s="104" t="s">
        <v>774</v>
      </c>
      <c r="Y19" s="104" t="s">
        <v>774</v>
      </c>
      <c r="Z19" s="107"/>
      <c r="AA19" s="107"/>
      <c r="AB19" s="107"/>
      <c r="AC19" s="114"/>
      <c r="AD19" s="114"/>
      <c r="AE19" s="114"/>
      <c r="AF19" s="114"/>
      <c r="AG19" s="114" t="str">
        <f>VLOOKUP(A19,SINTDR,10,FALSE)</f>
        <v>Demora del AU</v>
      </c>
      <c r="AH19" s="114" t="str">
        <f>VLOOKUP(A19,SINTDR,11,FALSE)</f>
        <v xml:space="preserve"> A la fecha el area usuaría no ha culminado con levantar las observaciones realizadas por la Sección Procedimientos de Selección.</v>
      </c>
      <c r="AI19" s="104"/>
      <c r="AJ19" s="104"/>
      <c r="AK19" s="104"/>
    </row>
    <row r="20" spans="1:37" ht="36" customHeight="1" x14ac:dyDescent="0.25">
      <c r="A20" s="53">
        <v>31</v>
      </c>
      <c r="B20" s="53" t="str">
        <f t="shared" si="0"/>
        <v>AS</v>
      </c>
      <c r="C20" s="53" t="s">
        <v>16</v>
      </c>
      <c r="D20" s="54" t="s">
        <v>6772</v>
      </c>
      <c r="E20" s="55">
        <v>99</v>
      </c>
      <c r="F20" s="56"/>
      <c r="G20" s="53" t="s">
        <v>6611</v>
      </c>
      <c r="H20" s="53"/>
      <c r="I20" s="53" t="s">
        <v>6612</v>
      </c>
      <c r="J20" s="53" t="s">
        <v>31</v>
      </c>
      <c r="K20" s="57" t="s">
        <v>6613</v>
      </c>
      <c r="L20" s="53"/>
      <c r="M20" s="58" t="s">
        <v>6680</v>
      </c>
      <c r="N20" s="58"/>
      <c r="O20" s="58"/>
      <c r="P20" s="53" t="s">
        <v>6962</v>
      </c>
      <c r="Q20" s="107" t="s">
        <v>6962</v>
      </c>
      <c r="R20" s="110" t="s">
        <v>6962</v>
      </c>
      <c r="S20" s="127" t="str">
        <f>VLOOKUP(A20,SINTDR,8,FALSE)</f>
        <v>En revisión TDR</v>
      </c>
      <c r="T20" s="55">
        <v>2</v>
      </c>
      <c r="U20" s="55"/>
      <c r="V20" s="114" t="str">
        <f>VLOOKUP(A20,SINTDR,9,FALSE)</f>
        <v>Aun no envian TDRs</v>
      </c>
      <c r="W20" s="114"/>
      <c r="X20" s="104" t="s">
        <v>774</v>
      </c>
      <c r="Y20" s="104" t="s">
        <v>774</v>
      </c>
      <c r="Z20" s="107"/>
      <c r="AA20" s="107"/>
      <c r="AB20" s="107"/>
      <c r="AC20" s="114"/>
      <c r="AD20" s="114"/>
      <c r="AE20" s="114"/>
      <c r="AF20" s="114"/>
      <c r="AG20" s="114" t="str">
        <f>VLOOKUP(A20,SINTDR,10,FALSE)</f>
        <v>Demora del AU</v>
      </c>
      <c r="AH20" s="114" t="str">
        <f>VLOOKUP(A20,SINTDR,11,FALSE)</f>
        <v>Se efectuaron las observaciones finales a las especificaciones tecnicas y se encuentra en espera por parte del area de Seguridad.</v>
      </c>
      <c r="AI20" s="104"/>
      <c r="AJ20" s="104"/>
      <c r="AK20" s="104"/>
    </row>
    <row r="21" spans="1:37" ht="36" customHeight="1" x14ac:dyDescent="0.25">
      <c r="A21" s="53">
        <v>32</v>
      </c>
      <c r="B21" s="53" t="s">
        <v>6761</v>
      </c>
      <c r="C21" s="53" t="s">
        <v>16</v>
      </c>
      <c r="D21" s="54" t="s">
        <v>6773</v>
      </c>
      <c r="E21" s="55">
        <v>99</v>
      </c>
      <c r="F21" s="56"/>
      <c r="G21" s="53" t="s">
        <v>6611</v>
      </c>
      <c r="H21" s="53"/>
      <c r="I21" s="53" t="s">
        <v>6612</v>
      </c>
      <c r="J21" s="53" t="s">
        <v>19</v>
      </c>
      <c r="K21" s="57" t="s">
        <v>6613</v>
      </c>
      <c r="L21" s="53"/>
      <c r="M21" s="58" t="s">
        <v>6680</v>
      </c>
      <c r="N21" s="58"/>
      <c r="O21" s="58"/>
      <c r="P21" s="53" t="s">
        <v>6961</v>
      </c>
      <c r="Q21" s="107" t="s">
        <v>6961</v>
      </c>
      <c r="R21" s="110" t="s">
        <v>6961</v>
      </c>
      <c r="S21" s="110" t="str">
        <f>VLOOKUP(A21,Buenapro,6,FALSE)</f>
        <v>Contratado</v>
      </c>
      <c r="T21" s="55">
        <v>10</v>
      </c>
      <c r="U21" s="55"/>
      <c r="V21" s="114"/>
      <c r="W21" s="114">
        <v>44957</v>
      </c>
      <c r="X21" s="104">
        <f>VLOOKUP(A21,Buenapro,7,FALSE)</f>
        <v>421737.1</v>
      </c>
      <c r="Y21" s="104">
        <f>VLOOKUP(A21,Buenapro,9,FALSE)</f>
        <v>364785</v>
      </c>
      <c r="Z21" s="107" t="str">
        <f>VLOOKUP(A21,Buenapro,10,FALSE)</f>
        <v xml:space="preserve">Soles </v>
      </c>
      <c r="AA21" s="107">
        <v>1</v>
      </c>
      <c r="AB21" s="107" t="str">
        <f>VLOOKUP(A21,Buenapro,8,FALSE)</f>
        <v xml:space="preserve">Hidromedic Ingenieros SAC </v>
      </c>
      <c r="AC21" s="114">
        <f>VLOOKUP(A21,Buenapro,11,FALSE)</f>
        <v>44974</v>
      </c>
      <c r="AD21" s="114">
        <f>VLOOKUP(A21,Buenapro,12,FALSE)</f>
        <v>44984</v>
      </c>
      <c r="AE21" s="114">
        <f>VLOOKUP(A21,Buenapro,13,FALSE)</f>
        <v>44999</v>
      </c>
      <c r="AF21" s="114"/>
      <c r="AG21" s="114"/>
      <c r="AH21" s="114" t="str">
        <f>IF(VLOOKUP(A21,Buenapro,14,FALSE)=0,"",VLOOKUP(A21,Buenapro,14,FALSE))</f>
        <v/>
      </c>
      <c r="AI21" s="104">
        <f>(X21-Y21)*AA21</f>
        <v>56952.099999999977</v>
      </c>
      <c r="AJ21" s="104">
        <f>X21*AA21</f>
        <v>421737.1</v>
      </c>
      <c r="AK21" s="104">
        <f>Y21*AA21</f>
        <v>364785</v>
      </c>
    </row>
    <row r="22" spans="1:37" ht="62.25" customHeight="1" x14ac:dyDescent="0.25">
      <c r="A22" s="53">
        <v>35</v>
      </c>
      <c r="B22" s="53" t="str">
        <f>IF(AND(C22="Bienes",F22&gt;400000),"LP",IF(AND(C22="Servicios",F22&gt;400000),"CP","AS"))</f>
        <v>AS</v>
      </c>
      <c r="C22" s="53" t="s">
        <v>20</v>
      </c>
      <c r="D22" s="54" t="s">
        <v>6776</v>
      </c>
      <c r="E22" s="55">
        <v>99</v>
      </c>
      <c r="F22" s="56"/>
      <c r="G22" s="53" t="s">
        <v>6611</v>
      </c>
      <c r="H22" s="53"/>
      <c r="I22" s="53" t="s">
        <v>6612</v>
      </c>
      <c r="J22" s="53" t="s">
        <v>19</v>
      </c>
      <c r="K22" s="57" t="s">
        <v>6613</v>
      </c>
      <c r="L22" s="53"/>
      <c r="M22" s="58" t="s">
        <v>6615</v>
      </c>
      <c r="N22" s="58"/>
      <c r="O22" s="58"/>
      <c r="P22" s="53" t="s">
        <v>6957</v>
      </c>
      <c r="Q22" s="107" t="s">
        <v>6964</v>
      </c>
      <c r="R22" s="110" t="s">
        <v>6964</v>
      </c>
      <c r="S22" s="110" t="s">
        <v>6964</v>
      </c>
      <c r="T22" s="55">
        <v>7</v>
      </c>
      <c r="U22" s="55" t="s">
        <v>5691</v>
      </c>
      <c r="V22" s="114"/>
      <c r="W22" s="114">
        <f>VLOOKUP(A22,Desierto,6,FALSE)</f>
        <v>44960</v>
      </c>
      <c r="X22" s="104">
        <v>2277000</v>
      </c>
      <c r="Y22" s="104">
        <v>0</v>
      </c>
      <c r="Z22" s="107" t="s">
        <v>6611</v>
      </c>
      <c r="AA22" s="107">
        <v>1</v>
      </c>
      <c r="AB22" s="107"/>
      <c r="AC22" s="114"/>
      <c r="AD22" s="114"/>
      <c r="AE22" s="114"/>
      <c r="AF22" s="114">
        <f>VLOOKUP(A22,Desierto,7,FALSE)</f>
        <v>45037</v>
      </c>
      <c r="AG22" s="114" t="str">
        <f>VLOOKUP(A22,Desierto,8,FALSE)</f>
        <v>Propuesta no cumplia requisitos minimos exigidos</v>
      </c>
      <c r="AH22" s="114" t="str">
        <f>VLOOKUP(A22,Desierto,9,FALSE)</f>
        <v>Se ha consultado al area usuaria; si la persiste la necesidad de contratar el proceso el dia 15/05/2023.</v>
      </c>
      <c r="AI22" s="104"/>
      <c r="AJ22" s="104">
        <f>X22*AA22</f>
        <v>2277000</v>
      </c>
      <c r="AK22" s="104"/>
    </row>
    <row r="23" spans="1:37" ht="36" customHeight="1" x14ac:dyDescent="0.25">
      <c r="A23" s="53">
        <v>36</v>
      </c>
      <c r="B23" s="53" t="s">
        <v>6764</v>
      </c>
      <c r="C23" s="53" t="s">
        <v>16</v>
      </c>
      <c r="D23" s="54" t="s">
        <v>6777</v>
      </c>
      <c r="E23" s="55">
        <v>99</v>
      </c>
      <c r="F23" s="56"/>
      <c r="G23" s="53" t="s">
        <v>6611</v>
      </c>
      <c r="H23" s="53"/>
      <c r="I23" s="53" t="s">
        <v>6612</v>
      </c>
      <c r="J23" s="53" t="s">
        <v>38</v>
      </c>
      <c r="K23" s="57" t="s">
        <v>6613</v>
      </c>
      <c r="L23" s="53" t="s">
        <v>6850</v>
      </c>
      <c r="M23" s="58" t="s">
        <v>6615</v>
      </c>
      <c r="N23" s="58"/>
      <c r="O23" s="58"/>
      <c r="P23" s="53" t="s">
        <v>6956</v>
      </c>
      <c r="Q23" s="107" t="s">
        <v>6961</v>
      </c>
      <c r="R23" s="110" t="s">
        <v>6961</v>
      </c>
      <c r="S23" s="110" t="str">
        <f>VLOOKUP(A23,Buenapro,6,FALSE)</f>
        <v>Contratado</v>
      </c>
      <c r="T23" s="55">
        <v>10</v>
      </c>
      <c r="U23" s="55"/>
      <c r="V23" s="114"/>
      <c r="W23" s="114">
        <v>45043</v>
      </c>
      <c r="X23" s="104">
        <f>VLOOKUP(A23,Buenapro,7,FALSE)</f>
        <v>242490</v>
      </c>
      <c r="Y23" s="104">
        <f>VLOOKUP(A23,Buenapro,9,FALSE)</f>
        <v>242490</v>
      </c>
      <c r="Z23" s="107" t="str">
        <f>VLOOKUP(A23,Buenapro,10,FALSE)</f>
        <v xml:space="preserve">Soles </v>
      </c>
      <c r="AA23" s="107">
        <v>1</v>
      </c>
      <c r="AB23" s="107" t="str">
        <f>VLOOKUP(A23,Buenapro,8,FALSE)</f>
        <v>Inversiones LAM</v>
      </c>
      <c r="AC23" s="114">
        <f>VLOOKUP(A23,Buenapro,11,FALSE)</f>
        <v>45041</v>
      </c>
      <c r="AD23" s="114" t="str">
        <f>VLOOKUP(A23,Buenapro,12,FALSE)</f>
        <v>No aplica</v>
      </c>
      <c r="AE23" s="114">
        <f>VLOOKUP(A23,Buenapro,13,FALSE)</f>
        <v>45041</v>
      </c>
      <c r="AF23" s="114"/>
      <c r="AG23" s="114"/>
      <c r="AH23" s="114" t="str">
        <f>IF(VLOOKUP(A23,Buenapro,14,FALSE)=0,"",VLOOKUP(A23,Buenapro,14,FALSE))</f>
        <v/>
      </c>
      <c r="AI23" s="104">
        <f>(X23-Y23)*AA23</f>
        <v>0</v>
      </c>
      <c r="AJ23" s="104">
        <f>X23*AA23</f>
        <v>242490</v>
      </c>
      <c r="AK23" s="104"/>
    </row>
    <row r="24" spans="1:37" ht="36" customHeight="1" x14ac:dyDescent="0.25">
      <c r="A24" s="53">
        <v>38</v>
      </c>
      <c r="B24" s="53" t="s">
        <v>6764</v>
      </c>
      <c r="C24" s="53" t="s">
        <v>16</v>
      </c>
      <c r="D24" s="54" t="s">
        <v>5775</v>
      </c>
      <c r="E24" s="55">
        <v>99</v>
      </c>
      <c r="F24" s="56"/>
      <c r="G24" s="53" t="s">
        <v>6611</v>
      </c>
      <c r="H24" s="53"/>
      <c r="I24" s="53" t="s">
        <v>6612</v>
      </c>
      <c r="J24" s="53" t="s">
        <v>27</v>
      </c>
      <c r="K24" s="57" t="s">
        <v>6613</v>
      </c>
      <c r="L24" s="53" t="s">
        <v>6933</v>
      </c>
      <c r="M24" s="58" t="s">
        <v>6615</v>
      </c>
      <c r="N24" s="58"/>
      <c r="O24" s="58"/>
      <c r="P24" s="53" t="s">
        <v>6961</v>
      </c>
      <c r="Q24" s="107" t="s">
        <v>6961</v>
      </c>
      <c r="R24" s="110" t="s">
        <v>6961</v>
      </c>
      <c r="S24" s="110" t="str">
        <f>VLOOKUP(A24,Buenapro,6,FALSE)</f>
        <v>Contratado</v>
      </c>
      <c r="T24" s="55">
        <v>10</v>
      </c>
      <c r="U24" s="55"/>
      <c r="V24" s="114"/>
      <c r="W24" s="114">
        <v>45007</v>
      </c>
      <c r="X24" s="104">
        <f>VLOOKUP(A24,Buenapro,7,FALSE)</f>
        <v>122301</v>
      </c>
      <c r="Y24" s="104">
        <f>VLOOKUP(A24,Buenapro,9,FALSE)</f>
        <v>73178.17</v>
      </c>
      <c r="Z24" s="107" t="str">
        <f>VLOOKUP(A24,Buenapro,10,FALSE)</f>
        <v xml:space="preserve">Soles </v>
      </c>
      <c r="AA24" s="107">
        <v>1</v>
      </c>
      <c r="AB24" s="107" t="str">
        <f>VLOOKUP(A24,Buenapro,8,FALSE)</f>
        <v>Comercial Giova</v>
      </c>
      <c r="AC24" s="114">
        <f>VLOOKUP(A24,Buenapro,11,FALSE)</f>
        <v>45012</v>
      </c>
      <c r="AD24" s="114" t="str">
        <f>VLOOKUP(A24,Buenapro,12,FALSE)</f>
        <v>No aplica</v>
      </c>
      <c r="AE24" s="114">
        <f>VLOOKUP(A24,Buenapro,13,FALSE)</f>
        <v>45012</v>
      </c>
      <c r="AF24" s="114"/>
      <c r="AG24" s="114"/>
      <c r="AH24" s="114" t="str">
        <f>IF(VLOOKUP(A24,Buenapro,14,FALSE)=0,"",VLOOKUP(A24,Buenapro,14,FALSE))</f>
        <v/>
      </c>
      <c r="AI24" s="104">
        <f>(X24-Y24)*AA24</f>
        <v>49122.83</v>
      </c>
      <c r="AJ24" s="104">
        <f>X24*AA24</f>
        <v>122301</v>
      </c>
      <c r="AK24" s="104">
        <f>Y24*AA24</f>
        <v>73178.17</v>
      </c>
    </row>
    <row r="25" spans="1:37" ht="36" customHeight="1" x14ac:dyDescent="0.25">
      <c r="A25" s="53">
        <v>40</v>
      </c>
      <c r="B25" s="53" t="str">
        <f>IF(AND(C25="Bienes",F25&gt;400000),"LP",IF(AND(C25="Servicios",F25&gt;400000),"CP","AS"))</f>
        <v>AS</v>
      </c>
      <c r="C25" s="53" t="s">
        <v>20</v>
      </c>
      <c r="D25" s="54" t="s">
        <v>6842</v>
      </c>
      <c r="E25" s="55">
        <v>99</v>
      </c>
      <c r="F25" s="56"/>
      <c r="G25" s="53" t="s">
        <v>6611</v>
      </c>
      <c r="H25" s="53"/>
      <c r="I25" s="53" t="s">
        <v>6612</v>
      </c>
      <c r="J25" s="53" t="s">
        <v>27</v>
      </c>
      <c r="K25" s="57" t="s">
        <v>6613</v>
      </c>
      <c r="L25" s="53"/>
      <c r="M25" s="58" t="s">
        <v>6615</v>
      </c>
      <c r="N25" s="58"/>
      <c r="O25" s="58"/>
      <c r="P25" s="53" t="s">
        <v>6960</v>
      </c>
      <c r="Q25" s="107" t="s">
        <v>6957</v>
      </c>
      <c r="R25" s="110" t="s">
        <v>6957</v>
      </c>
      <c r="S25" s="110" t="s">
        <v>6957</v>
      </c>
      <c r="T25" s="55">
        <v>6</v>
      </c>
      <c r="U25" s="55" t="s">
        <v>5691</v>
      </c>
      <c r="V25" s="114"/>
      <c r="W25" s="114">
        <v>45029</v>
      </c>
      <c r="X25" s="104">
        <v>520073.2</v>
      </c>
      <c r="Y25" s="104" t="s">
        <v>774</v>
      </c>
      <c r="Z25" s="107" t="s">
        <v>6611</v>
      </c>
      <c r="AA25" s="107">
        <v>1</v>
      </c>
      <c r="AB25" s="107"/>
      <c r="AC25" s="114"/>
      <c r="AD25" s="114"/>
      <c r="AE25" s="114"/>
      <c r="AF25" s="114"/>
      <c r="AG25" s="114"/>
      <c r="AH25" s="114"/>
      <c r="AI25" s="104"/>
      <c r="AJ25" s="104">
        <f>X25*AA25</f>
        <v>520073.2</v>
      </c>
      <c r="AK25" s="104"/>
    </row>
    <row r="26" spans="1:37" ht="36" customHeight="1" x14ac:dyDescent="0.25">
      <c r="A26" s="53">
        <v>41</v>
      </c>
      <c r="B26" s="53" t="str">
        <f>IF(AND(C26="Bienes",F26&gt;400000),"LP",IF(AND(C26="Servicios",F26&gt;400000),"CP","AS"))</f>
        <v>AS</v>
      </c>
      <c r="C26" s="53" t="s">
        <v>20</v>
      </c>
      <c r="D26" s="54" t="s">
        <v>5780</v>
      </c>
      <c r="E26" s="55">
        <v>99</v>
      </c>
      <c r="F26" s="56"/>
      <c r="G26" s="53" t="s">
        <v>6611</v>
      </c>
      <c r="H26" s="53"/>
      <c r="I26" s="53" t="s">
        <v>6612</v>
      </c>
      <c r="J26" s="53" t="s">
        <v>23</v>
      </c>
      <c r="K26" s="57" t="s">
        <v>6613</v>
      </c>
      <c r="L26" s="53"/>
      <c r="M26" s="58" t="s">
        <v>6615</v>
      </c>
      <c r="N26" s="58"/>
      <c r="O26" s="58"/>
      <c r="P26" s="53" t="s">
        <v>6958</v>
      </c>
      <c r="Q26" s="53" t="s">
        <v>6958</v>
      </c>
      <c r="R26" s="111" t="s">
        <v>6958</v>
      </c>
      <c r="S26" s="111"/>
      <c r="T26" s="55">
        <v>3</v>
      </c>
      <c r="U26" s="55"/>
      <c r="V26" s="114"/>
      <c r="W26" s="114"/>
      <c r="X26" s="104" t="s">
        <v>774</v>
      </c>
      <c r="Y26" s="104" t="s">
        <v>774</v>
      </c>
      <c r="Z26" s="53"/>
      <c r="AA26" s="53"/>
      <c r="AB26" s="53"/>
      <c r="AC26" s="114"/>
      <c r="AD26" s="114"/>
      <c r="AE26" s="114"/>
      <c r="AF26" s="114"/>
      <c r="AG26" s="114"/>
      <c r="AH26" s="114"/>
      <c r="AI26" s="104"/>
      <c r="AJ26" s="104"/>
      <c r="AK26" s="104"/>
    </row>
    <row r="27" spans="1:37" ht="36" customHeight="1" x14ac:dyDescent="0.25">
      <c r="A27" s="53">
        <v>42</v>
      </c>
      <c r="B27" s="53" t="str">
        <f>IF(AND(C27="Bienes",F27&gt;400000),"LP",IF(AND(C27="Servicios",F27&gt;400000),"CP","AS"))</f>
        <v>AS</v>
      </c>
      <c r="C27" s="53" t="s">
        <v>20</v>
      </c>
      <c r="D27" s="54" t="s">
        <v>6779</v>
      </c>
      <c r="E27" s="55">
        <v>99</v>
      </c>
      <c r="F27" s="56"/>
      <c r="G27" s="53" t="s">
        <v>6611</v>
      </c>
      <c r="H27" s="53"/>
      <c r="I27" s="53" t="s">
        <v>6612</v>
      </c>
      <c r="J27" s="53" t="s">
        <v>42</v>
      </c>
      <c r="K27" s="57" t="s">
        <v>6613</v>
      </c>
      <c r="L27" s="53"/>
      <c r="M27" s="58" t="s">
        <v>6615</v>
      </c>
      <c r="N27" s="58"/>
      <c r="O27" s="58"/>
      <c r="P27" s="53" t="s">
        <v>6956</v>
      </c>
      <c r="Q27" s="107" t="s">
        <v>6956</v>
      </c>
      <c r="R27" s="110" t="s">
        <v>6956</v>
      </c>
      <c r="S27" s="127" t="str">
        <f>VLOOKUP(A27,SINTDR,8,FALSE)</f>
        <v>Sin TDR</v>
      </c>
      <c r="T27" s="55">
        <v>1</v>
      </c>
      <c r="U27" s="55"/>
      <c r="V27" s="114" t="str">
        <f>VLOOKUP(A27,SINTDR,9,FALSE)</f>
        <v>Aun no envian TDRs</v>
      </c>
      <c r="W27" s="114"/>
      <c r="X27" s="104" t="s">
        <v>774</v>
      </c>
      <c r="Y27" s="104" t="s">
        <v>774</v>
      </c>
      <c r="Z27" s="107"/>
      <c r="AA27" s="107"/>
      <c r="AB27" s="107"/>
      <c r="AC27" s="114"/>
      <c r="AD27" s="114"/>
      <c r="AE27" s="114"/>
      <c r="AF27" s="114"/>
      <c r="AG27" s="114" t="str">
        <f>VLOOKUP(A27,SINTDR,10,FALSE)</f>
        <v>Demora del AU</v>
      </c>
      <c r="AH27" s="114" t="str">
        <f>VLOOKUP(A27,SINTDR,11,FALSE)</f>
        <v>Se encuentra pendiente los TDRs se envio la 4ta reiteracion con Memo N°415 de fecha 02/05/2023.</v>
      </c>
      <c r="AI27" s="104"/>
      <c r="AJ27" s="104"/>
      <c r="AK27" s="104"/>
    </row>
    <row r="28" spans="1:37" ht="36" customHeight="1" x14ac:dyDescent="0.25">
      <c r="A28" s="53">
        <v>44</v>
      </c>
      <c r="B28" s="53" t="s">
        <v>33</v>
      </c>
      <c r="C28" s="53" t="s">
        <v>16</v>
      </c>
      <c r="D28" s="54" t="s">
        <v>6781</v>
      </c>
      <c r="E28" s="55">
        <v>99</v>
      </c>
      <c r="F28" s="56"/>
      <c r="G28" s="53" t="s">
        <v>6611</v>
      </c>
      <c r="H28" s="53"/>
      <c r="I28" s="53" t="s">
        <v>6612</v>
      </c>
      <c r="J28" s="53" t="s">
        <v>23</v>
      </c>
      <c r="K28" s="57" t="s">
        <v>6613</v>
      </c>
      <c r="L28" s="53" t="s">
        <v>6901</v>
      </c>
      <c r="M28" s="58" t="s">
        <v>6615</v>
      </c>
      <c r="N28" s="58"/>
      <c r="O28" s="58"/>
      <c r="P28" s="53" t="s">
        <v>6957</v>
      </c>
      <c r="Q28" s="107" t="s">
        <v>6973</v>
      </c>
      <c r="R28" s="110" t="s">
        <v>6973</v>
      </c>
      <c r="S28" s="110" t="str">
        <f>VLOOKUP(A28,Buenapro,6,FALSE)</f>
        <v>Consentido</v>
      </c>
      <c r="T28" s="55">
        <v>9</v>
      </c>
      <c r="U28" s="55"/>
      <c r="V28" s="114"/>
      <c r="W28" s="114">
        <v>45016</v>
      </c>
      <c r="X28" s="104">
        <f>VLOOKUP(A28,Buenapro,7,FALSE)</f>
        <v>728280</v>
      </c>
      <c r="Y28" s="104">
        <f>149385.6+563342.4</f>
        <v>712728</v>
      </c>
      <c r="Z28" s="107" t="str">
        <f>VLOOKUP(A28,Buenapro,10,FALSE)</f>
        <v xml:space="preserve">Soles </v>
      </c>
      <c r="AA28" s="107">
        <v>1</v>
      </c>
      <c r="AB28" s="107" t="str">
        <f>VLOOKUP(A28,Buenapro,8,FALSE)</f>
        <v>item 1: COMPETROL SAC
ÍTEM 2: CONSORCIO GRIFOSA SAC / INV. Y COM. MAKA SAC</v>
      </c>
      <c r="AC28" s="114">
        <f>VLOOKUP(A28,Buenapro,11,FALSE)</f>
        <v>45037</v>
      </c>
      <c r="AD28" s="114">
        <f>VLOOKUP(A28,Buenapro,12,FALSE)</f>
        <v>45054</v>
      </c>
      <c r="AE28" s="114">
        <f>VLOOKUP(A28,Buenapro,13,FALSE)</f>
        <v>45070</v>
      </c>
      <c r="AF28" s="114"/>
      <c r="AG28" s="114"/>
      <c r="AH28" s="114" t="str">
        <f>IF(VLOOKUP(A28,Buenapro,14,FALSE)=0,"",VLOOKUP(A28,Buenapro,14,FALSE))</f>
        <v/>
      </c>
      <c r="AI28" s="104">
        <f>(X28-Y28)*AA28</f>
        <v>15552</v>
      </c>
      <c r="AJ28" s="104">
        <f>X28*AA28</f>
        <v>728280</v>
      </c>
      <c r="AK28" s="104">
        <f>Y28*AA28</f>
        <v>712728</v>
      </c>
    </row>
    <row r="29" spans="1:37" ht="36" customHeight="1" x14ac:dyDescent="0.25">
      <c r="A29" s="53">
        <v>46</v>
      </c>
      <c r="B29" s="53" t="s">
        <v>6807</v>
      </c>
      <c r="C29" s="53" t="s">
        <v>20</v>
      </c>
      <c r="D29" s="54" t="s">
        <v>6825</v>
      </c>
      <c r="E29" s="55">
        <v>99</v>
      </c>
      <c r="F29" s="56"/>
      <c r="G29" s="53" t="s">
        <v>6611</v>
      </c>
      <c r="H29" s="53"/>
      <c r="I29" s="53" t="s">
        <v>6612</v>
      </c>
      <c r="J29" s="53" t="s">
        <v>23</v>
      </c>
      <c r="K29" s="57" t="s">
        <v>6613</v>
      </c>
      <c r="L29" s="53"/>
      <c r="M29" s="58" t="s">
        <v>6615</v>
      </c>
      <c r="N29" s="58"/>
      <c r="O29" s="58"/>
      <c r="P29" s="53" t="s">
        <v>6963</v>
      </c>
      <c r="Q29" s="107" t="s">
        <v>6961</v>
      </c>
      <c r="R29" s="110" t="s">
        <v>6961</v>
      </c>
      <c r="S29" s="110" t="str">
        <f>VLOOKUP(A29,Buenapro,6,FALSE)</f>
        <v>Contratado</v>
      </c>
      <c r="T29" s="55">
        <v>10</v>
      </c>
      <c r="U29" s="55"/>
      <c r="V29" s="114"/>
      <c r="W29" s="114">
        <v>45014</v>
      </c>
      <c r="X29" s="104">
        <f>VLOOKUP(A29,Buenapro,7,FALSE)</f>
        <v>98985</v>
      </c>
      <c r="Y29" s="104">
        <f>VLOOKUP(A29,Buenapro,9,FALSE)</f>
        <v>98985</v>
      </c>
      <c r="Z29" s="107" t="str">
        <f>VLOOKUP(A29,Buenapro,10,FALSE)</f>
        <v>Dolares</v>
      </c>
      <c r="AA29" s="107">
        <v>3.81</v>
      </c>
      <c r="AB29" s="107" t="str">
        <f>VLOOKUP(A29,Buenapro,8,FALSE)</f>
        <v>FEBAN</v>
      </c>
      <c r="AC29" s="114">
        <f>VLOOKUP(A29,Buenapro,11,FALSE)</f>
        <v>45016</v>
      </c>
      <c r="AD29" s="114" t="str">
        <f>VLOOKUP(A29,Buenapro,12,FALSE)</f>
        <v>No aplica</v>
      </c>
      <c r="AE29" s="114">
        <f>VLOOKUP(A29,Buenapro,13,FALSE)</f>
        <v>45021</v>
      </c>
      <c r="AF29" s="114"/>
      <c r="AG29" s="114"/>
      <c r="AH29" s="114" t="str">
        <f>IF(VLOOKUP(A29,Buenapro,14,FALSE)=0,"",VLOOKUP(A29,Buenapro,14,FALSE))</f>
        <v>CO-029259</v>
      </c>
      <c r="AI29" s="104">
        <f>(X29-Y29)*AA29</f>
        <v>0</v>
      </c>
      <c r="AJ29" s="104">
        <f>X29*AA29</f>
        <v>377132.85</v>
      </c>
      <c r="AK29" s="104">
        <f>Y29*AA29</f>
        <v>377132.85</v>
      </c>
    </row>
    <row r="30" spans="1:37" ht="36" customHeight="1" x14ac:dyDescent="0.25">
      <c r="A30" s="53">
        <v>47</v>
      </c>
      <c r="B30" s="53" t="s">
        <v>6807</v>
      </c>
      <c r="C30" s="53" t="s">
        <v>20</v>
      </c>
      <c r="D30" s="54" t="s">
        <v>6826</v>
      </c>
      <c r="E30" s="55">
        <v>99</v>
      </c>
      <c r="F30" s="56"/>
      <c r="G30" s="53" t="s">
        <v>6611</v>
      </c>
      <c r="H30" s="53"/>
      <c r="I30" s="53" t="s">
        <v>6612</v>
      </c>
      <c r="J30" s="53" t="s">
        <v>19</v>
      </c>
      <c r="K30" s="57" t="s">
        <v>6613</v>
      </c>
      <c r="L30" s="53"/>
      <c r="M30" s="58" t="s">
        <v>6615</v>
      </c>
      <c r="N30" s="58"/>
      <c r="O30" s="58"/>
      <c r="P30" s="53" t="s">
        <v>6958</v>
      </c>
      <c r="Q30" s="53" t="s">
        <v>6959</v>
      </c>
      <c r="R30" s="111" t="s">
        <v>6959</v>
      </c>
      <c r="S30" s="141" t="s">
        <v>6957</v>
      </c>
      <c r="T30" s="55">
        <v>4</v>
      </c>
      <c r="U30" s="55"/>
      <c r="V30" s="114"/>
      <c r="W30" s="114">
        <v>45063</v>
      </c>
      <c r="X30" s="104">
        <v>101368.44</v>
      </c>
      <c r="Y30" s="104" t="s">
        <v>774</v>
      </c>
      <c r="Z30" s="53" t="s">
        <v>6951</v>
      </c>
      <c r="AA30" s="107">
        <v>3.81</v>
      </c>
      <c r="AB30" s="53"/>
      <c r="AC30" s="114"/>
      <c r="AD30" s="114"/>
      <c r="AE30" s="114"/>
      <c r="AF30" s="114"/>
      <c r="AG30" s="114"/>
      <c r="AH30" s="114"/>
      <c r="AI30" s="104"/>
      <c r="AJ30" s="104">
        <f>X30*AA30</f>
        <v>386213.75640000001</v>
      </c>
      <c r="AK30" s="104"/>
    </row>
    <row r="31" spans="1:37" ht="36" customHeight="1" x14ac:dyDescent="0.25">
      <c r="A31" s="53">
        <v>48</v>
      </c>
      <c r="B31" s="53" t="s">
        <v>6807</v>
      </c>
      <c r="C31" s="53" t="s">
        <v>20</v>
      </c>
      <c r="D31" s="54" t="s">
        <v>6827</v>
      </c>
      <c r="E31" s="55">
        <v>99</v>
      </c>
      <c r="F31" s="56"/>
      <c r="G31" s="53" t="s">
        <v>6611</v>
      </c>
      <c r="H31" s="53"/>
      <c r="I31" s="53" t="s">
        <v>6612</v>
      </c>
      <c r="J31" s="53" t="s">
        <v>19</v>
      </c>
      <c r="K31" s="57" t="s">
        <v>6613</v>
      </c>
      <c r="L31" s="53"/>
      <c r="M31" s="58" t="s">
        <v>6615</v>
      </c>
      <c r="N31" s="58"/>
      <c r="O31" s="58"/>
      <c r="P31" s="53" t="s">
        <v>6958</v>
      </c>
      <c r="Q31" s="53" t="s">
        <v>6959</v>
      </c>
      <c r="R31" s="111" t="s">
        <v>6959</v>
      </c>
      <c r="S31" s="141" t="s">
        <v>6957</v>
      </c>
      <c r="T31" s="55">
        <v>4</v>
      </c>
      <c r="U31" s="55"/>
      <c r="V31" s="114"/>
      <c r="W31" s="114">
        <v>45063</v>
      </c>
      <c r="X31" s="104">
        <v>87852.6</v>
      </c>
      <c r="Y31" s="104" t="s">
        <v>774</v>
      </c>
      <c r="Z31" s="53" t="s">
        <v>6951</v>
      </c>
      <c r="AA31" s="107">
        <v>3.81</v>
      </c>
      <c r="AB31" s="53"/>
      <c r="AC31" s="114"/>
      <c r="AD31" s="114"/>
      <c r="AE31" s="114"/>
      <c r="AF31" s="114"/>
      <c r="AG31" s="114"/>
      <c r="AH31" s="114"/>
      <c r="AI31" s="104"/>
      <c r="AJ31" s="104">
        <f>X31*AA31</f>
        <v>334718.40600000002</v>
      </c>
      <c r="AK31" s="104"/>
    </row>
    <row r="32" spans="1:37" ht="36" customHeight="1" x14ac:dyDescent="0.25">
      <c r="A32" s="53">
        <v>50</v>
      </c>
      <c r="B32" s="53" t="s">
        <v>6764</v>
      </c>
      <c r="C32" s="53" t="s">
        <v>16</v>
      </c>
      <c r="D32" s="54" t="s">
        <v>5778</v>
      </c>
      <c r="E32" s="55">
        <v>99</v>
      </c>
      <c r="F32" s="56"/>
      <c r="G32" s="53" t="s">
        <v>6611</v>
      </c>
      <c r="H32" s="53"/>
      <c r="I32" s="53" t="s">
        <v>6612</v>
      </c>
      <c r="J32" s="53" t="s">
        <v>38</v>
      </c>
      <c r="K32" s="57" t="s">
        <v>6613</v>
      </c>
      <c r="L32" s="53" t="s">
        <v>6850</v>
      </c>
      <c r="M32" s="58" t="s">
        <v>6615</v>
      </c>
      <c r="N32" s="58"/>
      <c r="O32" s="58"/>
      <c r="P32" s="53" t="s">
        <v>6956</v>
      </c>
      <c r="Q32" s="107" t="s">
        <v>6961</v>
      </c>
      <c r="R32" s="110" t="s">
        <v>6961</v>
      </c>
      <c r="S32" s="110" t="str">
        <f>VLOOKUP(A32,Buenapro,6,FALSE)</f>
        <v>Contratado</v>
      </c>
      <c r="T32" s="55">
        <v>10</v>
      </c>
      <c r="U32" s="55"/>
      <c r="V32" s="114"/>
      <c r="W32" s="114">
        <v>45043</v>
      </c>
      <c r="X32" s="104">
        <f>VLOOKUP(A32,Buenapro,7,FALSE)</f>
        <v>257240</v>
      </c>
      <c r="Y32" s="104">
        <f>VLOOKUP(A32,Buenapro,9,FALSE)</f>
        <v>257240</v>
      </c>
      <c r="Z32" s="107" t="str">
        <f>VLOOKUP(A32,Buenapro,10,FALSE)</f>
        <v xml:space="preserve">Soles </v>
      </c>
      <c r="AA32" s="107">
        <v>1</v>
      </c>
      <c r="AB32" s="107" t="str">
        <f>VLOOKUP(A32,Buenapro,8,FALSE)</f>
        <v>DMI COMERCIALIZADORA E.I.R.L.</v>
      </c>
      <c r="AC32" s="114">
        <f>VLOOKUP(A32,Buenapro,11,FALSE)</f>
        <v>45040</v>
      </c>
      <c r="AD32" s="114" t="str">
        <f>VLOOKUP(A32,Buenapro,12,FALSE)</f>
        <v>No aplica</v>
      </c>
      <c r="AE32" s="114">
        <f>VLOOKUP(A32,Buenapro,13,FALSE)</f>
        <v>45040</v>
      </c>
      <c r="AF32" s="114"/>
      <c r="AG32" s="114"/>
      <c r="AH32" s="114" t="str">
        <f>IF(VLOOKUP(A32,Buenapro,14,FALSE)=0,"",VLOOKUP(A32,Buenapro,14,FALSE))</f>
        <v/>
      </c>
      <c r="AI32" s="104">
        <f>(X32-Y32)*AA32</f>
        <v>0</v>
      </c>
      <c r="AJ32" s="104">
        <f>X32*AA32</f>
        <v>257240</v>
      </c>
      <c r="AK32" s="104"/>
    </row>
    <row r="33" spans="1:37" ht="36" customHeight="1" x14ac:dyDescent="0.25">
      <c r="A33" s="53">
        <v>53</v>
      </c>
      <c r="B33" s="53" t="s">
        <v>6764</v>
      </c>
      <c r="C33" s="53" t="s">
        <v>16</v>
      </c>
      <c r="D33" s="54" t="s">
        <v>5779</v>
      </c>
      <c r="E33" s="55">
        <v>99</v>
      </c>
      <c r="F33" s="56"/>
      <c r="G33" s="53" t="s">
        <v>6611</v>
      </c>
      <c r="H33" s="53"/>
      <c r="I33" s="53" t="s">
        <v>6612</v>
      </c>
      <c r="J33" s="53" t="s">
        <v>27</v>
      </c>
      <c r="K33" s="57" t="s">
        <v>6613</v>
      </c>
      <c r="L33" s="53" t="s">
        <v>6902</v>
      </c>
      <c r="M33" s="58" t="s">
        <v>6615</v>
      </c>
      <c r="N33" s="58"/>
      <c r="O33" s="58"/>
      <c r="P33" s="53" t="s">
        <v>6961</v>
      </c>
      <c r="Q33" s="107" t="s">
        <v>6961</v>
      </c>
      <c r="R33" s="110" t="s">
        <v>6961</v>
      </c>
      <c r="S33" s="110" t="str">
        <f>VLOOKUP(A33,Buenapro,6,FALSE)</f>
        <v>Contratado</v>
      </c>
      <c r="T33" s="55">
        <v>10</v>
      </c>
      <c r="U33" s="55"/>
      <c r="V33" s="114"/>
      <c r="W33" s="114">
        <v>44971</v>
      </c>
      <c r="X33" s="104">
        <f>VLOOKUP(A33,Buenapro,7,FALSE)</f>
        <v>118976</v>
      </c>
      <c r="Y33" s="104">
        <f>VLOOKUP(A33,Buenapro,9,FALSE)</f>
        <v>84893.92</v>
      </c>
      <c r="Z33" s="107" t="str">
        <f>VLOOKUP(A33,Buenapro,10,FALSE)</f>
        <v xml:space="preserve">Soles </v>
      </c>
      <c r="AA33" s="107">
        <v>1</v>
      </c>
      <c r="AB33" s="107" t="str">
        <f>VLOOKUP(A33,Buenapro,8,FALSE)</f>
        <v>Contratado. Softys Perú SAC por S/.18,955.52
Gesti+ón Tributaria SAC por S/.32,072.40
Papelara Nacional por S/33,866</v>
      </c>
      <c r="AC33" s="114">
        <f>VLOOKUP(A33,Buenapro,11,FALSE)</f>
        <v>44974</v>
      </c>
      <c r="AD33" s="114" t="str">
        <f>VLOOKUP(A33,Buenapro,12,FALSE)</f>
        <v>No aplica</v>
      </c>
      <c r="AE33" s="114">
        <f>VLOOKUP(A33,Buenapro,13,FALSE)</f>
        <v>44974</v>
      </c>
      <c r="AF33" s="114"/>
      <c r="AG33" s="114"/>
      <c r="AH33" s="114" t="str">
        <f>IF(VLOOKUP(A33,Buenapro,14,FALSE)=0,"",VLOOKUP(A33,Buenapro,14,FALSE))</f>
        <v/>
      </c>
      <c r="AI33" s="104">
        <f>(X33-Y33)*AA33</f>
        <v>34082.080000000002</v>
      </c>
      <c r="AJ33" s="104">
        <f>X33*AA33</f>
        <v>118976</v>
      </c>
      <c r="AK33" s="104">
        <f>Y33*AA33</f>
        <v>84893.92</v>
      </c>
    </row>
    <row r="34" spans="1:37" ht="36" customHeight="1" x14ac:dyDescent="0.25">
      <c r="A34" s="53">
        <v>54</v>
      </c>
      <c r="B34" s="53" t="str">
        <f>IF(AND(C34="Bienes",F34&gt;400000),"LP",IF(AND(C34="Servicios",F34&gt;400000),"CP","AS"))</f>
        <v>AS</v>
      </c>
      <c r="C34" s="53" t="s">
        <v>20</v>
      </c>
      <c r="D34" s="54" t="s">
        <v>6783</v>
      </c>
      <c r="E34" s="55">
        <v>99</v>
      </c>
      <c r="F34" s="56"/>
      <c r="G34" s="53" t="s">
        <v>6611</v>
      </c>
      <c r="H34" s="53"/>
      <c r="I34" s="53" t="s">
        <v>6612</v>
      </c>
      <c r="J34" s="53" t="s">
        <v>31</v>
      </c>
      <c r="K34" s="57" t="s">
        <v>6613</v>
      </c>
      <c r="L34" s="53"/>
      <c r="M34" s="58" t="s">
        <v>6615</v>
      </c>
      <c r="N34" s="58"/>
      <c r="O34" s="58"/>
      <c r="P34" s="53" t="s">
        <v>6958</v>
      </c>
      <c r="Q34" s="53" t="s">
        <v>6958</v>
      </c>
      <c r="R34" s="111" t="s">
        <v>6958</v>
      </c>
      <c r="S34" s="111"/>
      <c r="T34" s="55">
        <v>3</v>
      </c>
      <c r="U34" s="55"/>
      <c r="V34" s="114"/>
      <c r="W34" s="114"/>
      <c r="X34" s="104" t="s">
        <v>774</v>
      </c>
      <c r="Y34" s="104" t="s">
        <v>774</v>
      </c>
      <c r="Z34" s="53"/>
      <c r="AA34" s="53"/>
      <c r="AB34" s="53"/>
      <c r="AC34" s="114"/>
      <c r="AD34" s="114"/>
      <c r="AE34" s="114"/>
      <c r="AF34" s="114"/>
      <c r="AG34" s="114"/>
      <c r="AH34" s="114"/>
      <c r="AI34" s="104"/>
      <c r="AJ34" s="104"/>
      <c r="AK34" s="104"/>
    </row>
    <row r="35" spans="1:37" ht="36" customHeight="1" x14ac:dyDescent="0.25">
      <c r="A35" s="53">
        <v>55</v>
      </c>
      <c r="B35" s="53" t="str">
        <f>IF(AND(C35="Bienes",F35&gt;400000),"LP",IF(AND(C35="Servicios",F35&gt;400000),"CP","AS"))</f>
        <v>AS</v>
      </c>
      <c r="C35" s="53" t="s">
        <v>20</v>
      </c>
      <c r="D35" s="54" t="s">
        <v>6784</v>
      </c>
      <c r="E35" s="55">
        <v>99</v>
      </c>
      <c r="F35" s="56"/>
      <c r="G35" s="53" t="s">
        <v>6611</v>
      </c>
      <c r="H35" s="53"/>
      <c r="I35" s="53" t="s">
        <v>6612</v>
      </c>
      <c r="J35" s="53" t="s">
        <v>27</v>
      </c>
      <c r="K35" s="57" t="s">
        <v>6613</v>
      </c>
      <c r="L35" s="53"/>
      <c r="M35" s="58" t="s">
        <v>6615</v>
      </c>
      <c r="N35" s="58"/>
      <c r="O35" s="58"/>
      <c r="P35" s="53" t="s">
        <v>6958</v>
      </c>
      <c r="Q35" s="107" t="s">
        <v>6957</v>
      </c>
      <c r="R35" s="110" t="s">
        <v>6957</v>
      </c>
      <c r="S35" s="110" t="s">
        <v>6957</v>
      </c>
      <c r="T35" s="55">
        <v>6</v>
      </c>
      <c r="U35" s="55"/>
      <c r="V35" s="114"/>
      <c r="W35" s="114">
        <v>45043</v>
      </c>
      <c r="X35" s="104">
        <v>778672.22</v>
      </c>
      <c r="Y35" s="104" t="s">
        <v>774</v>
      </c>
      <c r="Z35" s="107" t="s">
        <v>6611</v>
      </c>
      <c r="AA35" s="107">
        <v>1</v>
      </c>
      <c r="AB35" s="107"/>
      <c r="AC35" s="114"/>
      <c r="AD35" s="114"/>
      <c r="AE35" s="114"/>
      <c r="AF35" s="114"/>
      <c r="AG35" s="114"/>
      <c r="AH35" s="114"/>
      <c r="AI35" s="104"/>
      <c r="AJ35" s="104">
        <f>X35*AA35</f>
        <v>778672.22</v>
      </c>
      <c r="AK35" s="104"/>
    </row>
    <row r="36" spans="1:37" ht="36" customHeight="1" x14ac:dyDescent="0.25">
      <c r="A36" s="53">
        <v>58</v>
      </c>
      <c r="B36" s="53" t="s">
        <v>6761</v>
      </c>
      <c r="C36" s="53" t="s">
        <v>20</v>
      </c>
      <c r="D36" s="54" t="s">
        <v>6839</v>
      </c>
      <c r="E36" s="55">
        <v>99</v>
      </c>
      <c r="F36" s="56"/>
      <c r="G36" s="53" t="s">
        <v>6611</v>
      </c>
      <c r="H36" s="53"/>
      <c r="I36" s="53" t="s">
        <v>6612</v>
      </c>
      <c r="J36" s="53" t="s">
        <v>27</v>
      </c>
      <c r="K36" s="57" t="s">
        <v>6613</v>
      </c>
      <c r="L36" s="66"/>
      <c r="M36" s="58" t="s">
        <v>6615</v>
      </c>
      <c r="N36" s="58"/>
      <c r="O36" s="58"/>
      <c r="P36" s="53" t="s">
        <v>6956</v>
      </c>
      <c r="Q36" s="107" t="s">
        <v>6956</v>
      </c>
      <c r="R36" s="110" t="s">
        <v>6962</v>
      </c>
      <c r="S36" s="127" t="str">
        <f>VLOOKUP(A36,SINTDR,8,FALSE)</f>
        <v>En revisión TDR</v>
      </c>
      <c r="T36" s="55">
        <v>1</v>
      </c>
      <c r="U36" s="55"/>
      <c r="V36" s="114" t="str">
        <f>VLOOKUP(A36,SINTDR,9,FALSE)</f>
        <v>Aun no envian TDRs</v>
      </c>
      <c r="W36" s="114"/>
      <c r="X36" s="104" t="s">
        <v>774</v>
      </c>
      <c r="Y36" s="104" t="s">
        <v>774</v>
      </c>
      <c r="Z36" s="107"/>
      <c r="AA36" s="107"/>
      <c r="AB36" s="107"/>
      <c r="AC36" s="114"/>
      <c r="AD36" s="114"/>
      <c r="AE36" s="114"/>
      <c r="AF36" s="114"/>
      <c r="AG36" s="114" t="str">
        <f>VLOOKUP(A36,SINTDR,10,FALSE)</f>
        <v>Demora del AU</v>
      </c>
      <c r="AH36" s="114" t="str">
        <f>VLOOKUP(A36,SINTDR,11,FALSE)</f>
        <v>Mediante Memorando N° 111-2023-BN/2662 de fecha 03.02.2023 se ha enviado las observaciones a los TDR al area usuaria, el 24.03.2023 con Memorando N° 273-2023-BN/2662 se ha reiterado solicitando los términos de referencia y estando próximo a culminar el mes de abril, con Memorando N° 381-2023-BN/2662 se ha comunicado al area usuaria que soliciten la reprogramación en el PAC 2023.</v>
      </c>
      <c r="AI36" s="104"/>
      <c r="AJ36" s="104"/>
      <c r="AK36" s="104"/>
    </row>
    <row r="37" spans="1:37" ht="36" customHeight="1" x14ac:dyDescent="0.25">
      <c r="A37" s="53">
        <v>61</v>
      </c>
      <c r="B37" s="53" t="str">
        <f t="shared" ref="B37:B47" si="1">IF(AND(C37="Bienes",F37&gt;400000),"LP",IF(AND(C37="Servicios",F37&gt;400000),"CP","AS"))</f>
        <v>AS</v>
      </c>
      <c r="C37" s="53" t="s">
        <v>20</v>
      </c>
      <c r="D37" s="54" t="s">
        <v>6797</v>
      </c>
      <c r="E37" s="55">
        <v>99</v>
      </c>
      <c r="F37" s="56"/>
      <c r="G37" s="53" t="s">
        <v>6611</v>
      </c>
      <c r="H37" s="53"/>
      <c r="I37" s="53" t="s">
        <v>6612</v>
      </c>
      <c r="J37" s="53" t="s">
        <v>23</v>
      </c>
      <c r="K37" s="57" t="s">
        <v>6613</v>
      </c>
      <c r="L37" s="53"/>
      <c r="M37" s="58" t="s">
        <v>6615</v>
      </c>
      <c r="N37" s="58"/>
      <c r="O37" s="58"/>
      <c r="P37" s="53" t="s">
        <v>6957</v>
      </c>
      <c r="Q37" s="107" t="s">
        <v>6973</v>
      </c>
      <c r="R37" s="110" t="s">
        <v>6973</v>
      </c>
      <c r="S37" s="110" t="str">
        <f>VLOOKUP(A37,Buenapro,6,FALSE)</f>
        <v>Consentido</v>
      </c>
      <c r="T37" s="55">
        <v>9</v>
      </c>
      <c r="U37" s="55"/>
      <c r="V37" s="114"/>
      <c r="W37" s="114">
        <v>45014</v>
      </c>
      <c r="X37" s="104">
        <f>VLOOKUP(A37,Buenapro,7,FALSE)</f>
        <v>54870</v>
      </c>
      <c r="Y37" s="104">
        <f>VLOOKUP(A37,Buenapro,9,FALSE)</f>
        <v>50800</v>
      </c>
      <c r="Z37" s="107" t="str">
        <f>VLOOKUP(A37,Buenapro,10,FALSE)</f>
        <v xml:space="preserve">Soles </v>
      </c>
      <c r="AA37" s="107">
        <v>1</v>
      </c>
      <c r="AB37" s="107" t="str">
        <f>VLOOKUP(A37,Buenapro,8,FALSE)</f>
        <v>20608288075-MEWA SERVICIOS GENERALES S.A.C.</v>
      </c>
      <c r="AC37" s="114">
        <f>VLOOKUP(A37,Buenapro,11,FALSE)</f>
        <v>45033</v>
      </c>
      <c r="AD37" s="114">
        <f>VLOOKUP(A37,Buenapro,12,FALSE)</f>
        <v>45041</v>
      </c>
      <c r="AE37" s="114">
        <f>VLOOKUP(A37,Buenapro,13,FALSE)</f>
        <v>45063</v>
      </c>
      <c r="AF37" s="114"/>
      <c r="AG37" s="114"/>
      <c r="AH37" s="114" t="str">
        <f>IF(VLOOKUP(A37,Buenapro,14,FALSE)=0,"",VLOOKUP(A37,Buenapro,14,FALSE))</f>
        <v/>
      </c>
      <c r="AI37" s="104">
        <f>(X37-Y37)*AA37</f>
        <v>4070</v>
      </c>
      <c r="AJ37" s="104">
        <f>X37*AA37</f>
        <v>54870</v>
      </c>
      <c r="AK37" s="104">
        <f>Y37*AA37</f>
        <v>50800</v>
      </c>
    </row>
    <row r="38" spans="1:37" ht="36" customHeight="1" x14ac:dyDescent="0.25">
      <c r="A38" s="53">
        <v>63</v>
      </c>
      <c r="B38" s="53" t="str">
        <f t="shared" si="1"/>
        <v>AS</v>
      </c>
      <c r="C38" s="53" t="s">
        <v>20</v>
      </c>
      <c r="D38" s="54" t="s">
        <v>6790</v>
      </c>
      <c r="E38" s="55">
        <v>99</v>
      </c>
      <c r="F38" s="56"/>
      <c r="G38" s="53" t="s">
        <v>6611</v>
      </c>
      <c r="H38" s="53"/>
      <c r="I38" s="53" t="s">
        <v>6612</v>
      </c>
      <c r="J38" s="53" t="s">
        <v>34</v>
      </c>
      <c r="K38" s="57" t="s">
        <v>6613</v>
      </c>
      <c r="L38" s="53" t="s">
        <v>7096</v>
      </c>
      <c r="M38" s="58" t="s">
        <v>6615</v>
      </c>
      <c r="N38" s="58"/>
      <c r="O38" s="58"/>
      <c r="P38" s="53" t="s">
        <v>6958</v>
      </c>
      <c r="Q38" s="53" t="s">
        <v>6959</v>
      </c>
      <c r="R38" s="111" t="s">
        <v>6959</v>
      </c>
      <c r="S38" s="111"/>
      <c r="T38" s="55">
        <v>4</v>
      </c>
      <c r="U38" s="55"/>
      <c r="V38" s="114"/>
      <c r="W38" s="114"/>
      <c r="X38" s="104" t="s">
        <v>774</v>
      </c>
      <c r="Y38" s="104" t="s">
        <v>774</v>
      </c>
      <c r="Z38" s="53"/>
      <c r="AA38" s="53"/>
      <c r="AB38" s="53"/>
      <c r="AC38" s="114"/>
      <c r="AD38" s="114"/>
      <c r="AE38" s="114"/>
      <c r="AF38" s="114"/>
      <c r="AG38" s="114"/>
      <c r="AH38" s="114"/>
      <c r="AI38" s="104"/>
      <c r="AJ38" s="104"/>
      <c r="AK38" s="104"/>
    </row>
    <row r="39" spans="1:37" ht="66" customHeight="1" x14ac:dyDescent="0.25">
      <c r="A39" s="53">
        <v>64</v>
      </c>
      <c r="B39" s="53" t="str">
        <f t="shared" si="1"/>
        <v>AS</v>
      </c>
      <c r="C39" s="53" t="s">
        <v>20</v>
      </c>
      <c r="D39" s="54" t="s">
        <v>6792</v>
      </c>
      <c r="E39" s="55">
        <v>99</v>
      </c>
      <c r="F39" s="56"/>
      <c r="G39" s="53" t="s">
        <v>6611</v>
      </c>
      <c r="H39" s="53"/>
      <c r="I39" s="53" t="s">
        <v>6612</v>
      </c>
      <c r="J39" s="53" t="s">
        <v>23</v>
      </c>
      <c r="K39" s="57" t="s">
        <v>6613</v>
      </c>
      <c r="L39" s="53" t="s">
        <v>6887</v>
      </c>
      <c r="M39" s="58" t="s">
        <v>6615</v>
      </c>
      <c r="N39" s="58"/>
      <c r="O39" s="58"/>
      <c r="P39" s="53" t="s">
        <v>6964</v>
      </c>
      <c r="Q39" s="107" t="s">
        <v>6964</v>
      </c>
      <c r="R39" s="110" t="s">
        <v>6964</v>
      </c>
      <c r="S39" s="110" t="s">
        <v>6964</v>
      </c>
      <c r="T39" s="55">
        <v>7</v>
      </c>
      <c r="U39" s="55"/>
      <c r="V39" s="114"/>
      <c r="W39" s="114">
        <f>VLOOKUP(A39,Desierto,6,FALSE)</f>
        <v>44980</v>
      </c>
      <c r="X39" s="104">
        <v>381600</v>
      </c>
      <c r="Y39" s="104">
        <v>0</v>
      </c>
      <c r="Z39" s="107" t="s">
        <v>6611</v>
      </c>
      <c r="AA39" s="107">
        <v>1</v>
      </c>
      <c r="AB39" s="107"/>
      <c r="AC39" s="114"/>
      <c r="AD39" s="114"/>
      <c r="AE39" s="114"/>
      <c r="AF39" s="114">
        <f>VLOOKUP(A39,Desierto,7,FALSE)</f>
        <v>45009</v>
      </c>
      <c r="AG39" s="114" t="str">
        <f>VLOOKUP(A39,Desierto,8,FALSE)</f>
        <v>Propuesta no cumplia requisitos minimos exigidos</v>
      </c>
      <c r="AH39" s="114" t="str">
        <f>VLOOKUP(A39,Desierto,9,FALSE)</f>
        <v>Se ha consultado al area usuaria; si la persiste la necesidad de contratar el proceso. El dia 05/05/2023.</v>
      </c>
      <c r="AI39" s="104"/>
      <c r="AJ39" s="104">
        <f>X39*AA39</f>
        <v>381600</v>
      </c>
      <c r="AK39" s="104"/>
    </row>
    <row r="40" spans="1:37" ht="36" customHeight="1" x14ac:dyDescent="0.25">
      <c r="A40" s="53">
        <v>66</v>
      </c>
      <c r="B40" s="53" t="str">
        <f t="shared" si="1"/>
        <v>AS</v>
      </c>
      <c r="C40" s="53" t="s">
        <v>20</v>
      </c>
      <c r="D40" s="54" t="s">
        <v>6841</v>
      </c>
      <c r="E40" s="55">
        <v>99</v>
      </c>
      <c r="F40" s="56"/>
      <c r="G40" s="53" t="s">
        <v>6611</v>
      </c>
      <c r="H40" s="53"/>
      <c r="I40" s="53" t="s">
        <v>6612</v>
      </c>
      <c r="J40" s="53" t="s">
        <v>27</v>
      </c>
      <c r="K40" s="57" t="s">
        <v>6613</v>
      </c>
      <c r="L40" s="53"/>
      <c r="M40" s="58" t="s">
        <v>6615</v>
      </c>
      <c r="N40" s="58"/>
      <c r="O40" s="58"/>
      <c r="P40" s="53" t="s">
        <v>6956</v>
      </c>
      <c r="Q40" s="107" t="s">
        <v>6957</v>
      </c>
      <c r="R40" s="110" t="s">
        <v>6957</v>
      </c>
      <c r="S40" s="110" t="s">
        <v>6957</v>
      </c>
      <c r="T40" s="55">
        <v>6</v>
      </c>
      <c r="U40" s="55"/>
      <c r="V40" s="114"/>
      <c r="W40" s="114">
        <v>45043</v>
      </c>
      <c r="X40" s="104">
        <v>180000</v>
      </c>
      <c r="Y40" s="104" t="s">
        <v>774</v>
      </c>
      <c r="Z40" s="107" t="s">
        <v>6611</v>
      </c>
      <c r="AA40" s="107">
        <v>1</v>
      </c>
      <c r="AB40" s="107"/>
      <c r="AC40" s="114"/>
      <c r="AD40" s="114"/>
      <c r="AE40" s="114"/>
      <c r="AF40" s="114"/>
      <c r="AG40" s="114"/>
      <c r="AH40" s="114"/>
      <c r="AI40" s="104"/>
      <c r="AJ40" s="104">
        <f>X40*AA40</f>
        <v>180000</v>
      </c>
      <c r="AK40" s="104"/>
    </row>
    <row r="41" spans="1:37" ht="36" customHeight="1" x14ac:dyDescent="0.25">
      <c r="A41" s="53">
        <v>67</v>
      </c>
      <c r="B41" s="53" t="str">
        <f t="shared" si="1"/>
        <v>AS</v>
      </c>
      <c r="C41" s="53" t="s">
        <v>16</v>
      </c>
      <c r="D41" s="54" t="s">
        <v>6845</v>
      </c>
      <c r="E41" s="55">
        <v>99</v>
      </c>
      <c r="F41" s="56"/>
      <c r="G41" s="53" t="s">
        <v>6611</v>
      </c>
      <c r="H41" s="53"/>
      <c r="I41" s="53" t="s">
        <v>6612</v>
      </c>
      <c r="J41" s="53" t="s">
        <v>31</v>
      </c>
      <c r="K41" s="57" t="s">
        <v>6613</v>
      </c>
      <c r="L41" s="53"/>
      <c r="M41" s="58" t="s">
        <v>6615</v>
      </c>
      <c r="N41" s="58"/>
      <c r="O41" s="58"/>
      <c r="P41" s="53" t="s">
        <v>6956</v>
      </c>
      <c r="Q41" s="107" t="s">
        <v>6956</v>
      </c>
      <c r="R41" s="110" t="s">
        <v>6956</v>
      </c>
      <c r="S41" s="127" t="str">
        <f>VLOOKUP(A41,SINTDR,8,FALSE)</f>
        <v>Sin TDR</v>
      </c>
      <c r="T41" s="55">
        <v>1</v>
      </c>
      <c r="U41" s="55"/>
      <c r="V41" s="114" t="str">
        <f>VLOOKUP(A41,SINTDR,9,FALSE)</f>
        <v>Aun no envian TDRs</v>
      </c>
      <c r="W41" s="114"/>
      <c r="X41" s="104" t="s">
        <v>774</v>
      </c>
      <c r="Y41" s="104" t="s">
        <v>774</v>
      </c>
      <c r="Z41" s="107"/>
      <c r="AA41" s="107"/>
      <c r="AB41" s="107"/>
      <c r="AC41" s="114"/>
      <c r="AD41" s="114"/>
      <c r="AE41" s="114"/>
      <c r="AF41" s="114"/>
      <c r="AG41" s="114" t="str">
        <f>VLOOKUP(A41,SINTDR,10,FALSE)</f>
        <v>Demora del AU</v>
      </c>
      <c r="AH41" s="114" t="str">
        <f>VLOOKUP(A41,SINTDR,11,FALSE)</f>
        <v>Con Correo institucional de fecha 04/05/2023 se envia al AU que envie los TDRs actualizados</v>
      </c>
      <c r="AI41" s="104"/>
      <c r="AJ41" s="104"/>
      <c r="AK41" s="104"/>
    </row>
    <row r="42" spans="1:37" ht="36" customHeight="1" x14ac:dyDescent="0.25">
      <c r="A42" s="53">
        <v>69</v>
      </c>
      <c r="B42" s="53" t="str">
        <f t="shared" si="1"/>
        <v>AS</v>
      </c>
      <c r="C42" s="53" t="s">
        <v>20</v>
      </c>
      <c r="D42" s="54" t="s">
        <v>6290</v>
      </c>
      <c r="E42" s="55">
        <v>99</v>
      </c>
      <c r="F42" s="56"/>
      <c r="G42" s="53" t="s">
        <v>6611</v>
      </c>
      <c r="H42" s="53"/>
      <c r="I42" s="53" t="s">
        <v>6612</v>
      </c>
      <c r="J42" s="53" t="s">
        <v>23</v>
      </c>
      <c r="K42" s="57" t="s">
        <v>6613</v>
      </c>
      <c r="L42" s="53"/>
      <c r="M42" s="58" t="s">
        <v>6615</v>
      </c>
      <c r="N42" s="58"/>
      <c r="O42" s="58"/>
      <c r="P42" s="53" t="s">
        <v>6956</v>
      </c>
      <c r="Q42" s="107" t="s">
        <v>6956</v>
      </c>
      <c r="R42" s="111" t="s">
        <v>6958</v>
      </c>
      <c r="S42" s="111" t="s">
        <v>6958</v>
      </c>
      <c r="T42" s="55">
        <v>1</v>
      </c>
      <c r="U42" s="55"/>
      <c r="V42" s="114"/>
      <c r="W42" s="114"/>
      <c r="X42" s="104" t="s">
        <v>774</v>
      </c>
      <c r="Y42" s="104" t="s">
        <v>774</v>
      </c>
      <c r="Z42" s="107"/>
      <c r="AA42" s="107"/>
      <c r="AB42" s="107"/>
      <c r="AC42" s="114"/>
      <c r="AD42" s="114"/>
      <c r="AE42" s="114"/>
      <c r="AF42" s="114"/>
      <c r="AG42" s="114"/>
      <c r="AH42" s="114"/>
      <c r="AI42" s="104"/>
      <c r="AJ42" s="104"/>
      <c r="AK42" s="104"/>
    </row>
    <row r="43" spans="1:37" ht="36" customHeight="1" x14ac:dyDescent="0.25">
      <c r="A43" s="53">
        <v>71</v>
      </c>
      <c r="B43" s="53" t="str">
        <f t="shared" si="1"/>
        <v>AS</v>
      </c>
      <c r="C43" s="53" t="s">
        <v>20</v>
      </c>
      <c r="D43" s="54" t="s">
        <v>6788</v>
      </c>
      <c r="E43" s="55">
        <v>99</v>
      </c>
      <c r="F43" s="56"/>
      <c r="G43" s="53" t="s">
        <v>6611</v>
      </c>
      <c r="H43" s="53"/>
      <c r="I43" s="53" t="s">
        <v>6612</v>
      </c>
      <c r="J43" s="53" t="s">
        <v>27</v>
      </c>
      <c r="K43" s="57" t="s">
        <v>6613</v>
      </c>
      <c r="L43" s="66"/>
      <c r="M43" s="58" t="s">
        <v>6615</v>
      </c>
      <c r="N43" s="58"/>
      <c r="O43" s="58"/>
      <c r="P43" s="53" t="s">
        <v>6959</v>
      </c>
      <c r="Q43" s="107" t="s">
        <v>6957</v>
      </c>
      <c r="R43" s="110" t="s">
        <v>6957</v>
      </c>
      <c r="S43" s="110" t="s">
        <v>6957</v>
      </c>
      <c r="T43" s="55">
        <v>6</v>
      </c>
      <c r="U43" s="55"/>
      <c r="V43" s="114"/>
      <c r="W43" s="114">
        <v>45042</v>
      </c>
      <c r="X43" s="104">
        <v>47200</v>
      </c>
      <c r="Y43" s="104" t="s">
        <v>774</v>
      </c>
      <c r="Z43" s="107" t="s">
        <v>6611</v>
      </c>
      <c r="AA43" s="107">
        <v>1</v>
      </c>
      <c r="AB43" s="107"/>
      <c r="AC43" s="114"/>
      <c r="AD43" s="114"/>
      <c r="AE43" s="114"/>
      <c r="AF43" s="114"/>
      <c r="AG43" s="114"/>
      <c r="AH43" s="114"/>
      <c r="AI43" s="104"/>
      <c r="AJ43" s="104">
        <f>X43*AA43</f>
        <v>47200</v>
      </c>
      <c r="AK43" s="104"/>
    </row>
    <row r="44" spans="1:37" ht="36" customHeight="1" x14ac:dyDescent="0.25">
      <c r="A44" s="53">
        <v>73</v>
      </c>
      <c r="B44" s="53" t="str">
        <f t="shared" si="1"/>
        <v>AS</v>
      </c>
      <c r="C44" s="53" t="s">
        <v>20</v>
      </c>
      <c r="D44" s="54" t="s">
        <v>6789</v>
      </c>
      <c r="E44" s="55">
        <v>99</v>
      </c>
      <c r="F44" s="56"/>
      <c r="G44" s="53" t="s">
        <v>6611</v>
      </c>
      <c r="H44" s="53"/>
      <c r="I44" s="53" t="s">
        <v>6612</v>
      </c>
      <c r="J44" s="53" t="s">
        <v>27</v>
      </c>
      <c r="K44" s="57" t="s">
        <v>6613</v>
      </c>
      <c r="L44" s="66"/>
      <c r="M44" s="58" t="s">
        <v>6615</v>
      </c>
      <c r="N44" s="58"/>
      <c r="O44" s="58"/>
      <c r="P44" s="53" t="s">
        <v>6959</v>
      </c>
      <c r="Q44" s="107" t="s">
        <v>6957</v>
      </c>
      <c r="R44" s="110" t="s">
        <v>6957</v>
      </c>
      <c r="S44" s="110" t="s">
        <v>6957</v>
      </c>
      <c r="T44" s="55">
        <v>6</v>
      </c>
      <c r="U44" s="55"/>
      <c r="V44" s="114"/>
      <c r="W44" s="114">
        <v>45042</v>
      </c>
      <c r="X44" s="104">
        <v>42480</v>
      </c>
      <c r="Y44" s="104" t="s">
        <v>774</v>
      </c>
      <c r="Z44" s="107" t="s">
        <v>6611</v>
      </c>
      <c r="AA44" s="107">
        <v>1</v>
      </c>
      <c r="AB44" s="107"/>
      <c r="AC44" s="114"/>
      <c r="AD44" s="114"/>
      <c r="AE44" s="114"/>
      <c r="AF44" s="114"/>
      <c r="AG44" s="114"/>
      <c r="AH44" s="114"/>
      <c r="AI44" s="104"/>
      <c r="AJ44" s="104">
        <f>X44*AA44</f>
        <v>42480</v>
      </c>
      <c r="AK44" s="104"/>
    </row>
    <row r="45" spans="1:37" ht="36" customHeight="1" x14ac:dyDescent="0.25">
      <c r="A45" s="53">
        <v>74</v>
      </c>
      <c r="B45" s="53" t="str">
        <f t="shared" si="1"/>
        <v>AS</v>
      </c>
      <c r="C45" s="53" t="s">
        <v>20</v>
      </c>
      <c r="D45" s="54" t="s">
        <v>6270</v>
      </c>
      <c r="E45" s="55">
        <v>99</v>
      </c>
      <c r="F45" s="56"/>
      <c r="G45" s="53" t="s">
        <v>6611</v>
      </c>
      <c r="H45" s="53"/>
      <c r="I45" s="53" t="s">
        <v>6612</v>
      </c>
      <c r="J45" s="53" t="s">
        <v>23</v>
      </c>
      <c r="K45" s="57" t="s">
        <v>6613</v>
      </c>
      <c r="L45" s="53"/>
      <c r="M45" s="58" t="s">
        <v>6615</v>
      </c>
      <c r="N45" s="58"/>
      <c r="O45" s="58"/>
      <c r="P45" s="53" t="s">
        <v>6957</v>
      </c>
      <c r="Q45" s="107" t="s">
        <v>6973</v>
      </c>
      <c r="R45" s="110" t="s">
        <v>6973</v>
      </c>
      <c r="S45" s="110" t="str">
        <f>VLOOKUP(A45,Buenapro,6,FALSE)</f>
        <v>Contratado</v>
      </c>
      <c r="T45" s="55">
        <v>9</v>
      </c>
      <c r="U45" s="55"/>
      <c r="V45" s="114"/>
      <c r="W45" s="114">
        <v>45006</v>
      </c>
      <c r="X45" s="104">
        <f>VLOOKUP(A45,Buenapro,7,FALSE)</f>
        <v>63360</v>
      </c>
      <c r="Y45" s="104">
        <f>VLOOKUP(A45,Buenapro,9,FALSE)</f>
        <v>63360</v>
      </c>
      <c r="Z45" s="107" t="str">
        <f>VLOOKUP(A45,Buenapro,10,FALSE)</f>
        <v xml:space="preserve">Soles </v>
      </c>
      <c r="AA45" s="107">
        <v>1</v>
      </c>
      <c r="AB45" s="107" t="str">
        <f>VLOOKUP(A45,Buenapro,8,FALSE)</f>
        <v>GORROCHATEGUI RODRIGUEZ MIRIAM ROSAURA</v>
      </c>
      <c r="AC45" s="114">
        <f>VLOOKUP(A45,Buenapro,11,FALSE)</f>
        <v>45028</v>
      </c>
      <c r="AD45" s="114">
        <f>VLOOKUP(A45,Buenapro,12,FALSE)</f>
        <v>45036</v>
      </c>
      <c r="AE45" s="114">
        <f>VLOOKUP(A45,Buenapro,13,FALSE)</f>
        <v>45057</v>
      </c>
      <c r="AF45" s="114"/>
      <c r="AG45" s="114"/>
      <c r="AH45" s="114" t="str">
        <f>IF(VLOOKUP(A45,Buenapro,14,FALSE)=0,"",VLOOKUP(A45,Buenapro,14,FALSE))</f>
        <v/>
      </c>
      <c r="AI45" s="104">
        <f>(X45-Y45)*AA45</f>
        <v>0</v>
      </c>
      <c r="AJ45" s="104">
        <f>X45*AA45</f>
        <v>63360</v>
      </c>
      <c r="AK45" s="104">
        <f>Y45*AA45</f>
        <v>63360</v>
      </c>
    </row>
    <row r="46" spans="1:37" ht="36" customHeight="1" x14ac:dyDescent="0.25">
      <c r="A46" s="53">
        <v>75</v>
      </c>
      <c r="B46" s="53" t="str">
        <f t="shared" si="1"/>
        <v>AS</v>
      </c>
      <c r="C46" s="53" t="s">
        <v>20</v>
      </c>
      <c r="D46" s="54" t="s">
        <v>6791</v>
      </c>
      <c r="E46" s="55">
        <v>99</v>
      </c>
      <c r="F46" s="56"/>
      <c r="G46" s="53" t="s">
        <v>6611</v>
      </c>
      <c r="H46" s="53"/>
      <c r="I46" s="53" t="s">
        <v>6612</v>
      </c>
      <c r="J46" s="53" t="s">
        <v>27</v>
      </c>
      <c r="K46" s="57" t="s">
        <v>6613</v>
      </c>
      <c r="L46" s="66"/>
      <c r="M46" s="58" t="s">
        <v>6615</v>
      </c>
      <c r="N46" s="58"/>
      <c r="O46" s="58"/>
      <c r="P46" s="53" t="s">
        <v>6959</v>
      </c>
      <c r="Q46" s="107" t="s">
        <v>6957</v>
      </c>
      <c r="R46" s="110" t="s">
        <v>6957</v>
      </c>
      <c r="S46" s="110" t="s">
        <v>6957</v>
      </c>
      <c r="T46" s="55">
        <v>6</v>
      </c>
      <c r="U46" s="55"/>
      <c r="V46" s="114"/>
      <c r="W46" s="114">
        <v>45040</v>
      </c>
      <c r="X46" s="104">
        <v>44840</v>
      </c>
      <c r="Y46" s="104" t="s">
        <v>774</v>
      </c>
      <c r="Z46" s="107" t="s">
        <v>6611</v>
      </c>
      <c r="AA46" s="107">
        <v>1</v>
      </c>
      <c r="AB46" s="107"/>
      <c r="AC46" s="114"/>
      <c r="AD46" s="114"/>
      <c r="AE46" s="114"/>
      <c r="AF46" s="114"/>
      <c r="AG46" s="114"/>
      <c r="AH46" s="114"/>
      <c r="AI46" s="104"/>
      <c r="AJ46" s="104">
        <f>X46*AA46</f>
        <v>44840</v>
      </c>
      <c r="AK46" s="104"/>
    </row>
    <row r="47" spans="1:37" ht="36" customHeight="1" x14ac:dyDescent="0.25">
      <c r="A47" s="53">
        <v>77</v>
      </c>
      <c r="B47" s="53" t="str">
        <f t="shared" si="1"/>
        <v>AS</v>
      </c>
      <c r="C47" s="53" t="s">
        <v>20</v>
      </c>
      <c r="D47" s="54" t="s">
        <v>6786</v>
      </c>
      <c r="E47" s="55">
        <v>99</v>
      </c>
      <c r="F47" s="56"/>
      <c r="G47" s="53" t="s">
        <v>6611</v>
      </c>
      <c r="H47" s="53"/>
      <c r="I47" s="53" t="s">
        <v>6612</v>
      </c>
      <c r="J47" s="53" t="s">
        <v>19</v>
      </c>
      <c r="K47" s="57" t="s">
        <v>6613</v>
      </c>
      <c r="L47" s="53"/>
      <c r="M47" s="58" t="s">
        <v>6680</v>
      </c>
      <c r="N47" s="58"/>
      <c r="O47" s="58"/>
      <c r="P47" s="53" t="s">
        <v>6963</v>
      </c>
      <c r="Q47" s="107" t="s">
        <v>6973</v>
      </c>
      <c r="R47" s="110" t="s">
        <v>6973</v>
      </c>
      <c r="S47" s="110" t="str">
        <f>VLOOKUP(A47,Buenapro,6,FALSE)</f>
        <v>Consentido</v>
      </c>
      <c r="T47" s="55">
        <v>9</v>
      </c>
      <c r="U47" s="55"/>
      <c r="V47" s="114"/>
      <c r="W47" s="114">
        <v>44971</v>
      </c>
      <c r="X47" s="104">
        <f>VLOOKUP(A47,Buenapro,7,FALSE)</f>
        <v>236403.49</v>
      </c>
      <c r="Y47" s="104">
        <f>VLOOKUP(A47,Buenapro,9,FALSE)</f>
        <v>193454.44</v>
      </c>
      <c r="Z47" s="107" t="str">
        <f>VLOOKUP(A47,Buenapro,10,FALSE)</f>
        <v xml:space="preserve">Soles </v>
      </c>
      <c r="AA47" s="107">
        <v>1</v>
      </c>
      <c r="AB47" s="107" t="str">
        <f>VLOOKUP(A47,Buenapro,8,FALSE)</f>
        <v>GRUPO INMOBILIARIO JERISA URIEL EIRL</v>
      </c>
      <c r="AC47" s="114">
        <f>VLOOKUP(A47,Buenapro,11,FALSE)</f>
        <v>45014</v>
      </c>
      <c r="AD47" s="114">
        <f>VLOOKUP(A47,Buenapro,12,FALSE)</f>
        <v>45026</v>
      </c>
      <c r="AE47" s="114">
        <f>VLOOKUP(A47,Buenapro,13,FALSE)</f>
        <v>45042</v>
      </c>
      <c r="AF47" s="114"/>
      <c r="AG47" s="114"/>
      <c r="AH47" s="114" t="str">
        <f>IF(VLOOKUP(A47,Buenapro,14,FALSE)=0,"",VLOOKUP(A47,Buenapro,14,FALSE))</f>
        <v/>
      </c>
      <c r="AI47" s="104">
        <f>(X47-Y47)*AA47</f>
        <v>42949.049999999988</v>
      </c>
      <c r="AJ47" s="104">
        <f>X47*AA47</f>
        <v>236403.49</v>
      </c>
      <c r="AK47" s="104">
        <f>Y47*AA47</f>
        <v>193454.44</v>
      </c>
    </row>
    <row r="48" spans="1:37" ht="67.5" customHeight="1" x14ac:dyDescent="0.25">
      <c r="A48" s="53">
        <v>79</v>
      </c>
      <c r="B48" s="53" t="s">
        <v>6761</v>
      </c>
      <c r="C48" s="53" t="s">
        <v>20</v>
      </c>
      <c r="D48" s="54" t="s">
        <v>6862</v>
      </c>
      <c r="E48" s="55">
        <v>99</v>
      </c>
      <c r="F48" s="56"/>
      <c r="G48" s="53" t="s">
        <v>6611</v>
      </c>
      <c r="H48" s="53"/>
      <c r="I48" s="53" t="s">
        <v>6612</v>
      </c>
      <c r="J48" s="53" t="s">
        <v>19</v>
      </c>
      <c r="K48" s="57" t="s">
        <v>6613</v>
      </c>
      <c r="L48" s="53" t="s">
        <v>6888</v>
      </c>
      <c r="M48" s="58" t="s">
        <v>6615</v>
      </c>
      <c r="N48" s="58"/>
      <c r="O48" s="58"/>
      <c r="P48" s="53" t="s">
        <v>6964</v>
      </c>
      <c r="Q48" s="107" t="s">
        <v>6964</v>
      </c>
      <c r="R48" s="110" t="s">
        <v>6964</v>
      </c>
      <c r="S48" s="142" t="s">
        <v>6957</v>
      </c>
      <c r="T48" s="55">
        <v>7</v>
      </c>
      <c r="U48" s="55"/>
      <c r="V48" s="114"/>
      <c r="W48" s="114" t="s">
        <v>7058</v>
      </c>
      <c r="X48" s="104">
        <v>2277123.85</v>
      </c>
      <c r="Y48" s="104">
        <v>0</v>
      </c>
      <c r="Z48" s="107" t="s">
        <v>6611</v>
      </c>
      <c r="AA48" s="107">
        <v>1</v>
      </c>
      <c r="AB48" s="107"/>
      <c r="AC48" s="114"/>
      <c r="AD48" s="114"/>
      <c r="AE48" s="114"/>
      <c r="AF48" s="114"/>
      <c r="AG48" s="114"/>
      <c r="AH48" s="114"/>
      <c r="AI48" s="104"/>
      <c r="AJ48" s="104">
        <f>X48*AA48</f>
        <v>2277123.85</v>
      </c>
      <c r="AK48" s="104"/>
    </row>
    <row r="49" spans="1:37" ht="42.75" customHeight="1" x14ac:dyDescent="0.25">
      <c r="A49" s="53">
        <v>80</v>
      </c>
      <c r="B49" s="53" t="s">
        <v>6761</v>
      </c>
      <c r="C49" s="53" t="s">
        <v>16</v>
      </c>
      <c r="D49" s="54" t="s">
        <v>6836</v>
      </c>
      <c r="E49" s="55">
        <v>99</v>
      </c>
      <c r="F49" s="56"/>
      <c r="G49" s="53" t="s">
        <v>6611</v>
      </c>
      <c r="H49" s="53"/>
      <c r="I49" s="53" t="s">
        <v>6612</v>
      </c>
      <c r="J49" s="53" t="s">
        <v>19</v>
      </c>
      <c r="K49" s="57" t="s">
        <v>6613</v>
      </c>
      <c r="L49" s="53" t="s">
        <v>6889</v>
      </c>
      <c r="M49" s="58" t="s">
        <v>6680</v>
      </c>
      <c r="N49" s="58"/>
      <c r="O49" s="58"/>
      <c r="P49" s="53" t="s">
        <v>6964</v>
      </c>
      <c r="Q49" s="107" t="s">
        <v>6964</v>
      </c>
      <c r="R49" s="110" t="s">
        <v>6964</v>
      </c>
      <c r="S49" s="142" t="s">
        <v>6957</v>
      </c>
      <c r="T49" s="55">
        <v>7</v>
      </c>
      <c r="U49" s="55" t="s">
        <v>5691</v>
      </c>
      <c r="V49" s="114"/>
      <c r="W49" s="114" t="s">
        <v>7059</v>
      </c>
      <c r="X49" s="104">
        <v>7668000</v>
      </c>
      <c r="Y49" s="104">
        <v>0</v>
      </c>
      <c r="Z49" s="107" t="s">
        <v>6611</v>
      </c>
      <c r="AA49" s="107">
        <v>1</v>
      </c>
      <c r="AB49" s="107"/>
      <c r="AC49" s="114"/>
      <c r="AD49" s="114"/>
      <c r="AE49" s="114"/>
      <c r="AF49" s="114"/>
      <c r="AG49" s="114"/>
      <c r="AH49" s="114"/>
      <c r="AI49" s="104"/>
      <c r="AJ49" s="104">
        <f>X49*AA49</f>
        <v>7668000</v>
      </c>
      <c r="AK49" s="104"/>
    </row>
    <row r="50" spans="1:37" ht="36" customHeight="1" x14ac:dyDescent="0.25">
      <c r="A50" s="53">
        <v>85</v>
      </c>
      <c r="B50" s="53" t="str">
        <f>IF(AND(C50="Bienes",F50&gt;400000),"LP",IF(AND(C50="Servicios",F50&gt;400000),"CP","AS"))</f>
        <v>AS</v>
      </c>
      <c r="C50" s="53" t="s">
        <v>20</v>
      </c>
      <c r="D50" s="54" t="s">
        <v>6832</v>
      </c>
      <c r="E50" s="55">
        <v>99</v>
      </c>
      <c r="F50" s="56"/>
      <c r="G50" s="53" t="s">
        <v>6611</v>
      </c>
      <c r="H50" s="53"/>
      <c r="I50" s="53" t="s">
        <v>6612</v>
      </c>
      <c r="J50" s="53" t="s">
        <v>19</v>
      </c>
      <c r="K50" s="57" t="s">
        <v>6613</v>
      </c>
      <c r="L50" s="53"/>
      <c r="M50" s="58" t="s">
        <v>6615</v>
      </c>
      <c r="N50" s="58"/>
      <c r="O50" s="58"/>
      <c r="P50" s="53" t="s">
        <v>6957</v>
      </c>
      <c r="Q50" s="107" t="s">
        <v>6973</v>
      </c>
      <c r="R50" s="110" t="s">
        <v>6973</v>
      </c>
      <c r="S50" s="110" t="str">
        <f>VLOOKUP(A50,Buenapro,6,FALSE)</f>
        <v>Consentido</v>
      </c>
      <c r="T50" s="55">
        <v>9</v>
      </c>
      <c r="U50" s="55" t="s">
        <v>5691</v>
      </c>
      <c r="V50" s="114"/>
      <c r="W50" s="114">
        <v>44980</v>
      </c>
      <c r="X50" s="104">
        <f>VLOOKUP(A50,Buenapro,7,FALSE)</f>
        <v>6600097.0999999996</v>
      </c>
      <c r="Y50" s="104">
        <f>VLOOKUP(A50,Buenapro,9,FALSE)</f>
        <v>3712798.99</v>
      </c>
      <c r="Z50" s="107" t="str">
        <f>VLOOKUP(A50,Buenapro,10,FALSE)</f>
        <v xml:space="preserve">Soles </v>
      </c>
      <c r="AA50" s="107">
        <v>1</v>
      </c>
      <c r="AB50" s="107" t="str">
        <f>VLOOKUP(A50,Buenapro,8,FALSE)</f>
        <v>Proservice del Perú</v>
      </c>
      <c r="AC50" s="114">
        <f>VLOOKUP(A50,Buenapro,11,FALSE)</f>
        <v>45027</v>
      </c>
      <c r="AD50" s="114">
        <f>VLOOKUP(A50,Buenapro,12,FALSE)</f>
        <v>45040</v>
      </c>
      <c r="AE50" s="114">
        <f>VLOOKUP(A50,Buenapro,13,FALSE)</f>
        <v>45062</v>
      </c>
      <c r="AF50" s="114"/>
      <c r="AG50" s="114"/>
      <c r="AH50" s="114" t="str">
        <f>IF(VLOOKUP(A50,Buenapro,14,FALSE)=0,"",VLOOKUP(A50,Buenapro,14,FALSE))</f>
        <v/>
      </c>
      <c r="AI50" s="104">
        <f>(X50-Y50)*AA50</f>
        <v>2887298.1099999994</v>
      </c>
      <c r="AJ50" s="104">
        <f>X50*AA50</f>
        <v>6600097.0999999996</v>
      </c>
      <c r="AK50" s="104">
        <f>Y50*AA50</f>
        <v>3712798.99</v>
      </c>
    </row>
    <row r="51" spans="1:37" ht="36" customHeight="1" x14ac:dyDescent="0.25">
      <c r="A51" s="53">
        <v>86</v>
      </c>
      <c r="B51" s="53" t="str">
        <f>IF(AND(C51="Bienes",F51&gt;400000),"LP",IF(AND(C51="Servicios",F51&gt;400000),"CP","AS"))</f>
        <v>AS</v>
      </c>
      <c r="C51" s="53" t="s">
        <v>20</v>
      </c>
      <c r="D51" s="54" t="s">
        <v>6801</v>
      </c>
      <c r="E51" s="55">
        <v>99</v>
      </c>
      <c r="F51" s="56"/>
      <c r="G51" s="53" t="s">
        <v>6611</v>
      </c>
      <c r="H51" s="53"/>
      <c r="I51" s="53" t="s">
        <v>6612</v>
      </c>
      <c r="J51" s="53" t="s">
        <v>23</v>
      </c>
      <c r="K51" s="57" t="s">
        <v>6613</v>
      </c>
      <c r="L51" s="53"/>
      <c r="M51" s="58" t="s">
        <v>6615</v>
      </c>
      <c r="N51" s="58"/>
      <c r="O51" s="58"/>
      <c r="P51" s="53" t="s">
        <v>6957</v>
      </c>
      <c r="Q51" s="107" t="s">
        <v>6957</v>
      </c>
      <c r="R51" s="110" t="s">
        <v>6957</v>
      </c>
      <c r="S51" s="110" t="s">
        <v>6957</v>
      </c>
      <c r="T51" s="55">
        <v>6</v>
      </c>
      <c r="U51" s="55" t="s">
        <v>5691</v>
      </c>
      <c r="V51" s="114"/>
      <c r="W51" s="114">
        <v>45014</v>
      </c>
      <c r="X51" s="104">
        <v>6072560</v>
      </c>
      <c r="Y51" s="104">
        <v>0</v>
      </c>
      <c r="Z51" s="107" t="s">
        <v>6611</v>
      </c>
      <c r="AA51" s="107">
        <v>1</v>
      </c>
      <c r="AB51" s="107"/>
      <c r="AC51" s="114"/>
      <c r="AD51" s="114"/>
      <c r="AE51" s="114"/>
      <c r="AF51" s="114"/>
      <c r="AG51" s="114"/>
      <c r="AH51" s="114"/>
      <c r="AI51" s="104"/>
      <c r="AJ51" s="104">
        <f>X51*AA51</f>
        <v>6072560</v>
      </c>
      <c r="AK51" s="104"/>
    </row>
    <row r="52" spans="1:37" ht="36" customHeight="1" x14ac:dyDescent="0.25">
      <c r="A52" s="53">
        <v>87</v>
      </c>
      <c r="B52" s="53" t="s">
        <v>6761</v>
      </c>
      <c r="C52" s="53" t="s">
        <v>20</v>
      </c>
      <c r="D52" s="54" t="s">
        <v>6829</v>
      </c>
      <c r="E52" s="55">
        <v>99</v>
      </c>
      <c r="F52" s="56"/>
      <c r="G52" s="53" t="s">
        <v>6611</v>
      </c>
      <c r="H52" s="53"/>
      <c r="I52" s="53" t="s">
        <v>6612</v>
      </c>
      <c r="J52" s="53" t="s">
        <v>23</v>
      </c>
      <c r="K52" s="57" t="s">
        <v>6613</v>
      </c>
      <c r="L52" s="53" t="s">
        <v>6903</v>
      </c>
      <c r="M52" s="58" t="s">
        <v>6615</v>
      </c>
      <c r="N52" s="58"/>
      <c r="O52" s="58"/>
      <c r="P52" s="53" t="s">
        <v>6956</v>
      </c>
      <c r="Q52" s="107" t="s">
        <v>6956</v>
      </c>
      <c r="R52" s="110" t="s">
        <v>6956</v>
      </c>
      <c r="S52" s="127" t="str">
        <f>VLOOKUP(A52,SINTDR,8,FALSE)</f>
        <v>Sin TDR</v>
      </c>
      <c r="T52" s="55">
        <v>1</v>
      </c>
      <c r="U52" s="55"/>
      <c r="V52" s="114" t="str">
        <f>VLOOKUP(A52,SINTDR,9,FALSE)</f>
        <v>Aun no envian TDRs</v>
      </c>
      <c r="W52" s="114"/>
      <c r="X52" s="104" t="s">
        <v>774</v>
      </c>
      <c r="Y52" s="104" t="s">
        <v>774</v>
      </c>
      <c r="Z52" s="107"/>
      <c r="AA52" s="107"/>
      <c r="AB52" s="107"/>
      <c r="AC52" s="114"/>
      <c r="AD52" s="114"/>
      <c r="AE52" s="114"/>
      <c r="AF52" s="114"/>
      <c r="AG52" s="114" t="str">
        <f>VLOOKUP(A52,SINTDR,10,FALSE)</f>
        <v>Demora del AU</v>
      </c>
      <c r="AH52" s="114" t="str">
        <f>VLOOKUP(A52,SINTDR,11,FALSE)</f>
        <v xml:space="preserve">
Finalmente, mediante correo 27 de abril de 2023, se le reiteró remitir la información en los párrafos precedentes.</v>
      </c>
      <c r="AI52" s="104"/>
      <c r="AJ52" s="104"/>
      <c r="AK52" s="104"/>
    </row>
    <row r="53" spans="1:37" ht="36" customHeight="1" x14ac:dyDescent="0.25">
      <c r="A53" s="53">
        <v>91</v>
      </c>
      <c r="B53" s="53" t="s">
        <v>6761</v>
      </c>
      <c r="C53" s="53" t="s">
        <v>20</v>
      </c>
      <c r="D53" s="54" t="s">
        <v>6904</v>
      </c>
      <c r="E53" s="55">
        <v>99</v>
      </c>
      <c r="F53" s="56"/>
      <c r="G53" s="53" t="s">
        <v>6611</v>
      </c>
      <c r="H53" s="53"/>
      <c r="I53" s="53" t="s">
        <v>6612</v>
      </c>
      <c r="J53" s="53" t="s">
        <v>19</v>
      </c>
      <c r="K53" s="57" t="s">
        <v>6613</v>
      </c>
      <c r="L53" s="53" t="s">
        <v>6909</v>
      </c>
      <c r="M53" s="59" t="s">
        <v>6615</v>
      </c>
      <c r="N53" s="59"/>
      <c r="O53" s="104">
        <v>5067185.59</v>
      </c>
      <c r="P53" s="53" t="s">
        <v>6961</v>
      </c>
      <c r="Q53" s="107" t="s">
        <v>6961</v>
      </c>
      <c r="R53" s="110" t="s">
        <v>6961</v>
      </c>
      <c r="S53" s="110" t="str">
        <f>VLOOKUP(A53,Buenapro,6,FALSE)</f>
        <v>Contratado</v>
      </c>
      <c r="T53" s="55">
        <v>10</v>
      </c>
      <c r="U53" s="55" t="s">
        <v>5691</v>
      </c>
      <c r="V53" s="114"/>
      <c r="W53" s="114">
        <v>44974</v>
      </c>
      <c r="X53" s="104">
        <f>VLOOKUP(A53,Buenapro,7,FALSE)</f>
        <v>5067185.59</v>
      </c>
      <c r="Y53" s="104">
        <f>VLOOKUP(A53,Buenapro,9,FALSE)</f>
        <v>3499877.52</v>
      </c>
      <c r="Z53" s="107" t="str">
        <f>VLOOKUP(A53,Buenapro,10,FALSE)</f>
        <v xml:space="preserve">Soles </v>
      </c>
      <c r="AA53" s="107">
        <v>1</v>
      </c>
      <c r="AB53" s="107" t="str">
        <f>VLOOKUP(A53,Buenapro,8,FALSE)</f>
        <v>Vicmer Selva S.A.C</v>
      </c>
      <c r="AC53" s="114">
        <f>VLOOKUP(A53,Buenapro,11,FALSE)</f>
        <v>44995</v>
      </c>
      <c r="AD53" s="114">
        <f>VLOOKUP(A53,Buenapro,12,FALSE)</f>
        <v>45005</v>
      </c>
      <c r="AE53" s="114">
        <f>VLOOKUP(A53,Buenapro,13,FALSE)</f>
        <v>45057</v>
      </c>
      <c r="AF53" s="114"/>
      <c r="AG53" s="114"/>
      <c r="AH53" s="114" t="str">
        <f>IF(VLOOKUP(A53,Buenapro,14,FALSE)=0,"",VLOOKUP(A53,Buenapro,14,FALSE))</f>
        <v/>
      </c>
      <c r="AI53" s="104">
        <f>(X53-Y53)*AA53</f>
        <v>1567308.0699999998</v>
      </c>
      <c r="AJ53" s="104">
        <f t="shared" ref="AJ53:AJ65" si="2">X53*AA53</f>
        <v>5067185.59</v>
      </c>
      <c r="AK53" s="104">
        <f>Y53*AA53</f>
        <v>3499877.52</v>
      </c>
    </row>
    <row r="54" spans="1:37" ht="36" customHeight="1" x14ac:dyDescent="0.25">
      <c r="A54" s="53">
        <v>92</v>
      </c>
      <c r="B54" s="53" t="s">
        <v>6807</v>
      </c>
      <c r="C54" s="53" t="s">
        <v>20</v>
      </c>
      <c r="D54" s="54" t="s">
        <v>6905</v>
      </c>
      <c r="E54" s="55">
        <v>99</v>
      </c>
      <c r="F54" s="56"/>
      <c r="G54" s="53" t="s">
        <v>6611</v>
      </c>
      <c r="H54" s="53"/>
      <c r="I54" s="53" t="s">
        <v>6612</v>
      </c>
      <c r="J54" s="53" t="s">
        <v>19</v>
      </c>
      <c r="K54" s="57" t="s">
        <v>6613</v>
      </c>
      <c r="L54" s="53"/>
      <c r="M54" s="59" t="s">
        <v>6615</v>
      </c>
      <c r="N54" s="59"/>
      <c r="O54" s="104">
        <v>3385663.44</v>
      </c>
      <c r="P54" s="53" t="s">
        <v>6961</v>
      </c>
      <c r="Q54" s="107" t="s">
        <v>6961</v>
      </c>
      <c r="R54" s="110" t="s">
        <v>6961</v>
      </c>
      <c r="S54" s="110" t="str">
        <f>VLOOKUP(A54,Buenapro,6,FALSE)</f>
        <v>Contratado</v>
      </c>
      <c r="T54" s="55">
        <v>10</v>
      </c>
      <c r="U54" s="55" t="s">
        <v>5691</v>
      </c>
      <c r="V54" s="114"/>
      <c r="W54" s="114">
        <v>44988</v>
      </c>
      <c r="X54" s="104">
        <f>VLOOKUP(A54,Buenapro,7,FALSE)</f>
        <v>3385663.44</v>
      </c>
      <c r="Y54" s="104">
        <f>VLOOKUP(A54,Buenapro,9,FALSE)</f>
        <v>3385663.44</v>
      </c>
      <c r="Z54" s="107" t="str">
        <f>VLOOKUP(A54,Buenapro,10,FALSE)</f>
        <v xml:space="preserve">Soles </v>
      </c>
      <c r="AA54" s="107">
        <v>1</v>
      </c>
      <c r="AB54" s="107" t="str">
        <f>VLOOKUP(A54,Buenapro,8,FALSE)</f>
        <v>Schindler Perú SAC</v>
      </c>
      <c r="AC54" s="114">
        <f>VLOOKUP(A54,Buenapro,11,FALSE)</f>
        <v>44993</v>
      </c>
      <c r="AD54" s="114" t="str">
        <f>VLOOKUP(A54,Buenapro,12,FALSE)</f>
        <v>No aplica</v>
      </c>
      <c r="AE54" s="114">
        <f>VLOOKUP(A54,Buenapro,13,FALSE)</f>
        <v>44998</v>
      </c>
      <c r="AF54" s="114"/>
      <c r="AG54" s="114"/>
      <c r="AH54" s="114" t="str">
        <f>IF(VLOOKUP(A54,Buenapro,14,FALSE)=0,"",VLOOKUP(A54,Buenapro,14,FALSE))</f>
        <v/>
      </c>
      <c r="AI54" s="104">
        <f>(X54-Y54)*AA54</f>
        <v>0</v>
      </c>
      <c r="AJ54" s="104">
        <f t="shared" si="2"/>
        <v>3385663.44</v>
      </c>
      <c r="AK54" s="104">
        <f>Y54*AA54</f>
        <v>3385663.44</v>
      </c>
    </row>
    <row r="55" spans="1:37" ht="36" customHeight="1" x14ac:dyDescent="0.25">
      <c r="A55" s="53">
        <v>93</v>
      </c>
      <c r="B55" s="53" t="s">
        <v>6906</v>
      </c>
      <c r="C55" s="53" t="s">
        <v>20</v>
      </c>
      <c r="D55" s="54" t="s">
        <v>6907</v>
      </c>
      <c r="E55" s="55">
        <v>99</v>
      </c>
      <c r="F55" s="56"/>
      <c r="G55" s="53" t="s">
        <v>6611</v>
      </c>
      <c r="H55" s="53"/>
      <c r="I55" s="53" t="s">
        <v>6612</v>
      </c>
      <c r="J55" s="53" t="s">
        <v>23</v>
      </c>
      <c r="K55" s="57" t="s">
        <v>6613</v>
      </c>
      <c r="L55" s="53"/>
      <c r="M55" s="59" t="s">
        <v>6615</v>
      </c>
      <c r="N55" s="59"/>
      <c r="O55" s="104">
        <v>1495985</v>
      </c>
      <c r="P55" s="53" t="s">
        <v>6957</v>
      </c>
      <c r="Q55" s="107" t="s">
        <v>6957</v>
      </c>
      <c r="R55" s="110" t="s">
        <v>6957</v>
      </c>
      <c r="S55" s="110" t="s">
        <v>6957</v>
      </c>
      <c r="T55" s="55">
        <v>6</v>
      </c>
      <c r="U55" s="55"/>
      <c r="V55" s="114"/>
      <c r="W55" s="114">
        <v>44998</v>
      </c>
      <c r="X55" s="104">
        <v>1495983</v>
      </c>
      <c r="Y55" s="104">
        <v>0</v>
      </c>
      <c r="Z55" s="107" t="s">
        <v>6611</v>
      </c>
      <c r="AA55" s="107">
        <v>1</v>
      </c>
      <c r="AB55" s="107"/>
      <c r="AC55" s="114"/>
      <c r="AD55" s="114"/>
      <c r="AE55" s="114"/>
      <c r="AF55" s="114"/>
      <c r="AG55" s="114"/>
      <c r="AH55" s="114"/>
      <c r="AI55" s="104"/>
      <c r="AJ55" s="104">
        <f t="shared" si="2"/>
        <v>1495983</v>
      </c>
      <c r="AK55" s="104"/>
    </row>
    <row r="56" spans="1:37" ht="36" customHeight="1" x14ac:dyDescent="0.25">
      <c r="A56" s="53">
        <v>94</v>
      </c>
      <c r="B56" s="53" t="s">
        <v>6761</v>
      </c>
      <c r="C56" s="53" t="s">
        <v>20</v>
      </c>
      <c r="D56" s="54" t="s">
        <v>6908</v>
      </c>
      <c r="E56" s="55">
        <v>99</v>
      </c>
      <c r="F56" s="56"/>
      <c r="G56" s="53" t="s">
        <v>6611</v>
      </c>
      <c r="H56" s="53"/>
      <c r="I56" s="53" t="s">
        <v>6612</v>
      </c>
      <c r="J56" s="53" t="s">
        <v>23</v>
      </c>
      <c r="K56" s="57" t="s">
        <v>6613</v>
      </c>
      <c r="L56" s="53" t="s">
        <v>6929</v>
      </c>
      <c r="M56" s="59" t="s">
        <v>6615</v>
      </c>
      <c r="N56" s="59"/>
      <c r="O56" s="104">
        <v>128012</v>
      </c>
      <c r="P56" s="53" t="s">
        <v>6964</v>
      </c>
      <c r="Q56" s="107" t="s">
        <v>6963</v>
      </c>
      <c r="R56" s="110" t="s">
        <v>6963</v>
      </c>
      <c r="S56" s="110" t="str">
        <f>VLOOKUP(A56,Buenapro,6,FALSE)</f>
        <v>Buena Pro</v>
      </c>
      <c r="T56" s="55">
        <v>8</v>
      </c>
      <c r="U56" s="55"/>
      <c r="V56" s="114"/>
      <c r="W56" s="114">
        <v>45029</v>
      </c>
      <c r="X56" s="104">
        <f>VLOOKUP(A56,Buenapro,7,FALSE)</f>
        <v>128012</v>
      </c>
      <c r="Y56" s="104">
        <f>VLOOKUP(A56,Buenapro,9,FALSE)</f>
        <v>128000</v>
      </c>
      <c r="Z56" s="107" t="str">
        <f>VLOOKUP(A56,Buenapro,10,FALSE)</f>
        <v xml:space="preserve">Soles </v>
      </c>
      <c r="AA56" s="107">
        <v>1</v>
      </c>
      <c r="AB56" s="107" t="str">
        <f>VLOOKUP(A56,Buenapro,8,FALSE)</f>
        <v>20432705081 - GERER L ENERGIE SOCIEDAD ANONIMA CERRADA</v>
      </c>
      <c r="AC56" s="114">
        <f>VLOOKUP(A56,Buenapro,11,FALSE)</f>
        <v>45043</v>
      </c>
      <c r="AD56" s="114">
        <f>VLOOKUP(A56,Buenapro,12,FALSE)</f>
        <v>45048</v>
      </c>
      <c r="AE56" s="114">
        <f>VLOOKUP(A56,Buenapro,13,FALSE)</f>
        <v>45064</v>
      </c>
      <c r="AF56" s="114"/>
      <c r="AG56" s="114"/>
      <c r="AH56" s="114" t="str">
        <f>IF(VLOOKUP(A56,Buenapro,14,FALSE)=0,"",VLOOKUP(A56,Buenapro,14,FALSE))</f>
        <v/>
      </c>
      <c r="AI56" s="104">
        <f>(X56-Y56)*AA56</f>
        <v>12</v>
      </c>
      <c r="AJ56" s="104">
        <f t="shared" si="2"/>
        <v>128012</v>
      </c>
      <c r="AK56" s="104">
        <f>Y56*AA56</f>
        <v>128000</v>
      </c>
    </row>
    <row r="57" spans="1:37" ht="36" customHeight="1" x14ac:dyDescent="0.25">
      <c r="A57" s="53">
        <v>95</v>
      </c>
      <c r="B57" s="53" t="s">
        <v>6906</v>
      </c>
      <c r="C57" s="53" t="s">
        <v>20</v>
      </c>
      <c r="D57" s="54" t="s">
        <v>6917</v>
      </c>
      <c r="E57" s="55">
        <v>99</v>
      </c>
      <c r="F57" s="56"/>
      <c r="G57" s="53" t="s">
        <v>6611</v>
      </c>
      <c r="H57" s="53"/>
      <c r="I57" s="53" t="s">
        <v>6612</v>
      </c>
      <c r="J57" s="53" t="s">
        <v>27</v>
      </c>
      <c r="K57" s="57" t="s">
        <v>6613</v>
      </c>
      <c r="L57" s="53"/>
      <c r="M57" s="59" t="s">
        <v>6615</v>
      </c>
      <c r="N57" s="104"/>
      <c r="O57" s="104">
        <v>3486363.76</v>
      </c>
      <c r="P57" s="53" t="s">
        <v>6957</v>
      </c>
      <c r="Q57" s="107" t="s">
        <v>6957</v>
      </c>
      <c r="R57" s="110" t="s">
        <v>6957</v>
      </c>
      <c r="S57" s="110" t="s">
        <v>6957</v>
      </c>
      <c r="T57" s="55">
        <v>6</v>
      </c>
      <c r="U57" s="55" t="s">
        <v>5691</v>
      </c>
      <c r="V57" s="114"/>
      <c r="W57" s="114">
        <v>45012</v>
      </c>
      <c r="X57" s="104">
        <v>3486364</v>
      </c>
      <c r="Y57" s="104">
        <v>0</v>
      </c>
      <c r="Z57" s="107" t="s">
        <v>6611</v>
      </c>
      <c r="AA57" s="107">
        <v>1</v>
      </c>
      <c r="AB57" s="107"/>
      <c r="AC57" s="114"/>
      <c r="AD57" s="114"/>
      <c r="AE57" s="114"/>
      <c r="AF57" s="114"/>
      <c r="AG57" s="114"/>
      <c r="AH57" s="114"/>
      <c r="AI57" s="104"/>
      <c r="AJ57" s="104">
        <f t="shared" si="2"/>
        <v>3486364</v>
      </c>
      <c r="AK57" s="104"/>
    </row>
    <row r="58" spans="1:37" ht="36" customHeight="1" x14ac:dyDescent="0.25">
      <c r="A58" s="53">
        <v>96</v>
      </c>
      <c r="B58" s="53" t="s">
        <v>6761</v>
      </c>
      <c r="C58" s="53" t="s">
        <v>20</v>
      </c>
      <c r="D58" s="54" t="s">
        <v>6918</v>
      </c>
      <c r="E58" s="55">
        <v>99</v>
      </c>
      <c r="F58" s="56"/>
      <c r="G58" s="53" t="s">
        <v>6611</v>
      </c>
      <c r="H58" s="53"/>
      <c r="I58" s="53" t="s">
        <v>6612</v>
      </c>
      <c r="J58" s="53" t="s">
        <v>27</v>
      </c>
      <c r="K58" s="57" t="s">
        <v>6613</v>
      </c>
      <c r="L58" s="53" t="s">
        <v>6923</v>
      </c>
      <c r="M58" s="59" t="s">
        <v>6615</v>
      </c>
      <c r="N58" s="104"/>
      <c r="O58" s="104">
        <v>1704101.64</v>
      </c>
      <c r="P58" s="53" t="s">
        <v>6958</v>
      </c>
      <c r="Q58" s="107" t="s">
        <v>6957</v>
      </c>
      <c r="R58" s="110" t="s">
        <v>6957</v>
      </c>
      <c r="S58" s="110" t="s">
        <v>6957</v>
      </c>
      <c r="T58" s="55">
        <v>6</v>
      </c>
      <c r="U58" s="55" t="s">
        <v>5691</v>
      </c>
      <c r="V58" s="114"/>
      <c r="W58" s="114">
        <v>45043</v>
      </c>
      <c r="X58" s="104">
        <v>1246000</v>
      </c>
      <c r="Y58" s="104" t="s">
        <v>774</v>
      </c>
      <c r="Z58" s="107" t="s">
        <v>6611</v>
      </c>
      <c r="AA58" s="107">
        <v>1</v>
      </c>
      <c r="AB58" s="107"/>
      <c r="AC58" s="114"/>
      <c r="AD58" s="114"/>
      <c r="AE58" s="114"/>
      <c r="AF58" s="114"/>
      <c r="AG58" s="114"/>
      <c r="AH58" s="114"/>
      <c r="AI58" s="104"/>
      <c r="AJ58" s="104">
        <f t="shared" si="2"/>
        <v>1246000</v>
      </c>
      <c r="AK58" s="104"/>
    </row>
    <row r="59" spans="1:37" ht="75" customHeight="1" x14ac:dyDescent="0.25">
      <c r="A59" s="53">
        <v>97</v>
      </c>
      <c r="B59" s="53" t="s">
        <v>6761</v>
      </c>
      <c r="C59" s="53" t="s">
        <v>20</v>
      </c>
      <c r="D59" s="54" t="s">
        <v>6919</v>
      </c>
      <c r="E59" s="55">
        <v>99</v>
      </c>
      <c r="F59" s="56"/>
      <c r="G59" s="53" t="s">
        <v>6611</v>
      </c>
      <c r="H59" s="53"/>
      <c r="I59" s="53" t="s">
        <v>6612</v>
      </c>
      <c r="J59" s="53" t="s">
        <v>27</v>
      </c>
      <c r="K59" s="57" t="s">
        <v>6613</v>
      </c>
      <c r="L59" s="53" t="s">
        <v>6922</v>
      </c>
      <c r="M59" s="59" t="s">
        <v>6615</v>
      </c>
      <c r="N59" s="104"/>
      <c r="O59" s="104">
        <v>49250</v>
      </c>
      <c r="P59" s="53" t="s">
        <v>6957</v>
      </c>
      <c r="Q59" s="107" t="s">
        <v>6964</v>
      </c>
      <c r="R59" s="110" t="s">
        <v>6964</v>
      </c>
      <c r="S59" s="110" t="s">
        <v>6964</v>
      </c>
      <c r="T59" s="55">
        <v>7</v>
      </c>
      <c r="U59" s="55"/>
      <c r="V59" s="114"/>
      <c r="W59" s="114">
        <f>VLOOKUP(A59,Desierto,6,FALSE)</f>
        <v>45014</v>
      </c>
      <c r="X59" s="104">
        <v>49250</v>
      </c>
      <c r="Y59" s="104">
        <v>0</v>
      </c>
      <c r="Z59" s="107" t="s">
        <v>6611</v>
      </c>
      <c r="AA59" s="107">
        <v>1</v>
      </c>
      <c r="AB59" s="107"/>
      <c r="AC59" s="114"/>
      <c r="AD59" s="114"/>
      <c r="AE59" s="114"/>
      <c r="AF59" s="114">
        <f>VLOOKUP(A59,Desierto,7,FALSE)</f>
        <v>45030</v>
      </c>
      <c r="AG59" s="114" t="str">
        <f>VLOOKUP(A59,Desierto,8,FALSE)</f>
        <v>Propuesta no cumplia requisitos minimos exigidos</v>
      </c>
      <c r="AH59" s="114" t="str">
        <f>VLOOKUP(A59,Desierto,9,FALSE)</f>
        <v>Se ha consultado al area usuaria; si la persiste la necesidad de contratar el proceso.El dia 10/05/2023.</v>
      </c>
      <c r="AI59" s="104"/>
      <c r="AJ59" s="104">
        <f t="shared" si="2"/>
        <v>49250</v>
      </c>
      <c r="AK59" s="104"/>
    </row>
    <row r="60" spans="1:37" ht="36" customHeight="1" x14ac:dyDescent="0.25">
      <c r="A60" s="53">
        <v>98</v>
      </c>
      <c r="B60" s="53" t="s">
        <v>6761</v>
      </c>
      <c r="C60" s="53" t="s">
        <v>20</v>
      </c>
      <c r="D60" s="54" t="s">
        <v>6920</v>
      </c>
      <c r="E60" s="55">
        <v>99</v>
      </c>
      <c r="F60" s="56"/>
      <c r="G60" s="53" t="s">
        <v>6611</v>
      </c>
      <c r="H60" s="53"/>
      <c r="I60" s="53" t="s">
        <v>6612</v>
      </c>
      <c r="J60" s="53" t="s">
        <v>27</v>
      </c>
      <c r="K60" s="57" t="s">
        <v>6613</v>
      </c>
      <c r="L60" s="53"/>
      <c r="M60" s="59" t="s">
        <v>6680</v>
      </c>
      <c r="N60" s="104">
        <v>278761.28999999998</v>
      </c>
      <c r="O60" s="104"/>
      <c r="P60" s="53" t="s">
        <v>6957</v>
      </c>
      <c r="Q60" s="107" t="s">
        <v>6957</v>
      </c>
      <c r="R60" s="110" t="s">
        <v>6957</v>
      </c>
      <c r="S60" s="110" t="s">
        <v>6957</v>
      </c>
      <c r="T60" s="55">
        <v>6</v>
      </c>
      <c r="U60" s="55"/>
      <c r="V60" s="114"/>
      <c r="W60" s="114">
        <v>45013</v>
      </c>
      <c r="X60" s="104">
        <v>278762</v>
      </c>
      <c r="Y60" s="104">
        <v>0</v>
      </c>
      <c r="Z60" s="107" t="s">
        <v>6611</v>
      </c>
      <c r="AA60" s="107">
        <v>1</v>
      </c>
      <c r="AB60" s="107"/>
      <c r="AC60" s="114"/>
      <c r="AD60" s="114"/>
      <c r="AE60" s="114"/>
      <c r="AF60" s="114"/>
      <c r="AG60" s="114"/>
      <c r="AH60" s="114"/>
      <c r="AI60" s="104"/>
      <c r="AJ60" s="104">
        <f t="shared" si="2"/>
        <v>278762</v>
      </c>
      <c r="AK60" s="104"/>
    </row>
    <row r="61" spans="1:37" ht="36" customHeight="1" x14ac:dyDescent="0.25">
      <c r="A61" s="53">
        <v>99</v>
      </c>
      <c r="B61" s="53" t="s">
        <v>6761</v>
      </c>
      <c r="C61" s="53" t="s">
        <v>20</v>
      </c>
      <c r="D61" s="54" t="s">
        <v>6921</v>
      </c>
      <c r="E61" s="55">
        <v>99</v>
      </c>
      <c r="F61" s="56"/>
      <c r="G61" s="53" t="s">
        <v>6611</v>
      </c>
      <c r="H61" s="53"/>
      <c r="I61" s="53" t="s">
        <v>6612</v>
      </c>
      <c r="J61" s="53" t="s">
        <v>27</v>
      </c>
      <c r="K61" s="57" t="s">
        <v>6613</v>
      </c>
      <c r="L61" s="53" t="s">
        <v>6924</v>
      </c>
      <c r="M61" s="59" t="s">
        <v>6615</v>
      </c>
      <c r="N61" s="104"/>
      <c r="O61" s="104">
        <v>636000</v>
      </c>
      <c r="P61" s="53" t="s">
        <v>6957</v>
      </c>
      <c r="Q61" s="107" t="s">
        <v>6957</v>
      </c>
      <c r="R61" s="110" t="s">
        <v>6957</v>
      </c>
      <c r="S61" s="110" t="s">
        <v>6957</v>
      </c>
      <c r="T61" s="55">
        <v>6</v>
      </c>
      <c r="U61" s="55"/>
      <c r="V61" s="114"/>
      <c r="W61" s="114">
        <v>45014</v>
      </c>
      <c r="X61" s="104">
        <v>636000</v>
      </c>
      <c r="Y61" s="104">
        <v>0</v>
      </c>
      <c r="Z61" s="107" t="s">
        <v>6611</v>
      </c>
      <c r="AA61" s="107">
        <v>1</v>
      </c>
      <c r="AB61" s="107"/>
      <c r="AC61" s="114"/>
      <c r="AD61" s="114"/>
      <c r="AE61" s="114"/>
      <c r="AF61" s="114"/>
      <c r="AG61" s="114"/>
      <c r="AH61" s="114"/>
      <c r="AI61" s="104"/>
      <c r="AJ61" s="104">
        <f t="shared" si="2"/>
        <v>636000</v>
      </c>
      <c r="AK61" s="104"/>
    </row>
    <row r="62" spans="1:37" ht="36" customHeight="1" x14ac:dyDescent="0.25">
      <c r="A62" s="53">
        <v>100</v>
      </c>
      <c r="B62" s="53" t="s">
        <v>6761</v>
      </c>
      <c r="C62" s="53" t="s">
        <v>20</v>
      </c>
      <c r="D62" s="54" t="s">
        <v>6940</v>
      </c>
      <c r="E62" s="55">
        <v>99</v>
      </c>
      <c r="F62" s="56"/>
      <c r="G62" s="53" t="s">
        <v>6611</v>
      </c>
      <c r="H62" s="53"/>
      <c r="I62" s="53" t="s">
        <v>6612</v>
      </c>
      <c r="J62" s="53" t="s">
        <v>27</v>
      </c>
      <c r="K62" s="57" t="s">
        <v>6613</v>
      </c>
      <c r="L62" s="53"/>
      <c r="M62" s="59" t="s">
        <v>6680</v>
      </c>
      <c r="N62" s="104">
        <v>84859.7</v>
      </c>
      <c r="O62" s="104"/>
      <c r="P62" s="53" t="s">
        <v>6957</v>
      </c>
      <c r="Q62" s="107" t="s">
        <v>6957</v>
      </c>
      <c r="R62" s="110" t="s">
        <v>6957</v>
      </c>
      <c r="S62" s="142" t="s">
        <v>6957</v>
      </c>
      <c r="T62" s="55">
        <v>6</v>
      </c>
      <c r="U62" s="55"/>
      <c r="V62" s="114"/>
      <c r="W62" s="114">
        <v>45057</v>
      </c>
      <c r="X62" s="104">
        <v>84859.7</v>
      </c>
      <c r="Y62" s="104">
        <v>0</v>
      </c>
      <c r="Z62" s="107" t="s">
        <v>6611</v>
      </c>
      <c r="AA62" s="107">
        <v>1</v>
      </c>
      <c r="AB62" s="107"/>
      <c r="AC62" s="114"/>
      <c r="AD62" s="114"/>
      <c r="AE62" s="114"/>
      <c r="AF62" s="114"/>
      <c r="AG62" s="114"/>
      <c r="AH62" s="114"/>
      <c r="AI62" s="104"/>
      <c r="AJ62" s="104">
        <f t="shared" si="2"/>
        <v>84859.7</v>
      </c>
      <c r="AK62" s="104"/>
    </row>
    <row r="63" spans="1:37" ht="36" customHeight="1" x14ac:dyDescent="0.25">
      <c r="A63" s="53">
        <v>101</v>
      </c>
      <c r="B63" s="53" t="s">
        <v>6807</v>
      </c>
      <c r="C63" s="53" t="s">
        <v>20</v>
      </c>
      <c r="D63" s="54" t="s">
        <v>6941</v>
      </c>
      <c r="E63" s="55">
        <v>99</v>
      </c>
      <c r="F63" s="56"/>
      <c r="G63" s="53" t="s">
        <v>6611</v>
      </c>
      <c r="H63" s="53"/>
      <c r="I63" s="53" t="s">
        <v>6612</v>
      </c>
      <c r="J63" s="53" t="s">
        <v>27</v>
      </c>
      <c r="K63" s="57" t="s">
        <v>6613</v>
      </c>
      <c r="L63" s="53"/>
      <c r="M63" s="59" t="s">
        <v>6615</v>
      </c>
      <c r="N63" s="104"/>
      <c r="O63" s="104">
        <v>70200</v>
      </c>
      <c r="P63" s="53" t="s">
        <v>6960</v>
      </c>
      <c r="Q63" s="53" t="s">
        <v>6959</v>
      </c>
      <c r="R63" s="111" t="s">
        <v>6959</v>
      </c>
      <c r="S63" s="141" t="s">
        <v>6957</v>
      </c>
      <c r="T63" s="55">
        <v>4</v>
      </c>
      <c r="U63" s="55"/>
      <c r="V63" s="114"/>
      <c r="W63" s="114">
        <v>45065</v>
      </c>
      <c r="X63" s="104">
        <v>70200</v>
      </c>
      <c r="Y63" s="104" t="s">
        <v>774</v>
      </c>
      <c r="Z63" s="53" t="s">
        <v>6611</v>
      </c>
      <c r="AA63" s="53">
        <v>1</v>
      </c>
      <c r="AB63" s="53"/>
      <c r="AC63" s="114"/>
      <c r="AD63" s="114"/>
      <c r="AE63" s="114"/>
      <c r="AF63" s="114"/>
      <c r="AG63" s="114"/>
      <c r="AH63" s="114"/>
      <c r="AI63" s="104"/>
      <c r="AJ63" s="104">
        <f t="shared" si="2"/>
        <v>70200</v>
      </c>
      <c r="AK63" s="104"/>
    </row>
    <row r="64" spans="1:37" ht="36" customHeight="1" x14ac:dyDescent="0.25">
      <c r="A64" s="53">
        <v>102</v>
      </c>
      <c r="B64" s="53" t="s">
        <v>6806</v>
      </c>
      <c r="C64" s="53" t="s">
        <v>16</v>
      </c>
      <c r="D64" s="54" t="s">
        <v>6948</v>
      </c>
      <c r="E64" s="55">
        <v>99</v>
      </c>
      <c r="F64" s="56"/>
      <c r="G64" s="53" t="s">
        <v>6611</v>
      </c>
      <c r="H64" s="53"/>
      <c r="I64" s="53" t="s">
        <v>6612</v>
      </c>
      <c r="J64" s="53" t="s">
        <v>27</v>
      </c>
      <c r="K64" s="57" t="s">
        <v>6613</v>
      </c>
      <c r="L64" s="53"/>
      <c r="M64" s="59" t="s">
        <v>6680</v>
      </c>
      <c r="N64" s="104">
        <v>990000</v>
      </c>
      <c r="O64" s="104"/>
      <c r="P64" s="53" t="s">
        <v>6960</v>
      </c>
      <c r="Q64" s="107" t="s">
        <v>6957</v>
      </c>
      <c r="R64" s="110" t="s">
        <v>6957</v>
      </c>
      <c r="S64" s="110" t="s">
        <v>6957</v>
      </c>
      <c r="T64" s="55">
        <v>6</v>
      </c>
      <c r="U64" s="55"/>
      <c r="V64" s="114"/>
      <c r="W64" s="114">
        <v>45037</v>
      </c>
      <c r="X64" s="104">
        <v>990000</v>
      </c>
      <c r="Y64" s="104" t="s">
        <v>774</v>
      </c>
      <c r="Z64" s="107" t="s">
        <v>6611</v>
      </c>
      <c r="AA64" s="107">
        <v>1</v>
      </c>
      <c r="AB64" s="107"/>
      <c r="AC64" s="114"/>
      <c r="AD64" s="114"/>
      <c r="AE64" s="114"/>
      <c r="AF64" s="114"/>
      <c r="AG64" s="114"/>
      <c r="AH64" s="114"/>
      <c r="AI64" s="104"/>
      <c r="AJ64" s="104">
        <f t="shared" si="2"/>
        <v>990000</v>
      </c>
      <c r="AK64" s="104"/>
    </row>
    <row r="65" spans="1:37" ht="36" customHeight="1" x14ac:dyDescent="0.25">
      <c r="A65" s="53">
        <v>103</v>
      </c>
      <c r="B65" s="53" t="s">
        <v>6807</v>
      </c>
      <c r="C65" s="53" t="s">
        <v>20</v>
      </c>
      <c r="D65" s="54" t="s">
        <v>6949</v>
      </c>
      <c r="E65" s="55">
        <v>99</v>
      </c>
      <c r="F65" s="56"/>
      <c r="G65" s="53" t="s">
        <v>6611</v>
      </c>
      <c r="H65" s="53"/>
      <c r="I65" s="53" t="s">
        <v>6612</v>
      </c>
      <c r="J65" s="53" t="s">
        <v>27</v>
      </c>
      <c r="K65" s="57" t="s">
        <v>6613</v>
      </c>
      <c r="L65" s="53"/>
      <c r="M65" s="59" t="s">
        <v>6615</v>
      </c>
      <c r="N65" s="104"/>
      <c r="O65" s="104">
        <v>500000</v>
      </c>
      <c r="P65" s="53" t="s">
        <v>6958</v>
      </c>
      <c r="Q65" s="107" t="s">
        <v>6973</v>
      </c>
      <c r="R65" s="110" t="s">
        <v>6973</v>
      </c>
      <c r="S65" s="110" t="str">
        <f>VLOOKUP(A65,Buenapro,6,FALSE)</f>
        <v>Contratado</v>
      </c>
      <c r="T65" s="55">
        <v>9</v>
      </c>
      <c r="U65" s="55"/>
      <c r="V65" s="114"/>
      <c r="W65" s="114">
        <v>45033</v>
      </c>
      <c r="X65" s="104">
        <f>VLOOKUP(A65,Buenapro,7,FALSE)</f>
        <v>500000</v>
      </c>
      <c r="Y65" s="104">
        <f>VLOOKUP(A65,Buenapro,9,FALSE)</f>
        <v>500000</v>
      </c>
      <c r="Z65" s="107" t="str">
        <f>VLOOKUP(A65,Buenapro,10,FALSE)</f>
        <v xml:space="preserve">Soles </v>
      </c>
      <c r="AA65" s="107">
        <v>1</v>
      </c>
      <c r="AB65" s="107" t="str">
        <f>VLOOKUP(A65,Buenapro,8,FALSE)</f>
        <v>ESTUDIO LINARES ABOGADOS SOCIEDAD CIVIL DE RESPONSABILIDAD LIMITADA</v>
      </c>
      <c r="AC65" s="114" t="str">
        <f>VLOOKUP(A65,Buenapro,11,FALSE)</f>
        <v xml:space="preserve"> 19/04/2023</v>
      </c>
      <c r="AD65" s="114" t="str">
        <f>VLOOKUP(A65,Buenapro,12,FALSE)</f>
        <v>No aplica</v>
      </c>
      <c r="AE65" s="114">
        <f>VLOOKUP(A65,Buenapro,13,FALSE)</f>
        <v>45040</v>
      </c>
      <c r="AF65" s="114"/>
      <c r="AG65" s="114"/>
      <c r="AH65" s="114" t="str">
        <f>IF(VLOOKUP(A65,Buenapro,14,FALSE)=0,"",VLOOKUP(A65,Buenapro,14,FALSE))</f>
        <v/>
      </c>
      <c r="AI65" s="104">
        <f>(X65-Y65)*AA65</f>
        <v>0</v>
      </c>
      <c r="AJ65" s="104">
        <f t="shared" si="2"/>
        <v>500000</v>
      </c>
      <c r="AK65" s="104">
        <f>Y65*AA65</f>
        <v>500000</v>
      </c>
    </row>
    <row r="66" spans="1:37" ht="36" customHeight="1" x14ac:dyDescent="0.25">
      <c r="A66" s="53">
        <v>104</v>
      </c>
      <c r="B66" s="53" t="s">
        <v>6906</v>
      </c>
      <c r="C66" s="53" t="s">
        <v>20</v>
      </c>
      <c r="D66" s="54" t="s">
        <v>6950</v>
      </c>
      <c r="E66" s="55">
        <v>99</v>
      </c>
      <c r="F66" s="56"/>
      <c r="G66" s="53" t="s">
        <v>6951</v>
      </c>
      <c r="H66" s="53">
        <v>3.81</v>
      </c>
      <c r="I66" s="53" t="s">
        <v>6612</v>
      </c>
      <c r="J66" s="53" t="s">
        <v>34</v>
      </c>
      <c r="K66" s="57" t="s">
        <v>6613</v>
      </c>
      <c r="L66" s="53" t="s">
        <v>6952</v>
      </c>
      <c r="M66" s="59" t="s">
        <v>6615</v>
      </c>
      <c r="N66" s="104"/>
      <c r="O66" s="104">
        <v>45720000</v>
      </c>
      <c r="P66" s="53" t="s">
        <v>6958</v>
      </c>
      <c r="Q66" s="53" t="s">
        <v>6958</v>
      </c>
      <c r="R66" s="111" t="s">
        <v>6958</v>
      </c>
      <c r="S66" s="111"/>
      <c r="T66" s="55">
        <v>3</v>
      </c>
      <c r="U66" s="55" t="s">
        <v>5691</v>
      </c>
      <c r="V66" s="114"/>
      <c r="W66" s="114"/>
      <c r="X66" s="104" t="s">
        <v>774</v>
      </c>
      <c r="Y66" s="104" t="s">
        <v>774</v>
      </c>
      <c r="Z66" s="53"/>
      <c r="AA66" s="53"/>
      <c r="AB66" s="53"/>
      <c r="AC66" s="53"/>
      <c r="AD66" s="114"/>
      <c r="AE66" s="114"/>
      <c r="AF66" s="114"/>
      <c r="AG66" s="114"/>
      <c r="AH66" s="114"/>
      <c r="AI66" s="104"/>
      <c r="AJ66" s="104"/>
      <c r="AK66" s="104"/>
    </row>
    <row r="67" spans="1:37" ht="36" customHeight="1" x14ac:dyDescent="0.25">
      <c r="A67" s="53">
        <v>105</v>
      </c>
      <c r="B67" s="53" t="s">
        <v>6761</v>
      </c>
      <c r="C67" s="53" t="s">
        <v>20</v>
      </c>
      <c r="D67" s="54" t="s">
        <v>6968</v>
      </c>
      <c r="E67" s="55">
        <v>99</v>
      </c>
      <c r="F67" s="56"/>
      <c r="G67" s="53" t="s">
        <v>6611</v>
      </c>
      <c r="H67" s="53"/>
      <c r="I67" s="53" t="s">
        <v>6612</v>
      </c>
      <c r="J67" s="53" t="s">
        <v>31</v>
      </c>
      <c r="K67" s="57" t="s">
        <v>6613</v>
      </c>
      <c r="L67" s="53"/>
      <c r="M67" s="59" t="s">
        <v>6615</v>
      </c>
      <c r="N67" s="104"/>
      <c r="O67" s="104">
        <v>231869.42</v>
      </c>
      <c r="P67" s="105" t="s">
        <v>6582</v>
      </c>
      <c r="Q67" s="53" t="s">
        <v>6959</v>
      </c>
      <c r="R67" s="111" t="s">
        <v>6959</v>
      </c>
      <c r="S67" s="141" t="s">
        <v>6957</v>
      </c>
      <c r="T67" s="55">
        <v>4</v>
      </c>
      <c r="U67" s="55"/>
      <c r="V67" s="114"/>
      <c r="W67" s="114">
        <v>45061</v>
      </c>
      <c r="X67" s="104">
        <v>231869.42</v>
      </c>
      <c r="Y67" s="104" t="s">
        <v>774</v>
      </c>
      <c r="Z67" s="53" t="s">
        <v>6611</v>
      </c>
      <c r="AA67" s="53">
        <v>1</v>
      </c>
      <c r="AB67" s="53"/>
      <c r="AC67" s="53"/>
      <c r="AD67" s="114"/>
      <c r="AE67" s="114"/>
      <c r="AF67" s="114"/>
      <c r="AG67" s="114"/>
      <c r="AH67" s="114"/>
      <c r="AI67" s="104"/>
      <c r="AJ67" s="104">
        <f>X67*AA67</f>
        <v>231869.42</v>
      </c>
      <c r="AK67" s="104"/>
    </row>
    <row r="68" spans="1:37" ht="36" customHeight="1" x14ac:dyDescent="0.25">
      <c r="A68" s="53">
        <v>110</v>
      </c>
      <c r="B68" s="53" t="s">
        <v>6807</v>
      </c>
      <c r="C68" s="53" t="s">
        <v>20</v>
      </c>
      <c r="D68" s="54" t="s">
        <v>6974</v>
      </c>
      <c r="E68" s="55">
        <v>99</v>
      </c>
      <c r="F68" s="56"/>
      <c r="G68" s="53" t="s">
        <v>6611</v>
      </c>
      <c r="H68" s="53"/>
      <c r="I68" s="53" t="s">
        <v>6612</v>
      </c>
      <c r="J68" s="53" t="s">
        <v>31</v>
      </c>
      <c r="K68" s="57" t="s">
        <v>6613</v>
      </c>
      <c r="L68" s="53"/>
      <c r="M68" s="59" t="s">
        <v>6615</v>
      </c>
      <c r="N68" s="104"/>
      <c r="O68" s="104">
        <v>121440</v>
      </c>
      <c r="P68" s="105" t="s">
        <v>6582</v>
      </c>
      <c r="Q68" s="105" t="s">
        <v>6582</v>
      </c>
      <c r="R68" s="112" t="s">
        <v>6582</v>
      </c>
      <c r="S68" s="112"/>
      <c r="T68" s="105" t="s">
        <v>6582</v>
      </c>
      <c r="U68" s="105"/>
      <c r="V68" s="114"/>
      <c r="W68" s="114"/>
      <c r="X68" s="104"/>
      <c r="Y68" s="104"/>
      <c r="Z68" s="105"/>
      <c r="AA68" s="105"/>
      <c r="AB68" s="105"/>
      <c r="AC68" s="105"/>
      <c r="AD68" s="114"/>
      <c r="AE68" s="114"/>
      <c r="AF68" s="114"/>
      <c r="AG68" s="114"/>
      <c r="AH68" s="114"/>
      <c r="AI68" s="104"/>
      <c r="AJ68" s="104"/>
      <c r="AK68" s="104"/>
    </row>
    <row r="69" spans="1:37" ht="36" customHeight="1" x14ac:dyDescent="0.25">
      <c r="A69" s="53">
        <v>111</v>
      </c>
      <c r="B69" s="53" t="s">
        <v>6807</v>
      </c>
      <c r="C69" s="53" t="s">
        <v>20</v>
      </c>
      <c r="D69" s="54" t="s">
        <v>6975</v>
      </c>
      <c r="E69" s="55">
        <v>99</v>
      </c>
      <c r="F69" s="56"/>
      <c r="G69" s="53" t="s">
        <v>6611</v>
      </c>
      <c r="H69" s="53"/>
      <c r="I69" s="53" t="s">
        <v>6612</v>
      </c>
      <c r="J69" s="53" t="s">
        <v>31</v>
      </c>
      <c r="K69" s="57" t="s">
        <v>6613</v>
      </c>
      <c r="L69" s="53"/>
      <c r="M69" s="59" t="s">
        <v>6615</v>
      </c>
      <c r="N69" s="104"/>
      <c r="O69" s="104">
        <v>97200</v>
      </c>
      <c r="P69" s="105" t="s">
        <v>6582</v>
      </c>
      <c r="Q69" s="105" t="s">
        <v>6582</v>
      </c>
      <c r="R69" s="112" t="s">
        <v>6582</v>
      </c>
      <c r="S69" s="112"/>
      <c r="T69" s="105" t="s">
        <v>6582</v>
      </c>
      <c r="U69" s="105"/>
      <c r="V69" s="114"/>
      <c r="W69" s="114"/>
      <c r="X69" s="104"/>
      <c r="Y69" s="104"/>
      <c r="Z69" s="105"/>
      <c r="AA69" s="105"/>
      <c r="AB69" s="105"/>
      <c r="AC69" s="105"/>
      <c r="AD69" s="114"/>
      <c r="AE69" s="114"/>
      <c r="AF69" s="114"/>
      <c r="AG69" s="114"/>
      <c r="AH69" s="114"/>
      <c r="AI69" s="104"/>
      <c r="AJ69" s="104"/>
      <c r="AK69" s="104"/>
    </row>
    <row r="70" spans="1:37" ht="36" customHeight="1" x14ac:dyDescent="0.25">
      <c r="A70" s="53">
        <v>112</v>
      </c>
      <c r="B70" s="53" t="s">
        <v>6761</v>
      </c>
      <c r="C70" s="53" t="s">
        <v>20</v>
      </c>
      <c r="D70" s="54" t="s">
        <v>7000</v>
      </c>
      <c r="E70" s="55">
        <v>99</v>
      </c>
      <c r="F70" s="56"/>
      <c r="G70" s="53" t="s">
        <v>6611</v>
      </c>
      <c r="H70" s="53"/>
      <c r="I70" s="53" t="s">
        <v>6612</v>
      </c>
      <c r="J70" s="53" t="s">
        <v>34</v>
      </c>
      <c r="K70" s="57" t="s">
        <v>6613</v>
      </c>
      <c r="L70" s="53" t="s">
        <v>7003</v>
      </c>
      <c r="M70" s="59" t="s">
        <v>6615</v>
      </c>
      <c r="N70" s="104"/>
      <c r="O70" s="104">
        <v>1160400</v>
      </c>
      <c r="P70" s="105" t="s">
        <v>6582</v>
      </c>
      <c r="Q70" s="105" t="s">
        <v>6582</v>
      </c>
      <c r="R70" s="112" t="s">
        <v>6582</v>
      </c>
      <c r="S70" s="112"/>
      <c r="T70" s="105"/>
      <c r="U70" s="105"/>
      <c r="V70" s="114"/>
      <c r="W70" s="114"/>
      <c r="X70" s="104"/>
      <c r="Y70" s="104"/>
      <c r="Z70" s="105"/>
      <c r="AA70" s="105"/>
      <c r="AB70" s="105"/>
      <c r="AC70" s="105"/>
      <c r="AD70" s="114"/>
      <c r="AE70" s="114"/>
      <c r="AF70" s="114"/>
      <c r="AG70" s="114"/>
      <c r="AH70" s="114"/>
      <c r="AI70" s="104"/>
      <c r="AJ70" s="104"/>
      <c r="AK70" s="104"/>
    </row>
    <row r="71" spans="1:37" ht="36" customHeight="1" x14ac:dyDescent="0.25">
      <c r="A71" s="53">
        <v>113</v>
      </c>
      <c r="B71" s="53" t="s">
        <v>6906</v>
      </c>
      <c r="C71" s="53" t="s">
        <v>20</v>
      </c>
      <c r="D71" s="54" t="s">
        <v>7001</v>
      </c>
      <c r="E71" s="55">
        <v>99</v>
      </c>
      <c r="F71" s="56"/>
      <c r="G71" s="53" t="s">
        <v>6611</v>
      </c>
      <c r="H71" s="53"/>
      <c r="I71" s="53" t="s">
        <v>6612</v>
      </c>
      <c r="J71" s="53" t="s">
        <v>34</v>
      </c>
      <c r="K71" s="57" t="s">
        <v>6613</v>
      </c>
      <c r="L71" s="53" t="s">
        <v>7002</v>
      </c>
      <c r="M71" s="59" t="s">
        <v>6615</v>
      </c>
      <c r="N71" s="104"/>
      <c r="O71" s="104">
        <v>720000</v>
      </c>
      <c r="P71" s="105" t="s">
        <v>6582</v>
      </c>
      <c r="Q71" s="105" t="s">
        <v>6582</v>
      </c>
      <c r="R71" s="112" t="s">
        <v>6582</v>
      </c>
      <c r="S71" s="112"/>
      <c r="T71" s="105"/>
      <c r="U71" s="105"/>
      <c r="V71" s="114"/>
      <c r="W71" s="114"/>
      <c r="X71" s="104"/>
      <c r="Y71" s="104"/>
      <c r="Z71" s="105"/>
      <c r="AA71" s="105"/>
      <c r="AB71" s="105"/>
      <c r="AC71" s="105"/>
      <c r="AD71" s="114"/>
      <c r="AE71" s="114"/>
      <c r="AF71" s="114"/>
      <c r="AG71" s="114"/>
      <c r="AH71" s="114"/>
      <c r="AI71" s="104"/>
      <c r="AJ71" s="104"/>
      <c r="AK71" s="104"/>
    </row>
    <row r="72" spans="1:37" ht="36" customHeight="1" x14ac:dyDescent="0.25">
      <c r="A72" s="53">
        <v>114</v>
      </c>
      <c r="B72" s="53" t="s">
        <v>6761</v>
      </c>
      <c r="C72" s="53" t="s">
        <v>7078</v>
      </c>
      <c r="D72" s="54" t="s">
        <v>7079</v>
      </c>
      <c r="E72" s="55">
        <v>99</v>
      </c>
      <c r="F72" s="56"/>
      <c r="G72" s="53" t="s">
        <v>6611</v>
      </c>
      <c r="H72" s="53"/>
      <c r="I72" s="53" t="s">
        <v>6612</v>
      </c>
      <c r="J72" s="53" t="s">
        <v>34</v>
      </c>
      <c r="K72" s="57" t="s">
        <v>6613</v>
      </c>
      <c r="L72" s="53"/>
      <c r="M72" s="59" t="s">
        <v>6680</v>
      </c>
      <c r="N72" s="104">
        <v>57241.8</v>
      </c>
      <c r="O72" s="104"/>
      <c r="P72" s="105" t="s">
        <v>6582</v>
      </c>
      <c r="Q72" s="105" t="s">
        <v>6582</v>
      </c>
      <c r="R72" s="112" t="s">
        <v>6582</v>
      </c>
      <c r="S72" s="112"/>
      <c r="T72" s="105"/>
      <c r="U72" s="105"/>
      <c r="V72" s="114"/>
      <c r="W72" s="114"/>
      <c r="X72" s="104"/>
      <c r="Y72" s="104"/>
      <c r="Z72" s="105"/>
      <c r="AA72" s="105"/>
      <c r="AB72" s="105"/>
      <c r="AC72" s="105"/>
      <c r="AD72" s="114"/>
      <c r="AE72" s="114"/>
      <c r="AF72" s="114"/>
      <c r="AG72" s="114"/>
      <c r="AH72" s="114"/>
      <c r="AI72" s="104"/>
      <c r="AJ72" s="104"/>
      <c r="AK72" s="104"/>
    </row>
    <row r="73" spans="1:37" ht="36" customHeight="1" x14ac:dyDescent="0.25">
      <c r="A73" s="53">
        <v>115</v>
      </c>
      <c r="B73" s="53" t="s">
        <v>6761</v>
      </c>
      <c r="C73" s="53" t="s">
        <v>7078</v>
      </c>
      <c r="D73" s="54" t="s">
        <v>7080</v>
      </c>
      <c r="E73" s="55">
        <v>99</v>
      </c>
      <c r="F73" s="56"/>
      <c r="G73" s="53" t="s">
        <v>6611</v>
      </c>
      <c r="H73" s="53"/>
      <c r="I73" s="53" t="s">
        <v>6612</v>
      </c>
      <c r="J73" s="53" t="s">
        <v>34</v>
      </c>
      <c r="K73" s="57" t="s">
        <v>6613</v>
      </c>
      <c r="L73" s="53"/>
      <c r="M73" s="59" t="s">
        <v>6680</v>
      </c>
      <c r="N73" s="104">
        <v>168362.4</v>
      </c>
      <c r="O73" s="104"/>
      <c r="P73" s="105" t="s">
        <v>6582</v>
      </c>
      <c r="Q73" s="105" t="s">
        <v>6582</v>
      </c>
      <c r="R73" s="112" t="s">
        <v>6582</v>
      </c>
      <c r="S73" s="112"/>
      <c r="T73" s="105"/>
      <c r="U73" s="105"/>
      <c r="V73" s="114"/>
      <c r="W73" s="114"/>
      <c r="X73" s="104"/>
      <c r="Y73" s="104"/>
      <c r="Z73" s="105"/>
      <c r="AA73" s="105"/>
      <c r="AB73" s="105"/>
      <c r="AC73" s="105"/>
      <c r="AD73" s="114"/>
      <c r="AE73" s="114"/>
      <c r="AF73" s="114"/>
      <c r="AG73" s="114"/>
      <c r="AH73" s="114"/>
      <c r="AI73" s="104"/>
      <c r="AJ73" s="104"/>
      <c r="AK73" s="104"/>
    </row>
    <row r="74" spans="1:37" ht="36" customHeight="1" x14ac:dyDescent="0.25">
      <c r="A74" s="53">
        <v>116</v>
      </c>
      <c r="B74" s="53" t="s">
        <v>6761</v>
      </c>
      <c r="C74" s="53" t="s">
        <v>20</v>
      </c>
      <c r="D74" s="54" t="s">
        <v>7081</v>
      </c>
      <c r="E74" s="55">
        <v>99</v>
      </c>
      <c r="F74" s="56"/>
      <c r="G74" s="53" t="s">
        <v>6611</v>
      </c>
      <c r="H74" s="53"/>
      <c r="I74" s="53" t="s">
        <v>6612</v>
      </c>
      <c r="J74" s="53" t="s">
        <v>34</v>
      </c>
      <c r="K74" s="57" t="s">
        <v>6613</v>
      </c>
      <c r="L74" s="53"/>
      <c r="M74" s="59" t="s">
        <v>6615</v>
      </c>
      <c r="N74" s="104"/>
      <c r="O74" s="104">
        <v>97900</v>
      </c>
      <c r="P74" s="105" t="s">
        <v>6582</v>
      </c>
      <c r="Q74" s="105" t="s">
        <v>6582</v>
      </c>
      <c r="R74" s="112" t="s">
        <v>6582</v>
      </c>
      <c r="S74" s="112"/>
      <c r="T74" s="105"/>
      <c r="U74" s="105"/>
      <c r="V74" s="114"/>
      <c r="W74" s="114"/>
      <c r="X74" s="104"/>
      <c r="Y74" s="104"/>
      <c r="Z74" s="105"/>
      <c r="AA74" s="105"/>
      <c r="AB74" s="105"/>
      <c r="AC74" s="105"/>
      <c r="AD74" s="114"/>
      <c r="AE74" s="114"/>
      <c r="AF74" s="114"/>
      <c r="AG74" s="114"/>
      <c r="AH74" s="114"/>
      <c r="AI74" s="104"/>
      <c r="AJ74" s="104"/>
      <c r="AK74" s="104"/>
    </row>
    <row r="75" spans="1:37" ht="36" customHeight="1" x14ac:dyDescent="0.25">
      <c r="A75" s="53">
        <v>117</v>
      </c>
      <c r="B75" s="53" t="s">
        <v>6764</v>
      </c>
      <c r="C75" s="53" t="s">
        <v>16</v>
      </c>
      <c r="D75" s="54" t="s">
        <v>7083</v>
      </c>
      <c r="E75" s="55">
        <v>99</v>
      </c>
      <c r="F75" s="56"/>
      <c r="G75" s="53" t="s">
        <v>6611</v>
      </c>
      <c r="H75" s="53"/>
      <c r="I75" s="53" t="s">
        <v>6612</v>
      </c>
      <c r="J75" s="53" t="s">
        <v>31</v>
      </c>
      <c r="K75" s="57" t="s">
        <v>6613</v>
      </c>
      <c r="L75" s="53" t="s">
        <v>7084</v>
      </c>
      <c r="M75" s="59" t="s">
        <v>6615</v>
      </c>
      <c r="N75" s="104"/>
      <c r="O75" s="104">
        <v>3778579.46</v>
      </c>
      <c r="P75" s="105" t="s">
        <v>6582</v>
      </c>
      <c r="Q75" s="105" t="s">
        <v>6582</v>
      </c>
      <c r="R75" s="112" t="s">
        <v>6582</v>
      </c>
      <c r="S75" s="112"/>
      <c r="T75" s="105"/>
      <c r="U75" s="105"/>
      <c r="V75" s="114"/>
      <c r="W75" s="114"/>
      <c r="X75" s="104"/>
      <c r="Y75" s="104"/>
      <c r="Z75" s="105"/>
      <c r="AA75" s="105"/>
      <c r="AB75" s="105"/>
      <c r="AC75" s="105"/>
      <c r="AD75" s="114"/>
      <c r="AE75" s="114"/>
      <c r="AF75" s="114"/>
      <c r="AG75" s="114"/>
      <c r="AH75" s="114"/>
      <c r="AI75" s="104"/>
      <c r="AJ75" s="104"/>
      <c r="AK75" s="104"/>
    </row>
    <row r="76" spans="1:37" ht="36" customHeight="1" x14ac:dyDescent="0.25">
      <c r="A76" s="53">
        <v>118</v>
      </c>
      <c r="B76" s="53" t="s">
        <v>6906</v>
      </c>
      <c r="C76" s="53" t="s">
        <v>20</v>
      </c>
      <c r="D76" s="54" t="s">
        <v>7092</v>
      </c>
      <c r="E76" s="55">
        <v>99</v>
      </c>
      <c r="F76" s="56"/>
      <c r="G76" s="53" t="s">
        <v>6611</v>
      </c>
      <c r="H76" s="53"/>
      <c r="I76" s="53" t="s">
        <v>6612</v>
      </c>
      <c r="J76" s="53" t="s">
        <v>34</v>
      </c>
      <c r="K76" s="57" t="s">
        <v>6613</v>
      </c>
      <c r="L76" s="53"/>
      <c r="M76" s="59" t="s">
        <v>6615</v>
      </c>
      <c r="N76" s="104"/>
      <c r="O76" s="104">
        <v>3416100</v>
      </c>
      <c r="P76" s="105" t="s">
        <v>6582</v>
      </c>
      <c r="Q76" s="105" t="s">
        <v>6582</v>
      </c>
      <c r="R76" s="112" t="s">
        <v>6582</v>
      </c>
      <c r="S76" s="112"/>
      <c r="T76" s="105"/>
      <c r="U76" s="105"/>
      <c r="V76" s="114"/>
      <c r="W76" s="114"/>
      <c r="X76" s="104"/>
      <c r="Y76" s="104"/>
      <c r="Z76" s="105"/>
      <c r="AA76" s="105"/>
      <c r="AB76" s="105"/>
      <c r="AC76" s="105"/>
      <c r="AD76" s="114"/>
      <c r="AE76" s="114"/>
      <c r="AF76" s="114"/>
      <c r="AG76" s="114"/>
      <c r="AH76" s="114"/>
      <c r="AI76" s="104"/>
      <c r="AJ76" s="104"/>
      <c r="AK76" s="104"/>
    </row>
    <row r="77" spans="1:37" ht="36" customHeight="1" x14ac:dyDescent="0.25">
      <c r="A77" s="53">
        <v>119</v>
      </c>
      <c r="B77" s="53" t="s">
        <v>6761</v>
      </c>
      <c r="C77" s="53" t="s">
        <v>20</v>
      </c>
      <c r="D77" s="54" t="s">
        <v>7093</v>
      </c>
      <c r="E77" s="55">
        <v>99</v>
      </c>
      <c r="F77" s="56"/>
      <c r="G77" s="53" t="s">
        <v>6611</v>
      </c>
      <c r="H77" s="53"/>
      <c r="I77" s="53" t="s">
        <v>6612</v>
      </c>
      <c r="J77" s="53" t="s">
        <v>34</v>
      </c>
      <c r="K77" s="57" t="s">
        <v>6613</v>
      </c>
      <c r="L77" s="53"/>
      <c r="M77" s="59" t="s">
        <v>6615</v>
      </c>
      <c r="N77" s="104"/>
      <c r="O77" s="104">
        <v>315138</v>
      </c>
      <c r="P77" s="105" t="s">
        <v>6582</v>
      </c>
      <c r="Q77" s="105" t="s">
        <v>6582</v>
      </c>
      <c r="R77" s="112" t="s">
        <v>6582</v>
      </c>
      <c r="S77" s="112"/>
      <c r="T77" s="105"/>
      <c r="U77" s="105"/>
      <c r="V77" s="114"/>
      <c r="W77" s="114"/>
      <c r="X77" s="104"/>
      <c r="Y77" s="104"/>
      <c r="Z77" s="105"/>
      <c r="AA77" s="105"/>
      <c r="AB77" s="105"/>
      <c r="AC77" s="105"/>
      <c r="AD77" s="114"/>
      <c r="AE77" s="114"/>
      <c r="AF77" s="114"/>
      <c r="AG77" s="114"/>
      <c r="AH77" s="114"/>
      <c r="AI77" s="104"/>
      <c r="AJ77" s="104"/>
      <c r="AK77" s="104"/>
    </row>
    <row r="78" spans="1:37" ht="36" customHeight="1" x14ac:dyDescent="0.25">
      <c r="A78" s="53">
        <v>120</v>
      </c>
      <c r="B78" s="53" t="s">
        <v>6761</v>
      </c>
      <c r="C78" s="53" t="s">
        <v>7078</v>
      </c>
      <c r="D78" s="54" t="s">
        <v>7099</v>
      </c>
      <c r="E78" s="55">
        <v>99</v>
      </c>
      <c r="F78" s="56"/>
      <c r="G78" s="53" t="s">
        <v>6611</v>
      </c>
      <c r="H78" s="53"/>
      <c r="I78" s="53" t="s">
        <v>6612</v>
      </c>
      <c r="J78" s="53" t="s">
        <v>36</v>
      </c>
      <c r="K78" s="57" t="s">
        <v>6613</v>
      </c>
      <c r="L78" s="53"/>
      <c r="M78" s="59" t="s">
        <v>6680</v>
      </c>
      <c r="N78" s="104">
        <v>100289.62</v>
      </c>
      <c r="O78" s="104"/>
      <c r="P78" s="105" t="s">
        <v>6582</v>
      </c>
      <c r="Q78" s="105" t="s">
        <v>6582</v>
      </c>
      <c r="R78" s="112" t="s">
        <v>6582</v>
      </c>
      <c r="S78" s="112"/>
      <c r="T78" s="105"/>
      <c r="U78" s="105"/>
      <c r="V78" s="114"/>
      <c r="W78" s="114"/>
      <c r="X78" s="104"/>
      <c r="Y78" s="104"/>
      <c r="Z78" s="105"/>
      <c r="AA78" s="105"/>
      <c r="AB78" s="105"/>
      <c r="AC78" s="105"/>
      <c r="AD78" s="114"/>
      <c r="AE78" s="114"/>
      <c r="AF78" s="114"/>
      <c r="AG78" s="114"/>
      <c r="AH78" s="114"/>
      <c r="AI78" s="104"/>
      <c r="AJ78" s="104"/>
      <c r="AK78" s="104"/>
    </row>
    <row r="79" spans="1:37" ht="36" customHeight="1" x14ac:dyDescent="0.25">
      <c r="A79" s="53">
        <v>121</v>
      </c>
      <c r="B79" s="53" t="s">
        <v>6761</v>
      </c>
      <c r="C79" s="53" t="s">
        <v>7078</v>
      </c>
      <c r="D79" s="54" t="s">
        <v>7100</v>
      </c>
      <c r="E79" s="55">
        <v>99</v>
      </c>
      <c r="F79" s="56"/>
      <c r="G79" s="53" t="s">
        <v>6611</v>
      </c>
      <c r="H79" s="53"/>
      <c r="I79" s="53" t="s">
        <v>6612</v>
      </c>
      <c r="J79" s="53" t="s">
        <v>36</v>
      </c>
      <c r="K79" s="57" t="s">
        <v>6613</v>
      </c>
      <c r="L79" s="53"/>
      <c r="M79" s="59" t="s">
        <v>6680</v>
      </c>
      <c r="N79" s="104">
        <v>157663.54</v>
      </c>
      <c r="O79" s="104"/>
      <c r="P79" s="105" t="s">
        <v>6582</v>
      </c>
      <c r="Q79" s="105" t="s">
        <v>6582</v>
      </c>
      <c r="R79" s="112" t="s">
        <v>6582</v>
      </c>
      <c r="S79" s="112"/>
      <c r="T79" s="105"/>
      <c r="U79" s="105"/>
      <c r="V79" s="114"/>
      <c r="W79" s="114"/>
      <c r="X79" s="104"/>
      <c r="Y79" s="104"/>
      <c r="Z79" s="105"/>
      <c r="AA79" s="105"/>
      <c r="AB79" s="105"/>
      <c r="AC79" s="105"/>
      <c r="AD79" s="114"/>
      <c r="AE79" s="114"/>
      <c r="AF79" s="114"/>
      <c r="AG79" s="114"/>
      <c r="AH79" s="114"/>
      <c r="AI79" s="104"/>
      <c r="AJ79" s="104"/>
      <c r="AK79" s="104"/>
    </row>
    <row r="80" spans="1:37" ht="36" customHeight="1" x14ac:dyDescent="0.25">
      <c r="A80" s="53">
        <v>122</v>
      </c>
      <c r="B80" s="53" t="s">
        <v>6761</v>
      </c>
      <c r="C80" s="53" t="s">
        <v>20</v>
      </c>
      <c r="D80" s="54" t="s">
        <v>7101</v>
      </c>
      <c r="E80" s="55">
        <v>99</v>
      </c>
      <c r="F80" s="56"/>
      <c r="G80" s="53" t="s">
        <v>6611</v>
      </c>
      <c r="H80" s="53"/>
      <c r="I80" s="53" t="s">
        <v>6612</v>
      </c>
      <c r="J80" s="53" t="s">
        <v>36</v>
      </c>
      <c r="K80" s="57" t="s">
        <v>6613</v>
      </c>
      <c r="L80" s="53"/>
      <c r="M80" s="59" t="s">
        <v>6615</v>
      </c>
      <c r="N80" s="104"/>
      <c r="O80" s="104">
        <v>375932.83</v>
      </c>
      <c r="P80" s="105" t="s">
        <v>6582</v>
      </c>
      <c r="Q80" s="105" t="s">
        <v>6582</v>
      </c>
      <c r="R80" s="112" t="s">
        <v>6582</v>
      </c>
      <c r="S80" s="112"/>
      <c r="T80" s="105"/>
      <c r="U80" s="105"/>
      <c r="V80" s="114"/>
      <c r="W80" s="114"/>
      <c r="X80" s="104"/>
      <c r="Y80" s="104"/>
      <c r="Z80" s="105"/>
      <c r="AA80" s="105"/>
      <c r="AB80" s="105"/>
      <c r="AC80" s="105"/>
      <c r="AD80" s="114"/>
      <c r="AE80" s="114"/>
      <c r="AF80" s="114"/>
      <c r="AG80" s="114"/>
      <c r="AH80" s="114"/>
      <c r="AI80" s="104"/>
      <c r="AJ80" s="104"/>
      <c r="AK80" s="104"/>
    </row>
    <row r="81" spans="1:37" ht="36" customHeight="1" x14ac:dyDescent="0.25">
      <c r="A81" s="53">
        <v>123</v>
      </c>
      <c r="B81" s="53" t="s">
        <v>6906</v>
      </c>
      <c r="C81" s="53" t="s">
        <v>20</v>
      </c>
      <c r="D81" s="54" t="s">
        <v>7102</v>
      </c>
      <c r="E81" s="55">
        <v>99</v>
      </c>
      <c r="F81" s="56"/>
      <c r="G81" s="53" t="s">
        <v>6611</v>
      </c>
      <c r="H81" s="53"/>
      <c r="I81" s="53" t="s">
        <v>6612</v>
      </c>
      <c r="J81" s="53" t="s">
        <v>36</v>
      </c>
      <c r="K81" s="57" t="s">
        <v>6613</v>
      </c>
      <c r="L81" s="53"/>
      <c r="M81" s="59" t="s">
        <v>6615</v>
      </c>
      <c r="N81" s="104"/>
      <c r="O81" s="104">
        <v>1605830</v>
      </c>
      <c r="P81" s="105" t="s">
        <v>6582</v>
      </c>
      <c r="Q81" s="105" t="s">
        <v>6582</v>
      </c>
      <c r="R81" s="112" t="s">
        <v>6582</v>
      </c>
      <c r="S81" s="112"/>
      <c r="T81" s="105"/>
      <c r="U81" s="105"/>
      <c r="V81" s="114"/>
      <c r="W81" s="114"/>
      <c r="X81" s="104"/>
      <c r="Y81" s="104"/>
      <c r="Z81" s="105"/>
      <c r="AA81" s="105"/>
      <c r="AB81" s="105"/>
      <c r="AC81" s="105"/>
      <c r="AD81" s="114"/>
      <c r="AE81" s="114"/>
      <c r="AF81" s="114"/>
      <c r="AG81" s="114"/>
      <c r="AH81" s="114"/>
      <c r="AI81" s="104"/>
      <c r="AJ81" s="104"/>
      <c r="AK81" s="104"/>
    </row>
    <row r="82" spans="1:37" ht="36" customHeight="1" x14ac:dyDescent="0.25">
      <c r="A82" s="53">
        <v>124</v>
      </c>
      <c r="B82" s="53" t="s">
        <v>6806</v>
      </c>
      <c r="C82" s="53" t="s">
        <v>16</v>
      </c>
      <c r="D82" s="54" t="s">
        <v>7103</v>
      </c>
      <c r="E82" s="55">
        <v>99</v>
      </c>
      <c r="F82" s="56"/>
      <c r="G82" s="53" t="s">
        <v>6611</v>
      </c>
      <c r="H82" s="53"/>
      <c r="I82" s="53" t="s">
        <v>6612</v>
      </c>
      <c r="J82" s="53" t="s">
        <v>36</v>
      </c>
      <c r="K82" s="57" t="s">
        <v>6613</v>
      </c>
      <c r="L82" s="53"/>
      <c r="M82" s="59" t="s">
        <v>6615</v>
      </c>
      <c r="N82" s="104"/>
      <c r="O82" s="104">
        <v>705589.25</v>
      </c>
      <c r="P82" s="105" t="s">
        <v>6582</v>
      </c>
      <c r="Q82" s="105" t="s">
        <v>6582</v>
      </c>
      <c r="R82" s="112" t="s">
        <v>6582</v>
      </c>
      <c r="S82" s="112"/>
      <c r="T82" s="105"/>
      <c r="U82" s="105"/>
      <c r="V82" s="114"/>
      <c r="W82" s="114"/>
      <c r="X82" s="104"/>
      <c r="Y82" s="104"/>
      <c r="Z82" s="105"/>
      <c r="AA82" s="105"/>
      <c r="AB82" s="105"/>
      <c r="AC82" s="105"/>
      <c r="AD82" s="114"/>
      <c r="AE82" s="114"/>
      <c r="AF82" s="114"/>
      <c r="AG82" s="114"/>
      <c r="AH82" s="114"/>
      <c r="AI82" s="104"/>
      <c r="AJ82" s="104"/>
      <c r="AK82" s="104"/>
    </row>
    <row r="83" spans="1:37" ht="36" customHeight="1" x14ac:dyDescent="0.25">
      <c r="A83" s="53">
        <v>125</v>
      </c>
      <c r="B83" s="53" t="s">
        <v>6761</v>
      </c>
      <c r="C83" s="53" t="s">
        <v>7078</v>
      </c>
      <c r="D83" s="54" t="s">
        <v>7104</v>
      </c>
      <c r="E83" s="55">
        <v>99</v>
      </c>
      <c r="F83" s="56"/>
      <c r="G83" s="53" t="s">
        <v>6611</v>
      </c>
      <c r="H83" s="53"/>
      <c r="I83" s="53" t="s">
        <v>6612</v>
      </c>
      <c r="J83" s="53" t="s">
        <v>36</v>
      </c>
      <c r="K83" s="57" t="s">
        <v>6613</v>
      </c>
      <c r="L83" s="53"/>
      <c r="M83" s="59" t="s">
        <v>6680</v>
      </c>
      <c r="N83" s="104">
        <v>188626.54</v>
      </c>
      <c r="O83" s="104"/>
      <c r="P83" s="105" t="s">
        <v>6582</v>
      </c>
      <c r="Q83" s="105" t="s">
        <v>6582</v>
      </c>
      <c r="R83" s="112" t="s">
        <v>6582</v>
      </c>
      <c r="S83" s="112"/>
      <c r="T83" s="105"/>
      <c r="U83" s="105"/>
      <c r="V83" s="114"/>
      <c r="W83" s="114"/>
      <c r="X83" s="104"/>
      <c r="Y83" s="104"/>
      <c r="Z83" s="105"/>
      <c r="AA83" s="105"/>
      <c r="AB83" s="105"/>
      <c r="AC83" s="105"/>
      <c r="AD83" s="114"/>
      <c r="AE83" s="114"/>
      <c r="AF83" s="114"/>
      <c r="AG83" s="114"/>
      <c r="AH83" s="114"/>
      <c r="AI83" s="104"/>
      <c r="AJ83" s="104"/>
      <c r="AK83" s="104"/>
    </row>
    <row r="84" spans="1:37" ht="36" customHeight="1" x14ac:dyDescent="0.25">
      <c r="A84" s="53">
        <v>126</v>
      </c>
      <c r="B84" s="53" t="s">
        <v>6761</v>
      </c>
      <c r="C84" s="53" t="s">
        <v>7078</v>
      </c>
      <c r="D84" s="54" t="s">
        <v>7105</v>
      </c>
      <c r="E84" s="55">
        <v>99</v>
      </c>
      <c r="F84" s="56"/>
      <c r="G84" s="53" t="s">
        <v>6611</v>
      </c>
      <c r="H84" s="53"/>
      <c r="I84" s="53" t="s">
        <v>6612</v>
      </c>
      <c r="J84" s="53" t="s">
        <v>36</v>
      </c>
      <c r="K84" s="57" t="s">
        <v>6613</v>
      </c>
      <c r="L84" s="53"/>
      <c r="M84" s="59" t="s">
        <v>6680</v>
      </c>
      <c r="N84" s="104">
        <v>98338.5</v>
      </c>
      <c r="O84" s="104"/>
      <c r="P84" s="105" t="s">
        <v>6582</v>
      </c>
      <c r="Q84" s="105" t="s">
        <v>6582</v>
      </c>
      <c r="R84" s="112" t="s">
        <v>6582</v>
      </c>
      <c r="S84" s="112"/>
      <c r="T84" s="105"/>
      <c r="U84" s="105"/>
      <c r="V84" s="114"/>
      <c r="W84" s="114"/>
      <c r="X84" s="104"/>
      <c r="Y84" s="104"/>
      <c r="Z84" s="105"/>
      <c r="AA84" s="105"/>
      <c r="AB84" s="105"/>
      <c r="AC84" s="105"/>
      <c r="AD84" s="114"/>
      <c r="AE84" s="114"/>
      <c r="AF84" s="114"/>
      <c r="AG84" s="114"/>
      <c r="AH84" s="114"/>
      <c r="AI84" s="104"/>
      <c r="AJ84" s="104"/>
      <c r="AK84" s="104"/>
    </row>
    <row r="85" spans="1:37" ht="36" customHeight="1" x14ac:dyDescent="0.25">
      <c r="A85" s="53">
        <v>127</v>
      </c>
      <c r="B85" s="53" t="s">
        <v>6761</v>
      </c>
      <c r="C85" s="53" t="s">
        <v>20</v>
      </c>
      <c r="D85" s="54" t="s">
        <v>7111</v>
      </c>
      <c r="E85" s="55">
        <v>99</v>
      </c>
      <c r="F85" s="56"/>
      <c r="G85" s="53" t="s">
        <v>6611</v>
      </c>
      <c r="H85" s="53"/>
      <c r="I85" s="53" t="s">
        <v>6612</v>
      </c>
      <c r="J85" s="53" t="s">
        <v>36</v>
      </c>
      <c r="K85" s="57" t="s">
        <v>6613</v>
      </c>
      <c r="L85" s="53"/>
      <c r="M85" s="59" t="s">
        <v>6615</v>
      </c>
      <c r="N85" s="104"/>
      <c r="O85" s="104">
        <v>110500</v>
      </c>
      <c r="P85" s="105" t="s">
        <v>6582</v>
      </c>
      <c r="Q85" s="105" t="s">
        <v>6582</v>
      </c>
      <c r="R85" s="112" t="s">
        <v>6582</v>
      </c>
      <c r="S85" s="112"/>
      <c r="T85" s="105"/>
      <c r="U85" s="105"/>
      <c r="V85" s="114"/>
      <c r="W85" s="114"/>
      <c r="X85" s="104"/>
      <c r="Y85" s="104"/>
      <c r="Z85" s="105"/>
      <c r="AA85" s="105"/>
      <c r="AB85" s="105"/>
      <c r="AC85" s="105"/>
      <c r="AD85" s="114"/>
      <c r="AE85" s="114"/>
      <c r="AF85" s="114"/>
      <c r="AG85" s="114"/>
      <c r="AH85" s="114"/>
      <c r="AI85" s="104"/>
      <c r="AJ85" s="104"/>
      <c r="AK85" s="104"/>
    </row>
    <row r="86" spans="1:37" ht="36" customHeight="1" x14ac:dyDescent="0.25">
      <c r="A86" s="53">
        <v>128</v>
      </c>
      <c r="B86" s="53" t="s">
        <v>6807</v>
      </c>
      <c r="C86" s="53" t="s">
        <v>20</v>
      </c>
      <c r="D86" s="54" t="s">
        <v>7112</v>
      </c>
      <c r="E86" s="55">
        <v>99</v>
      </c>
      <c r="F86" s="56"/>
      <c r="G86" s="53" t="s">
        <v>6611</v>
      </c>
      <c r="H86" s="53"/>
      <c r="I86" s="53" t="s">
        <v>6612</v>
      </c>
      <c r="J86" s="53" t="s">
        <v>36</v>
      </c>
      <c r="K86" s="57" t="s">
        <v>6613</v>
      </c>
      <c r="L86" s="53"/>
      <c r="M86" s="59" t="s">
        <v>6615</v>
      </c>
      <c r="N86" s="104"/>
      <c r="O86" s="104">
        <v>61920</v>
      </c>
      <c r="P86" s="105" t="s">
        <v>6582</v>
      </c>
      <c r="Q86" s="105" t="s">
        <v>6582</v>
      </c>
      <c r="R86" s="112" t="s">
        <v>6582</v>
      </c>
      <c r="S86" s="112"/>
      <c r="T86" s="105"/>
      <c r="U86" s="105"/>
      <c r="V86" s="114"/>
      <c r="W86" s="114"/>
      <c r="X86" s="104"/>
      <c r="Y86" s="104"/>
      <c r="Z86" s="105"/>
      <c r="AA86" s="105"/>
      <c r="AB86" s="105"/>
      <c r="AC86" s="105"/>
      <c r="AD86" s="114"/>
      <c r="AE86" s="114"/>
      <c r="AF86" s="114"/>
      <c r="AG86" s="114"/>
      <c r="AH86" s="114"/>
      <c r="AI86" s="104"/>
      <c r="AJ86" s="104"/>
      <c r="AK86" s="104"/>
    </row>
    <row r="87" spans="1:37" ht="36" customHeight="1" x14ac:dyDescent="0.25">
      <c r="A87" s="53">
        <v>129</v>
      </c>
      <c r="B87" s="53" t="s">
        <v>6906</v>
      </c>
      <c r="C87" s="53" t="s">
        <v>20</v>
      </c>
      <c r="D87" s="54" t="s">
        <v>7113</v>
      </c>
      <c r="E87" s="55">
        <v>99</v>
      </c>
      <c r="F87" s="56"/>
      <c r="G87" s="53" t="s">
        <v>6611</v>
      </c>
      <c r="H87" s="53"/>
      <c r="I87" s="53" t="s">
        <v>6612</v>
      </c>
      <c r="J87" s="53" t="s">
        <v>36</v>
      </c>
      <c r="K87" s="57" t="s">
        <v>6613</v>
      </c>
      <c r="L87" s="53"/>
      <c r="M87" s="59" t="s">
        <v>6615</v>
      </c>
      <c r="N87" s="104"/>
      <c r="O87" s="104">
        <v>702058.42</v>
      </c>
      <c r="P87" s="105" t="s">
        <v>6582</v>
      </c>
      <c r="Q87" s="105" t="s">
        <v>6582</v>
      </c>
      <c r="R87" s="112" t="s">
        <v>6582</v>
      </c>
      <c r="S87" s="112"/>
      <c r="T87" s="105"/>
      <c r="U87" s="105"/>
      <c r="V87" s="114"/>
      <c r="W87" s="114"/>
      <c r="X87" s="104"/>
      <c r="Y87" s="104"/>
      <c r="Z87" s="105"/>
      <c r="AA87" s="105"/>
      <c r="AB87" s="105"/>
      <c r="AC87" s="105"/>
      <c r="AD87" s="114"/>
      <c r="AE87" s="114"/>
      <c r="AF87" s="114"/>
      <c r="AG87" s="114"/>
      <c r="AH87" s="114"/>
      <c r="AI87" s="104"/>
      <c r="AJ87" s="104"/>
      <c r="AK87" s="104"/>
    </row>
    <row r="88" spans="1:37" ht="36" customHeight="1" x14ac:dyDescent="0.25">
      <c r="A88" s="53">
        <v>130</v>
      </c>
      <c r="B88" s="53" t="s">
        <v>6761</v>
      </c>
      <c r="C88" s="53" t="s">
        <v>16</v>
      </c>
      <c r="D88" s="54" t="s">
        <v>7114</v>
      </c>
      <c r="E88" s="55">
        <v>99</v>
      </c>
      <c r="F88" s="56"/>
      <c r="G88" s="53" t="s">
        <v>6611</v>
      </c>
      <c r="H88" s="53"/>
      <c r="I88" s="53" t="s">
        <v>6612</v>
      </c>
      <c r="J88" s="53" t="s">
        <v>36</v>
      </c>
      <c r="K88" s="57" t="s">
        <v>6613</v>
      </c>
      <c r="L88" s="53"/>
      <c r="M88" s="59" t="s">
        <v>6680</v>
      </c>
      <c r="N88" s="104">
        <v>124464.84</v>
      </c>
      <c r="O88" s="104"/>
      <c r="P88" s="105" t="s">
        <v>6582</v>
      </c>
      <c r="Q88" s="105" t="s">
        <v>6582</v>
      </c>
      <c r="R88" s="112" t="s">
        <v>6582</v>
      </c>
      <c r="S88" s="112"/>
      <c r="T88" s="105"/>
      <c r="U88" s="105"/>
      <c r="V88" s="114"/>
      <c r="W88" s="114"/>
      <c r="X88" s="104"/>
      <c r="Y88" s="104"/>
      <c r="Z88" s="105"/>
      <c r="AA88" s="105"/>
      <c r="AB88" s="105"/>
      <c r="AC88" s="105"/>
      <c r="AD88" s="114"/>
      <c r="AE88" s="114"/>
      <c r="AF88" s="114"/>
      <c r="AG88" s="114"/>
      <c r="AH88" s="114"/>
      <c r="AI88" s="104"/>
      <c r="AJ88" s="104"/>
      <c r="AK88" s="104"/>
    </row>
    <row r="89" spans="1:37" ht="36" customHeight="1" x14ac:dyDescent="0.25">
      <c r="A89" s="53">
        <v>131</v>
      </c>
      <c r="B89" s="53" t="s">
        <v>6807</v>
      </c>
      <c r="C89" s="53" t="s">
        <v>20</v>
      </c>
      <c r="D89" s="54" t="s">
        <v>7120</v>
      </c>
      <c r="E89" s="55">
        <v>99</v>
      </c>
      <c r="F89" s="56"/>
      <c r="G89" s="53" t="s">
        <v>6611</v>
      </c>
      <c r="H89" s="53"/>
      <c r="I89" s="53" t="s">
        <v>6612</v>
      </c>
      <c r="J89" s="53" t="s">
        <v>38</v>
      </c>
      <c r="K89" s="57" t="s">
        <v>6613</v>
      </c>
      <c r="L89" s="53"/>
      <c r="M89" s="59" t="s">
        <v>6615</v>
      </c>
      <c r="N89" s="104"/>
      <c r="O89" s="104">
        <v>97200</v>
      </c>
      <c r="P89" s="105"/>
      <c r="Q89" s="105"/>
      <c r="R89" s="112"/>
      <c r="S89" s="112"/>
      <c r="T89" s="105"/>
      <c r="U89" s="105"/>
      <c r="V89" s="114"/>
      <c r="W89" s="114"/>
      <c r="X89" s="104"/>
      <c r="Y89" s="104"/>
      <c r="Z89" s="105"/>
      <c r="AA89" s="105"/>
      <c r="AB89" s="105"/>
      <c r="AC89" s="105"/>
      <c r="AD89" s="114"/>
      <c r="AE89" s="114"/>
      <c r="AF89" s="114"/>
      <c r="AG89" s="114"/>
      <c r="AH89" s="114"/>
      <c r="AI89" s="104"/>
      <c r="AJ89" s="104"/>
      <c r="AK89" s="104"/>
    </row>
    <row r="90" spans="1:37" ht="36" customHeight="1" x14ac:dyDescent="0.25">
      <c r="A90" s="53">
        <v>133</v>
      </c>
      <c r="B90" s="53" t="s">
        <v>6761</v>
      </c>
      <c r="C90" s="53" t="s">
        <v>7078</v>
      </c>
      <c r="D90" s="54" t="s">
        <v>7121</v>
      </c>
      <c r="E90" s="55">
        <v>99</v>
      </c>
      <c r="F90" s="56"/>
      <c r="G90" s="53" t="s">
        <v>6611</v>
      </c>
      <c r="H90" s="53"/>
      <c r="I90" s="53" t="s">
        <v>6612</v>
      </c>
      <c r="J90" s="53" t="s">
        <v>38</v>
      </c>
      <c r="K90" s="57" t="s">
        <v>6613</v>
      </c>
      <c r="L90" s="53"/>
      <c r="M90" s="59" t="s">
        <v>6680</v>
      </c>
      <c r="N90" s="104">
        <v>160892</v>
      </c>
      <c r="O90" s="104"/>
      <c r="P90" s="105"/>
      <c r="Q90" s="105"/>
      <c r="R90" s="112"/>
      <c r="S90" s="112"/>
      <c r="T90" s="105"/>
      <c r="U90" s="105"/>
      <c r="V90" s="114"/>
      <c r="W90" s="114"/>
      <c r="X90" s="104"/>
      <c r="Y90" s="104"/>
      <c r="Z90" s="105"/>
      <c r="AA90" s="105"/>
      <c r="AB90" s="105"/>
      <c r="AC90" s="105"/>
      <c r="AD90" s="114"/>
      <c r="AE90" s="114"/>
      <c r="AF90" s="114"/>
      <c r="AG90" s="114"/>
      <c r="AH90" s="114"/>
      <c r="AI90" s="104"/>
      <c r="AJ90" s="104"/>
      <c r="AK90" s="104"/>
    </row>
    <row r="91" spans="1:37" ht="36" customHeight="1" x14ac:dyDescent="0.25">
      <c r="A91" s="53">
        <v>134</v>
      </c>
      <c r="B91" s="53" t="s">
        <v>6761</v>
      </c>
      <c r="C91" s="53" t="s">
        <v>7078</v>
      </c>
      <c r="D91" s="54" t="s">
        <v>7122</v>
      </c>
      <c r="E91" s="55">
        <v>99</v>
      </c>
      <c r="F91" s="56"/>
      <c r="G91" s="53" t="s">
        <v>6611</v>
      </c>
      <c r="H91" s="53"/>
      <c r="I91" s="53" t="s">
        <v>6612</v>
      </c>
      <c r="J91" s="53" t="s">
        <v>38</v>
      </c>
      <c r="K91" s="57" t="s">
        <v>6613</v>
      </c>
      <c r="L91" s="53"/>
      <c r="M91" s="59" t="s">
        <v>6680</v>
      </c>
      <c r="N91" s="104">
        <v>61145</v>
      </c>
      <c r="O91" s="104"/>
      <c r="P91" s="105"/>
      <c r="Q91" s="105"/>
      <c r="R91" s="112"/>
      <c r="S91" s="112"/>
      <c r="T91" s="105"/>
      <c r="U91" s="105"/>
      <c r="V91" s="114"/>
      <c r="W91" s="114"/>
      <c r="X91" s="104"/>
      <c r="Y91" s="104"/>
      <c r="Z91" s="105"/>
      <c r="AA91" s="105"/>
      <c r="AB91" s="105"/>
      <c r="AC91" s="105"/>
      <c r="AD91" s="114"/>
      <c r="AE91" s="114"/>
      <c r="AF91" s="114"/>
      <c r="AG91" s="114"/>
      <c r="AH91" s="114"/>
      <c r="AI91" s="104"/>
      <c r="AJ91" s="104"/>
      <c r="AK91" s="104"/>
    </row>
    <row r="92" spans="1:37" ht="36" customHeight="1" x14ac:dyDescent="0.25">
      <c r="A92" s="53">
        <v>135</v>
      </c>
      <c r="B92" s="53" t="s">
        <v>6906</v>
      </c>
      <c r="C92" s="53" t="s">
        <v>20</v>
      </c>
      <c r="D92" s="54" t="s">
        <v>7123</v>
      </c>
      <c r="E92" s="55">
        <v>99</v>
      </c>
      <c r="F92" s="56"/>
      <c r="G92" s="53" t="s">
        <v>6611</v>
      </c>
      <c r="H92" s="53"/>
      <c r="I92" s="53" t="s">
        <v>6612</v>
      </c>
      <c r="J92" s="53" t="s">
        <v>38</v>
      </c>
      <c r="K92" s="57" t="s">
        <v>6613</v>
      </c>
      <c r="L92" s="53" t="s">
        <v>7141</v>
      </c>
      <c r="M92" s="59" t="s">
        <v>6615</v>
      </c>
      <c r="N92" s="104"/>
      <c r="O92" s="104">
        <v>1720106</v>
      </c>
      <c r="P92" s="105"/>
      <c r="Q92" s="105"/>
      <c r="R92" s="112"/>
      <c r="S92" s="112"/>
      <c r="T92" s="105"/>
      <c r="U92" s="105"/>
      <c r="V92" s="114"/>
      <c r="W92" s="114"/>
      <c r="X92" s="104"/>
      <c r="Y92" s="104"/>
      <c r="Z92" s="105"/>
      <c r="AA92" s="105"/>
      <c r="AB92" s="105"/>
      <c r="AC92" s="105"/>
      <c r="AD92" s="114"/>
      <c r="AE92" s="114"/>
      <c r="AF92" s="114"/>
      <c r="AG92" s="114"/>
      <c r="AH92" s="114"/>
      <c r="AI92" s="104"/>
      <c r="AJ92" s="104"/>
      <c r="AK92" s="104"/>
    </row>
    <row r="93" spans="1:37" ht="36" customHeight="1" x14ac:dyDescent="0.25">
      <c r="A93" s="53">
        <v>136</v>
      </c>
      <c r="B93" s="53" t="s">
        <v>6807</v>
      </c>
      <c r="C93" s="53" t="s">
        <v>20</v>
      </c>
      <c r="D93" s="54" t="s">
        <v>7124</v>
      </c>
      <c r="E93" s="55">
        <v>99</v>
      </c>
      <c r="F93" s="56"/>
      <c r="G93" s="53" t="s">
        <v>6951</v>
      </c>
      <c r="H93" s="53">
        <v>3.9</v>
      </c>
      <c r="I93" s="53" t="s">
        <v>6612</v>
      </c>
      <c r="J93" s="53" t="s">
        <v>38</v>
      </c>
      <c r="K93" s="57" t="s">
        <v>6613</v>
      </c>
      <c r="L93" s="53" t="s">
        <v>7125</v>
      </c>
      <c r="M93" s="59" t="s">
        <v>6615</v>
      </c>
      <c r="N93" s="104"/>
      <c r="O93" s="104">
        <v>1180818.6000000001</v>
      </c>
      <c r="P93" s="105"/>
      <c r="Q93" s="105"/>
      <c r="R93" s="112"/>
      <c r="S93" s="112"/>
      <c r="T93" s="105"/>
      <c r="U93" s="105"/>
      <c r="V93" s="114"/>
      <c r="W93" s="114"/>
      <c r="X93" s="104"/>
      <c r="Y93" s="104"/>
      <c r="Z93" s="105"/>
      <c r="AA93" s="105"/>
      <c r="AB93" s="105"/>
      <c r="AC93" s="105"/>
      <c r="AD93" s="114"/>
      <c r="AE93" s="114"/>
      <c r="AF93" s="114"/>
      <c r="AG93" s="114"/>
      <c r="AH93" s="114"/>
      <c r="AI93" s="104"/>
      <c r="AJ93" s="104"/>
      <c r="AK93" s="104"/>
    </row>
    <row r="94" spans="1:37" ht="36" customHeight="1" x14ac:dyDescent="0.25">
      <c r="A94" s="53">
        <v>137</v>
      </c>
      <c r="B94" s="53" t="s">
        <v>6906</v>
      </c>
      <c r="C94" s="53" t="s">
        <v>20</v>
      </c>
      <c r="D94" s="54" t="s">
        <v>7133</v>
      </c>
      <c r="E94" s="55">
        <v>99</v>
      </c>
      <c r="F94" s="56"/>
      <c r="G94" s="53" t="s">
        <v>6611</v>
      </c>
      <c r="H94" s="53"/>
      <c r="I94" s="53" t="s">
        <v>6612</v>
      </c>
      <c r="J94" s="53" t="s">
        <v>38</v>
      </c>
      <c r="K94" s="53" t="s">
        <v>6613</v>
      </c>
      <c r="L94" s="57"/>
      <c r="M94" s="59" t="s">
        <v>6615</v>
      </c>
      <c r="N94" s="104"/>
      <c r="O94" s="104">
        <v>114617308</v>
      </c>
      <c r="P94" s="105"/>
      <c r="Q94" s="105"/>
      <c r="R94" s="112"/>
      <c r="S94" s="112"/>
      <c r="T94" s="105"/>
      <c r="U94" s="105"/>
      <c r="V94" s="114"/>
      <c r="W94" s="114"/>
      <c r="X94" s="104"/>
      <c r="Y94" s="104"/>
      <c r="Z94" s="105"/>
      <c r="AA94" s="105"/>
      <c r="AB94" s="105"/>
      <c r="AC94" s="105"/>
      <c r="AD94" s="114"/>
      <c r="AE94" s="114"/>
      <c r="AF94" s="114"/>
      <c r="AG94" s="114"/>
      <c r="AH94" s="114"/>
      <c r="AI94" s="104"/>
      <c r="AJ94" s="104"/>
      <c r="AK94" s="104"/>
    </row>
    <row r="95" spans="1:37" ht="36" customHeight="1" x14ac:dyDescent="0.25">
      <c r="A95" s="53">
        <v>138</v>
      </c>
      <c r="B95" s="53" t="s">
        <v>6761</v>
      </c>
      <c r="C95" s="53" t="s">
        <v>20</v>
      </c>
      <c r="D95" s="54" t="s">
        <v>7134</v>
      </c>
      <c r="E95" s="55">
        <v>99</v>
      </c>
      <c r="F95" s="56"/>
      <c r="G95" s="53" t="s">
        <v>6611</v>
      </c>
      <c r="H95" s="53"/>
      <c r="I95" s="53" t="s">
        <v>6612</v>
      </c>
      <c r="J95" s="53" t="s">
        <v>40</v>
      </c>
      <c r="K95" s="53" t="s">
        <v>6613</v>
      </c>
      <c r="L95" s="57"/>
      <c r="M95" s="59" t="s">
        <v>6615</v>
      </c>
      <c r="N95" s="104"/>
      <c r="O95" s="104">
        <v>467000</v>
      </c>
      <c r="P95" s="105"/>
      <c r="Q95" s="105"/>
      <c r="R95" s="112"/>
      <c r="S95" s="112"/>
      <c r="T95" s="105"/>
      <c r="U95" s="105"/>
      <c r="V95" s="114"/>
      <c r="W95" s="114"/>
      <c r="X95" s="104"/>
      <c r="Y95" s="104"/>
      <c r="Z95" s="105"/>
      <c r="AA95" s="105"/>
      <c r="AB95" s="105"/>
      <c r="AC95" s="105"/>
      <c r="AD95" s="114"/>
      <c r="AE95" s="114"/>
      <c r="AF95" s="114"/>
      <c r="AG95" s="114"/>
      <c r="AH95" s="114"/>
      <c r="AI95" s="104"/>
      <c r="AJ95" s="104"/>
      <c r="AK95" s="104"/>
    </row>
    <row r="96" spans="1:37" ht="36" customHeight="1" x14ac:dyDescent="0.25">
      <c r="A96" s="53">
        <v>139</v>
      </c>
      <c r="B96" s="53" t="s">
        <v>6806</v>
      </c>
      <c r="C96" s="53" t="s">
        <v>16</v>
      </c>
      <c r="D96" s="54" t="s">
        <v>7142</v>
      </c>
      <c r="E96" s="55">
        <v>99</v>
      </c>
      <c r="F96" s="56"/>
      <c r="G96" s="53" t="s">
        <v>6611</v>
      </c>
      <c r="H96" s="53"/>
      <c r="I96" s="53" t="s">
        <v>6612</v>
      </c>
      <c r="J96" s="53" t="s">
        <v>38</v>
      </c>
      <c r="K96" s="53" t="s">
        <v>6613</v>
      </c>
      <c r="L96" s="57"/>
      <c r="M96" s="59" t="s">
        <v>6680</v>
      </c>
      <c r="N96" s="104">
        <v>7988000</v>
      </c>
      <c r="O96" s="104"/>
      <c r="P96" s="105"/>
      <c r="Q96" s="105"/>
      <c r="R96" s="112"/>
      <c r="S96" s="112"/>
      <c r="T96" s="105"/>
      <c r="U96" s="105"/>
      <c r="V96" s="114"/>
      <c r="W96" s="114"/>
      <c r="X96" s="104"/>
      <c r="Y96" s="104"/>
      <c r="Z96" s="105"/>
      <c r="AA96" s="105"/>
      <c r="AB96" s="105"/>
      <c r="AC96" s="105"/>
      <c r="AD96" s="114"/>
      <c r="AE96" s="114"/>
      <c r="AF96" s="114"/>
      <c r="AG96" s="114"/>
      <c r="AH96" s="114"/>
      <c r="AI96" s="104"/>
      <c r="AJ96" s="104"/>
      <c r="AK96" s="104"/>
    </row>
    <row r="97" spans="1:37" ht="36" customHeight="1" x14ac:dyDescent="0.25">
      <c r="A97" s="53">
        <v>142</v>
      </c>
      <c r="B97" s="53" t="s">
        <v>6906</v>
      </c>
      <c r="C97" s="53" t="s">
        <v>20</v>
      </c>
      <c r="D97" s="54" t="s">
        <v>7146</v>
      </c>
      <c r="E97" s="55">
        <v>99</v>
      </c>
      <c r="F97" s="56"/>
      <c r="G97" s="53" t="s">
        <v>6611</v>
      </c>
      <c r="H97" s="53"/>
      <c r="I97" s="53" t="s">
        <v>6612</v>
      </c>
      <c r="J97" s="53" t="s">
        <v>40</v>
      </c>
      <c r="K97" s="53" t="s">
        <v>6613</v>
      </c>
      <c r="L97" s="57"/>
      <c r="M97" s="59" t="s">
        <v>6615</v>
      </c>
      <c r="N97" s="104"/>
      <c r="O97" s="104">
        <v>2900000</v>
      </c>
      <c r="P97" s="105"/>
      <c r="Q97" s="105"/>
      <c r="R97" s="112"/>
      <c r="S97" s="112"/>
      <c r="T97" s="105"/>
      <c r="U97" s="105"/>
      <c r="V97" s="114"/>
      <c r="W97" s="114"/>
      <c r="X97" s="104"/>
      <c r="Y97" s="104"/>
      <c r="Z97" s="105"/>
      <c r="AA97" s="105"/>
      <c r="AB97" s="105"/>
      <c r="AC97" s="105"/>
      <c r="AD97" s="114"/>
      <c r="AE97" s="114"/>
      <c r="AF97" s="114"/>
      <c r="AG97" s="114"/>
      <c r="AH97" s="114"/>
      <c r="AI97" s="104"/>
      <c r="AJ97" s="104"/>
      <c r="AK97" s="104"/>
    </row>
    <row r="98" spans="1:37" ht="36" customHeight="1" x14ac:dyDescent="0.25">
      <c r="A98" s="53">
        <v>143</v>
      </c>
      <c r="B98" s="53" t="s">
        <v>6906</v>
      </c>
      <c r="C98" s="53" t="s">
        <v>20</v>
      </c>
      <c r="D98" s="54" t="s">
        <v>7147</v>
      </c>
      <c r="E98" s="55">
        <v>99</v>
      </c>
      <c r="F98" s="56"/>
      <c r="G98" s="53" t="s">
        <v>6611</v>
      </c>
      <c r="H98" s="53"/>
      <c r="I98" s="53" t="s">
        <v>6612</v>
      </c>
      <c r="J98" s="53" t="s">
        <v>40</v>
      </c>
      <c r="K98" s="53" t="s">
        <v>6613</v>
      </c>
      <c r="L98" s="57"/>
      <c r="M98" s="59" t="s">
        <v>6615</v>
      </c>
      <c r="N98" s="104"/>
      <c r="O98" s="104">
        <v>3639132</v>
      </c>
      <c r="P98" s="105"/>
      <c r="Q98" s="105"/>
      <c r="R98" s="112"/>
      <c r="S98" s="112"/>
      <c r="T98" s="105"/>
      <c r="U98" s="105"/>
      <c r="V98" s="114"/>
      <c r="W98" s="114"/>
      <c r="X98" s="104"/>
      <c r="Y98" s="104"/>
      <c r="Z98" s="105"/>
      <c r="AA98" s="105"/>
      <c r="AB98" s="105"/>
      <c r="AC98" s="105"/>
      <c r="AD98" s="114"/>
      <c r="AE98" s="114"/>
      <c r="AF98" s="114"/>
      <c r="AG98" s="114"/>
      <c r="AH98" s="114"/>
      <c r="AI98" s="104"/>
      <c r="AJ98" s="104"/>
      <c r="AK98" s="104"/>
    </row>
    <row r="99" spans="1:37" ht="36" customHeight="1" x14ac:dyDescent="0.25">
      <c r="A99" s="53">
        <v>144</v>
      </c>
      <c r="B99" s="53" t="s">
        <v>6906</v>
      </c>
      <c r="C99" s="53" t="s">
        <v>16</v>
      </c>
      <c r="D99" s="54" t="s">
        <v>7148</v>
      </c>
      <c r="E99" s="55">
        <v>99</v>
      </c>
      <c r="F99" s="56"/>
      <c r="G99" s="53" t="s">
        <v>6611</v>
      </c>
      <c r="H99" s="53"/>
      <c r="I99" s="53" t="s">
        <v>6612</v>
      </c>
      <c r="J99" s="53" t="s">
        <v>40</v>
      </c>
      <c r="K99" s="53" t="s">
        <v>6613</v>
      </c>
      <c r="L99" s="57"/>
      <c r="M99" s="59" t="s">
        <v>6615</v>
      </c>
      <c r="N99" s="104"/>
      <c r="O99" s="104">
        <v>2859093</v>
      </c>
      <c r="P99" s="105"/>
      <c r="Q99" s="105"/>
      <c r="R99" s="112"/>
      <c r="S99" s="112"/>
      <c r="T99" s="105"/>
      <c r="U99" s="105"/>
      <c r="V99" s="114"/>
      <c r="W99" s="114"/>
      <c r="X99" s="104"/>
      <c r="Y99" s="104"/>
      <c r="Z99" s="105"/>
      <c r="AA99" s="105"/>
      <c r="AB99" s="105"/>
      <c r="AC99" s="105"/>
      <c r="AD99" s="114"/>
      <c r="AE99" s="114"/>
      <c r="AF99" s="114"/>
      <c r="AG99" s="114"/>
      <c r="AH99" s="114"/>
      <c r="AI99" s="104"/>
      <c r="AJ99" s="104"/>
      <c r="AK99" s="104"/>
    </row>
    <row r="100" spans="1:37" ht="36" customHeight="1" x14ac:dyDescent="0.25">
      <c r="A100" s="53">
        <v>145</v>
      </c>
      <c r="B100" s="53" t="s">
        <v>6761</v>
      </c>
      <c r="C100" s="53" t="s">
        <v>24</v>
      </c>
      <c r="D100" s="54" t="s">
        <v>7151</v>
      </c>
      <c r="E100" s="55">
        <v>99</v>
      </c>
      <c r="F100" s="56"/>
      <c r="G100" s="53" t="s">
        <v>6611</v>
      </c>
      <c r="H100" s="53"/>
      <c r="I100" s="53" t="s">
        <v>6612</v>
      </c>
      <c r="J100" s="53" t="s">
        <v>40</v>
      </c>
      <c r="K100" s="53" t="s">
        <v>6613</v>
      </c>
      <c r="L100" s="57"/>
      <c r="M100" s="59" t="s">
        <v>6680</v>
      </c>
      <c r="N100" s="104">
        <v>469247</v>
      </c>
      <c r="O100" s="104"/>
      <c r="P100" s="105"/>
      <c r="Q100" s="105"/>
      <c r="R100" s="112"/>
      <c r="S100" s="112"/>
      <c r="T100" s="105"/>
      <c r="U100" s="105"/>
      <c r="V100" s="114"/>
      <c r="W100" s="114"/>
      <c r="X100" s="104"/>
      <c r="Y100" s="104"/>
      <c r="Z100" s="105"/>
      <c r="AA100" s="105"/>
      <c r="AB100" s="105"/>
      <c r="AC100" s="105"/>
      <c r="AD100" s="114"/>
      <c r="AE100" s="114"/>
      <c r="AF100" s="114"/>
      <c r="AG100" s="114"/>
      <c r="AH100" s="114"/>
      <c r="AI100" s="104"/>
      <c r="AJ100" s="104"/>
      <c r="AK100" s="104"/>
    </row>
    <row r="101" spans="1:37" ht="36" customHeight="1" x14ac:dyDescent="0.25">
      <c r="A101" s="53">
        <v>147</v>
      </c>
      <c r="B101" s="53" t="s">
        <v>6807</v>
      </c>
      <c r="C101" s="53" t="s">
        <v>20</v>
      </c>
      <c r="D101" s="54" t="s">
        <v>7154</v>
      </c>
      <c r="E101" s="55">
        <v>99</v>
      </c>
      <c r="F101" s="56"/>
      <c r="G101" s="53" t="s">
        <v>6611</v>
      </c>
      <c r="H101" s="53"/>
      <c r="I101" s="53" t="s">
        <v>6612</v>
      </c>
      <c r="J101" s="53" t="s">
        <v>42</v>
      </c>
      <c r="K101" s="53" t="s">
        <v>6613</v>
      </c>
      <c r="L101" s="57"/>
      <c r="M101" s="59" t="s">
        <v>6615</v>
      </c>
      <c r="N101" s="104"/>
      <c r="O101" s="104">
        <f>L101</f>
        <v>0</v>
      </c>
      <c r="P101" s="105"/>
      <c r="Q101" s="105"/>
      <c r="R101" s="112"/>
      <c r="S101" s="112"/>
      <c r="T101" s="105"/>
      <c r="U101" s="105"/>
      <c r="V101" s="114"/>
      <c r="W101" s="114"/>
      <c r="X101" s="104"/>
      <c r="Y101" s="104"/>
      <c r="Z101" s="105"/>
      <c r="AA101" s="105"/>
      <c r="AB101" s="105"/>
      <c r="AC101" s="105"/>
      <c r="AD101" s="114"/>
      <c r="AE101" s="114"/>
      <c r="AF101" s="114"/>
      <c r="AG101" s="114"/>
      <c r="AH101" s="114"/>
      <c r="AI101" s="104"/>
      <c r="AJ101" s="104"/>
      <c r="AK101" s="104"/>
    </row>
    <row r="102" spans="1:37" ht="36" customHeight="1" x14ac:dyDescent="0.25">
      <c r="A102" s="53">
        <v>148</v>
      </c>
      <c r="B102" s="53" t="s">
        <v>6761</v>
      </c>
      <c r="C102" s="53" t="s">
        <v>20</v>
      </c>
      <c r="D102" s="54" t="s">
        <v>7155</v>
      </c>
      <c r="E102" s="55">
        <v>99</v>
      </c>
      <c r="F102" s="56"/>
      <c r="G102" s="53" t="s">
        <v>6611</v>
      </c>
      <c r="H102" s="53"/>
      <c r="I102" s="53" t="s">
        <v>6612</v>
      </c>
      <c r="J102" s="53" t="s">
        <v>42</v>
      </c>
      <c r="K102" s="53" t="s">
        <v>6613</v>
      </c>
      <c r="L102" s="57"/>
      <c r="M102" s="59" t="s">
        <v>6615</v>
      </c>
      <c r="N102" s="104"/>
      <c r="O102" s="104"/>
      <c r="P102" s="105"/>
      <c r="Q102" s="105"/>
      <c r="R102" s="112"/>
      <c r="S102" s="112"/>
      <c r="T102" s="105"/>
      <c r="U102" s="105"/>
      <c r="V102" s="114"/>
      <c r="W102" s="114"/>
      <c r="X102" s="104"/>
      <c r="Y102" s="104"/>
      <c r="Z102" s="105"/>
      <c r="AA102" s="105"/>
      <c r="AB102" s="105"/>
      <c r="AC102" s="105"/>
      <c r="AD102" s="114"/>
      <c r="AE102" s="114"/>
      <c r="AF102" s="114"/>
      <c r="AG102" s="114"/>
      <c r="AH102" s="114"/>
      <c r="AI102" s="104"/>
      <c r="AJ102" s="104"/>
      <c r="AK102" s="104"/>
    </row>
    <row r="103" spans="1:37" ht="36" customHeight="1" x14ac:dyDescent="0.25">
      <c r="A103" s="53">
        <v>149</v>
      </c>
      <c r="B103" s="53" t="s">
        <v>7156</v>
      </c>
      <c r="C103" s="53" t="s">
        <v>16</v>
      </c>
      <c r="D103" s="54" t="s">
        <v>7157</v>
      </c>
      <c r="E103" s="55">
        <v>99</v>
      </c>
      <c r="F103" s="56"/>
      <c r="G103" s="53" t="s">
        <v>6611</v>
      </c>
      <c r="H103" s="53"/>
      <c r="I103" s="53" t="s">
        <v>6612</v>
      </c>
      <c r="J103" s="53" t="s">
        <v>42</v>
      </c>
      <c r="K103" s="53" t="s">
        <v>6613</v>
      </c>
      <c r="L103" s="57"/>
      <c r="M103" s="59" t="s">
        <v>6615</v>
      </c>
      <c r="N103" s="104"/>
      <c r="O103" s="104"/>
      <c r="P103" s="105"/>
      <c r="Q103" s="105"/>
      <c r="R103" s="112"/>
      <c r="S103" s="112"/>
      <c r="T103" s="105"/>
      <c r="U103" s="105"/>
      <c r="V103" s="114"/>
      <c r="W103" s="114"/>
      <c r="X103" s="104"/>
      <c r="Y103" s="104"/>
      <c r="Z103" s="105"/>
      <c r="AA103" s="105"/>
      <c r="AB103" s="105"/>
      <c r="AC103" s="105"/>
      <c r="AD103" s="114"/>
      <c r="AE103" s="114"/>
      <c r="AF103" s="114"/>
      <c r="AG103" s="114"/>
      <c r="AH103" s="114"/>
      <c r="AI103" s="104"/>
      <c r="AJ103" s="104"/>
      <c r="AK103" s="104"/>
    </row>
    <row r="104" spans="1:37" ht="36" customHeight="1" x14ac:dyDescent="0.25">
      <c r="A104" s="53">
        <v>150</v>
      </c>
      <c r="B104" s="53" t="s">
        <v>7158</v>
      </c>
      <c r="C104" s="53" t="s">
        <v>20</v>
      </c>
      <c r="D104" s="54" t="s">
        <v>7159</v>
      </c>
      <c r="E104" s="55">
        <v>99</v>
      </c>
      <c r="F104" s="56"/>
      <c r="G104" s="53" t="s">
        <v>7160</v>
      </c>
      <c r="H104" s="53">
        <v>3.75</v>
      </c>
      <c r="I104" s="53" t="s">
        <v>6612</v>
      </c>
      <c r="J104" s="53" t="s">
        <v>42</v>
      </c>
      <c r="K104" s="53" t="s">
        <v>6613</v>
      </c>
      <c r="L104" s="57"/>
      <c r="M104" s="59" t="s">
        <v>6615</v>
      </c>
      <c r="N104" s="104"/>
      <c r="O104" s="104"/>
      <c r="P104" s="105"/>
      <c r="Q104" s="105"/>
      <c r="R104" s="112"/>
      <c r="S104" s="112"/>
      <c r="T104" s="105"/>
      <c r="U104" s="105"/>
      <c r="V104" s="114"/>
      <c r="W104" s="114"/>
      <c r="X104" s="104"/>
      <c r="Y104" s="104"/>
      <c r="Z104" s="105"/>
      <c r="AA104" s="105"/>
      <c r="AB104" s="105"/>
      <c r="AC104" s="105"/>
      <c r="AD104" s="114"/>
      <c r="AE104" s="114"/>
      <c r="AF104" s="114"/>
      <c r="AG104" s="114"/>
      <c r="AH104" s="114"/>
      <c r="AI104" s="104"/>
      <c r="AJ104" s="104"/>
      <c r="AK104" s="104"/>
    </row>
    <row r="105" spans="1:37" ht="36" customHeight="1" x14ac:dyDescent="0.25">
      <c r="A105" s="53">
        <v>151</v>
      </c>
      <c r="B105" s="53" t="s">
        <v>6906</v>
      </c>
      <c r="C105" s="53" t="s">
        <v>20</v>
      </c>
      <c r="D105" s="54" t="s">
        <v>7161</v>
      </c>
      <c r="E105" s="55">
        <v>99</v>
      </c>
      <c r="F105" s="56"/>
      <c r="G105" s="53" t="s">
        <v>6611</v>
      </c>
      <c r="H105" s="53"/>
      <c r="I105" s="53" t="s">
        <v>6612</v>
      </c>
      <c r="J105" s="53" t="s">
        <v>42</v>
      </c>
      <c r="K105" s="53" t="s">
        <v>6613</v>
      </c>
      <c r="L105" s="57" t="s">
        <v>7166</v>
      </c>
      <c r="M105" s="59" t="s">
        <v>6615</v>
      </c>
      <c r="N105" s="104"/>
      <c r="O105" s="104"/>
      <c r="P105" s="105"/>
      <c r="Q105" s="105"/>
      <c r="R105" s="112"/>
      <c r="S105" s="112"/>
      <c r="T105" s="105"/>
      <c r="U105" s="105"/>
      <c r="V105" s="114"/>
      <c r="W105" s="114"/>
      <c r="X105" s="104"/>
      <c r="Y105" s="104"/>
      <c r="Z105" s="105"/>
      <c r="AA105" s="105"/>
      <c r="AB105" s="105"/>
      <c r="AC105" s="105"/>
      <c r="AD105" s="114"/>
      <c r="AE105" s="114"/>
      <c r="AF105" s="114"/>
      <c r="AG105" s="114"/>
      <c r="AH105" s="114"/>
      <c r="AI105" s="104"/>
      <c r="AJ105" s="104"/>
      <c r="AK105" s="104"/>
    </row>
    <row r="106" spans="1:37" ht="36" customHeight="1" x14ac:dyDescent="0.25">
      <c r="A106" s="53">
        <v>152</v>
      </c>
      <c r="B106" s="53" t="s">
        <v>6761</v>
      </c>
      <c r="C106" s="53" t="s">
        <v>20</v>
      </c>
      <c r="D106" s="54" t="s">
        <v>7162</v>
      </c>
      <c r="E106" s="55">
        <v>99</v>
      </c>
      <c r="F106" s="56"/>
      <c r="G106" s="53" t="s">
        <v>6611</v>
      </c>
      <c r="H106" s="53"/>
      <c r="I106" s="53" t="s">
        <v>6612</v>
      </c>
      <c r="J106" s="53" t="s">
        <v>42</v>
      </c>
      <c r="K106" s="53" t="s">
        <v>6613</v>
      </c>
      <c r="L106" s="57"/>
      <c r="M106" s="59" t="s">
        <v>6615</v>
      </c>
      <c r="N106" s="104"/>
      <c r="O106" s="104"/>
      <c r="P106" s="105"/>
      <c r="Q106" s="105"/>
      <c r="R106" s="112"/>
      <c r="S106" s="112"/>
      <c r="T106" s="105"/>
      <c r="U106" s="105"/>
      <c r="V106" s="114"/>
      <c r="W106" s="114"/>
      <c r="X106" s="104"/>
      <c r="Y106" s="104"/>
      <c r="Z106" s="105"/>
      <c r="AA106" s="105"/>
      <c r="AB106" s="105"/>
      <c r="AC106" s="105"/>
      <c r="AD106" s="114"/>
      <c r="AE106" s="114"/>
      <c r="AF106" s="114"/>
      <c r="AG106" s="114"/>
      <c r="AH106" s="114"/>
      <c r="AI106" s="104"/>
      <c r="AJ106" s="104"/>
      <c r="AK106" s="104"/>
    </row>
    <row r="107" spans="1:37" ht="36" customHeight="1" x14ac:dyDescent="0.25">
      <c r="A107" s="53">
        <v>153</v>
      </c>
      <c r="B107" s="53" t="s">
        <v>6806</v>
      </c>
      <c r="C107" s="53" t="s">
        <v>16</v>
      </c>
      <c r="D107" s="54" t="s">
        <v>7163</v>
      </c>
      <c r="E107" s="55">
        <v>99</v>
      </c>
      <c r="F107" s="56"/>
      <c r="G107" s="53" t="s">
        <v>6611</v>
      </c>
      <c r="H107" s="53"/>
      <c r="I107" s="53" t="s">
        <v>6612</v>
      </c>
      <c r="J107" s="53" t="s">
        <v>42</v>
      </c>
      <c r="K107" s="53" t="s">
        <v>6613</v>
      </c>
      <c r="L107" s="57"/>
      <c r="M107" s="59" t="s">
        <v>6680</v>
      </c>
      <c r="N107" s="104"/>
      <c r="O107" s="104"/>
      <c r="P107" s="105"/>
      <c r="Q107" s="105"/>
      <c r="R107" s="112"/>
      <c r="S107" s="112"/>
      <c r="T107" s="105"/>
      <c r="U107" s="105"/>
      <c r="V107" s="114"/>
      <c r="W107" s="114"/>
      <c r="X107" s="104"/>
      <c r="Y107" s="104"/>
      <c r="Z107" s="105"/>
      <c r="AA107" s="105"/>
      <c r="AB107" s="105"/>
      <c r="AC107" s="105"/>
      <c r="AD107" s="114"/>
      <c r="AE107" s="114"/>
      <c r="AF107" s="114"/>
      <c r="AG107" s="114"/>
      <c r="AH107" s="114"/>
      <c r="AI107" s="104"/>
      <c r="AJ107" s="104"/>
      <c r="AK107" s="104"/>
    </row>
    <row r="108" spans="1:37" ht="36" customHeight="1" x14ac:dyDescent="0.25">
      <c r="A108" s="53">
        <v>154</v>
      </c>
      <c r="B108" s="53" t="s">
        <v>7156</v>
      </c>
      <c r="C108" s="53" t="s">
        <v>16</v>
      </c>
      <c r="D108" s="54" t="s">
        <v>7164</v>
      </c>
      <c r="E108" s="55">
        <v>99</v>
      </c>
      <c r="F108" s="56"/>
      <c r="G108" s="53" t="s">
        <v>6611</v>
      </c>
      <c r="H108" s="53"/>
      <c r="I108" s="53" t="s">
        <v>6612</v>
      </c>
      <c r="J108" s="53" t="s">
        <v>42</v>
      </c>
      <c r="K108" s="53" t="s">
        <v>6613</v>
      </c>
      <c r="L108" s="57"/>
      <c r="M108" s="59" t="s">
        <v>6680</v>
      </c>
      <c r="N108" s="104"/>
      <c r="O108" s="104"/>
      <c r="P108" s="105"/>
      <c r="Q108" s="105"/>
      <c r="R108" s="112"/>
      <c r="S108" s="112"/>
      <c r="T108" s="105"/>
      <c r="U108" s="105"/>
      <c r="V108" s="114"/>
      <c r="W108" s="114"/>
      <c r="X108" s="104"/>
      <c r="Y108" s="104"/>
      <c r="Z108" s="105"/>
      <c r="AA108" s="105"/>
      <c r="AB108" s="105"/>
      <c r="AC108" s="105"/>
      <c r="AD108" s="114"/>
      <c r="AE108" s="114"/>
      <c r="AF108" s="114"/>
      <c r="AG108" s="114"/>
      <c r="AH108" s="114"/>
      <c r="AI108" s="104"/>
      <c r="AJ108" s="104"/>
      <c r="AK108" s="104"/>
    </row>
    <row r="109" spans="1:37" ht="36" customHeight="1" x14ac:dyDescent="0.25">
      <c r="A109" s="53">
        <v>155</v>
      </c>
      <c r="B109" s="53" t="s">
        <v>7156</v>
      </c>
      <c r="C109" s="53" t="s">
        <v>16</v>
      </c>
      <c r="D109" s="54" t="s">
        <v>7165</v>
      </c>
      <c r="E109" s="55">
        <v>99</v>
      </c>
      <c r="F109" s="56"/>
      <c r="G109" s="53" t="s">
        <v>6611</v>
      </c>
      <c r="H109" s="53"/>
      <c r="I109" s="53" t="s">
        <v>6612</v>
      </c>
      <c r="J109" s="53" t="s">
        <v>42</v>
      </c>
      <c r="K109" s="53" t="s">
        <v>6613</v>
      </c>
      <c r="L109" s="57"/>
      <c r="M109" s="59" t="s">
        <v>6680</v>
      </c>
      <c r="N109" s="104"/>
      <c r="O109" s="104"/>
      <c r="P109" s="105"/>
      <c r="Q109" s="105"/>
      <c r="R109" s="112"/>
      <c r="S109" s="112"/>
      <c r="T109" s="105"/>
      <c r="U109" s="105"/>
      <c r="V109" s="114"/>
      <c r="W109" s="114"/>
      <c r="X109" s="104"/>
      <c r="Y109" s="104"/>
      <c r="Z109" s="105"/>
      <c r="AA109" s="105"/>
      <c r="AB109" s="105"/>
      <c r="AC109" s="105"/>
      <c r="AD109" s="114"/>
      <c r="AE109" s="114"/>
      <c r="AF109" s="114"/>
      <c r="AG109" s="114"/>
      <c r="AH109" s="114"/>
      <c r="AI109" s="104"/>
      <c r="AJ109" s="104"/>
      <c r="AK109" s="104"/>
    </row>
    <row r="110" spans="1:37" ht="36" customHeight="1" x14ac:dyDescent="0.25">
      <c r="A110" s="53">
        <v>156</v>
      </c>
      <c r="B110" s="53" t="s">
        <v>6761</v>
      </c>
      <c r="C110" s="53" t="s">
        <v>20</v>
      </c>
      <c r="D110" s="54" t="s">
        <v>7204</v>
      </c>
      <c r="E110" s="55">
        <v>99</v>
      </c>
      <c r="F110" s="56"/>
      <c r="G110" s="53" t="s">
        <v>6611</v>
      </c>
      <c r="H110" s="53"/>
      <c r="I110" s="53" t="s">
        <v>6612</v>
      </c>
      <c r="J110" s="53" t="s">
        <v>44</v>
      </c>
      <c r="K110" s="53" t="s">
        <v>6613</v>
      </c>
      <c r="L110" s="57"/>
      <c r="M110" s="59" t="s">
        <v>6615</v>
      </c>
      <c r="N110" s="104"/>
      <c r="O110" s="104">
        <v>212756.83</v>
      </c>
      <c r="P110" s="105"/>
      <c r="Q110" s="105"/>
      <c r="R110" s="112"/>
      <c r="S110" s="112"/>
      <c r="T110" s="105"/>
      <c r="U110" s="105"/>
      <c r="V110" s="114"/>
      <c r="W110" s="114"/>
      <c r="X110" s="104"/>
      <c r="Y110" s="104"/>
      <c r="Z110" s="105"/>
      <c r="AA110" s="105"/>
      <c r="AB110" s="105"/>
      <c r="AC110" s="105"/>
      <c r="AD110" s="114"/>
      <c r="AE110" s="114"/>
      <c r="AF110" s="114"/>
      <c r="AG110" s="114"/>
      <c r="AH110" s="114"/>
      <c r="AI110" s="104"/>
      <c r="AJ110" s="104"/>
      <c r="AK110" s="104"/>
    </row>
    <row r="111" spans="1:37" ht="36" customHeight="1" x14ac:dyDescent="0.25">
      <c r="A111" s="53">
        <v>157</v>
      </c>
      <c r="B111" s="53" t="s">
        <v>6906</v>
      </c>
      <c r="C111" s="53" t="s">
        <v>20</v>
      </c>
      <c r="D111" s="54" t="s">
        <v>7205</v>
      </c>
      <c r="E111" s="55">
        <v>99</v>
      </c>
      <c r="F111" s="56"/>
      <c r="G111" s="53" t="s">
        <v>6611</v>
      </c>
      <c r="H111" s="53"/>
      <c r="I111" s="53" t="s">
        <v>6612</v>
      </c>
      <c r="J111" s="53" t="s">
        <v>44</v>
      </c>
      <c r="K111" s="53" t="s">
        <v>6613</v>
      </c>
      <c r="L111" s="57"/>
      <c r="M111" s="59" t="s">
        <v>6615</v>
      </c>
      <c r="N111" s="104"/>
      <c r="O111" s="104">
        <v>1271186.44</v>
      </c>
      <c r="P111" s="105"/>
      <c r="Q111" s="105"/>
      <c r="R111" s="112"/>
      <c r="S111" s="112"/>
      <c r="T111" s="105"/>
      <c r="U111" s="105"/>
      <c r="V111" s="114"/>
      <c r="W111" s="114"/>
      <c r="X111" s="104"/>
      <c r="Y111" s="104"/>
      <c r="Z111" s="105"/>
      <c r="AA111" s="105"/>
      <c r="AB111" s="105"/>
      <c r="AC111" s="105"/>
      <c r="AD111" s="114"/>
      <c r="AE111" s="114"/>
      <c r="AF111" s="114"/>
      <c r="AG111" s="114"/>
      <c r="AH111" s="114"/>
      <c r="AI111" s="104"/>
      <c r="AJ111" s="104"/>
      <c r="AK111" s="104"/>
    </row>
    <row r="112" spans="1:37" ht="36" customHeight="1" x14ac:dyDescent="0.25">
      <c r="A112" s="53">
        <v>158</v>
      </c>
      <c r="B112" s="53" t="s">
        <v>6807</v>
      </c>
      <c r="C112" s="53" t="s">
        <v>16</v>
      </c>
      <c r="D112" s="54" t="s">
        <v>7207</v>
      </c>
      <c r="E112" s="55">
        <v>99</v>
      </c>
      <c r="F112" s="56"/>
      <c r="G112" s="53" t="s">
        <v>6611</v>
      </c>
      <c r="H112" s="53"/>
      <c r="I112" s="53" t="s">
        <v>6612</v>
      </c>
      <c r="J112" s="53" t="s">
        <v>44</v>
      </c>
      <c r="K112" s="53" t="s">
        <v>6613</v>
      </c>
      <c r="L112" s="57"/>
      <c r="M112" s="59" t="s">
        <v>6615</v>
      </c>
      <c r="N112" s="104"/>
      <c r="O112" s="104">
        <v>1271186.44</v>
      </c>
      <c r="P112" s="105"/>
      <c r="Q112" s="105"/>
      <c r="R112" s="112"/>
      <c r="S112" s="112"/>
      <c r="T112" s="105"/>
      <c r="U112" s="105"/>
      <c r="V112" s="114"/>
      <c r="W112" s="114"/>
      <c r="X112" s="104"/>
      <c r="Y112" s="104"/>
      <c r="Z112" s="105"/>
      <c r="AA112" s="105"/>
      <c r="AB112" s="105"/>
      <c r="AC112" s="105"/>
      <c r="AD112" s="114"/>
      <c r="AE112" s="114"/>
      <c r="AF112" s="114"/>
      <c r="AG112" s="114"/>
      <c r="AH112" s="114"/>
      <c r="AI112" s="104"/>
      <c r="AJ112" s="104"/>
      <c r="AK112" s="104"/>
    </row>
    <row r="113" spans="1:37" ht="36" customHeight="1" x14ac:dyDescent="0.25">
      <c r="A113" s="53">
        <v>159</v>
      </c>
      <c r="B113" s="53" t="s">
        <v>6906</v>
      </c>
      <c r="C113" s="53" t="s">
        <v>20</v>
      </c>
      <c r="D113" s="54" t="s">
        <v>7208</v>
      </c>
      <c r="E113" s="55">
        <v>99</v>
      </c>
      <c r="F113" s="56"/>
      <c r="G113" s="53" t="s">
        <v>6611</v>
      </c>
      <c r="H113" s="53"/>
      <c r="I113" s="53" t="s">
        <v>6612</v>
      </c>
      <c r="J113" s="53" t="s">
        <v>44</v>
      </c>
      <c r="K113" s="53" t="s">
        <v>6613</v>
      </c>
      <c r="L113" s="57"/>
      <c r="M113" s="59" t="s">
        <v>6615</v>
      </c>
      <c r="N113" s="104"/>
      <c r="O113" s="104"/>
      <c r="P113" s="105"/>
      <c r="Q113" s="105"/>
      <c r="R113" s="112"/>
      <c r="S113" s="112"/>
      <c r="T113" s="105"/>
      <c r="U113" s="105"/>
      <c r="V113" s="114"/>
      <c r="W113" s="114"/>
      <c r="X113" s="104"/>
      <c r="Y113" s="104"/>
      <c r="Z113" s="105"/>
      <c r="AA113" s="105"/>
      <c r="AB113" s="105"/>
      <c r="AC113" s="105"/>
      <c r="AD113" s="114"/>
      <c r="AE113" s="114"/>
      <c r="AF113" s="114"/>
      <c r="AG113" s="114"/>
      <c r="AH113" s="114"/>
      <c r="AI113" s="104"/>
      <c r="AJ113" s="104"/>
      <c r="AK113" s="104"/>
    </row>
    <row r="114" spans="1:37" ht="36" customHeight="1" x14ac:dyDescent="0.25">
      <c r="A114" s="53">
        <v>160</v>
      </c>
      <c r="B114" s="53" t="s">
        <v>6906</v>
      </c>
      <c r="C114" s="53" t="s">
        <v>20</v>
      </c>
      <c r="D114" s="54" t="s">
        <v>7209</v>
      </c>
      <c r="E114" s="55">
        <v>99</v>
      </c>
      <c r="F114" s="56"/>
      <c r="G114" s="53" t="s">
        <v>6611</v>
      </c>
      <c r="H114" s="53"/>
      <c r="I114" s="53" t="s">
        <v>6612</v>
      </c>
      <c r="J114" s="53" t="s">
        <v>44</v>
      </c>
      <c r="K114" s="53" t="s">
        <v>6613</v>
      </c>
      <c r="L114" s="57"/>
      <c r="M114" s="59" t="s">
        <v>6680</v>
      </c>
      <c r="N114" s="104"/>
      <c r="O114" s="104"/>
      <c r="P114" s="105"/>
      <c r="Q114" s="105"/>
      <c r="R114" s="112"/>
      <c r="S114" s="112"/>
      <c r="T114" s="105"/>
      <c r="U114" s="105"/>
      <c r="V114" s="114"/>
      <c r="W114" s="114"/>
      <c r="X114" s="104"/>
      <c r="Y114" s="104"/>
      <c r="Z114" s="105"/>
      <c r="AA114" s="105"/>
      <c r="AB114" s="105"/>
      <c r="AC114" s="105"/>
      <c r="AD114" s="114"/>
      <c r="AE114" s="114"/>
      <c r="AF114" s="114"/>
      <c r="AG114" s="114"/>
      <c r="AH114" s="114"/>
      <c r="AI114" s="104"/>
      <c r="AJ114" s="104"/>
      <c r="AK114" s="104"/>
    </row>
    <row r="115" spans="1:37" ht="36" customHeight="1" x14ac:dyDescent="0.25">
      <c r="A115" s="53">
        <v>161</v>
      </c>
      <c r="B115" s="53" t="s">
        <v>6761</v>
      </c>
      <c r="C115" s="53" t="s">
        <v>16</v>
      </c>
      <c r="D115" s="54" t="s">
        <v>7210</v>
      </c>
      <c r="E115" s="55">
        <v>99</v>
      </c>
      <c r="F115" s="56"/>
      <c r="G115" s="53" t="s">
        <v>6611</v>
      </c>
      <c r="H115" s="53"/>
      <c r="I115" s="53" t="s">
        <v>6612</v>
      </c>
      <c r="J115" s="53" t="s">
        <v>44</v>
      </c>
      <c r="K115" s="53" t="s">
        <v>6613</v>
      </c>
      <c r="L115" s="57"/>
      <c r="M115" s="59" t="s">
        <v>6680</v>
      </c>
      <c r="N115" s="104"/>
      <c r="O115" s="104"/>
      <c r="P115" s="105"/>
      <c r="Q115" s="105"/>
      <c r="R115" s="112"/>
      <c r="S115" s="112"/>
      <c r="T115" s="105"/>
      <c r="U115" s="105"/>
      <c r="V115" s="114"/>
      <c r="W115" s="114"/>
      <c r="X115" s="104"/>
      <c r="Y115" s="104"/>
      <c r="Z115" s="105"/>
      <c r="AA115" s="105"/>
      <c r="AB115" s="105"/>
      <c r="AC115" s="105"/>
      <c r="AD115" s="114"/>
      <c r="AE115" s="114"/>
      <c r="AF115" s="114"/>
      <c r="AG115" s="114"/>
      <c r="AH115" s="114"/>
      <c r="AI115" s="104"/>
      <c r="AJ115" s="104"/>
      <c r="AK115" s="104"/>
    </row>
    <row r="116" spans="1:37" ht="36" customHeight="1" x14ac:dyDescent="0.25">
      <c r="A116" s="53">
        <v>162</v>
      </c>
      <c r="B116" s="53" t="s">
        <v>6761</v>
      </c>
      <c r="C116" s="53" t="s">
        <v>24</v>
      </c>
      <c r="D116" s="54" t="s">
        <v>7217</v>
      </c>
      <c r="E116" s="55">
        <v>99</v>
      </c>
      <c r="F116" s="56"/>
      <c r="G116" s="53" t="s">
        <v>6611</v>
      </c>
      <c r="H116" s="53"/>
      <c r="I116" s="53" t="s">
        <v>6612</v>
      </c>
      <c r="J116" s="53" t="s">
        <v>44</v>
      </c>
      <c r="K116" s="53" t="s">
        <v>6613</v>
      </c>
      <c r="L116" s="57"/>
      <c r="M116" s="59" t="s">
        <v>7220</v>
      </c>
      <c r="N116" s="104"/>
      <c r="O116" s="104"/>
      <c r="P116" s="105"/>
      <c r="Q116" s="105"/>
      <c r="R116" s="112"/>
      <c r="S116" s="112"/>
      <c r="T116" s="105"/>
      <c r="U116" s="105"/>
      <c r="V116" s="114"/>
      <c r="W116" s="114"/>
      <c r="X116" s="104"/>
      <c r="Y116" s="104"/>
      <c r="Z116" s="105"/>
      <c r="AA116" s="105"/>
      <c r="AB116" s="105"/>
      <c r="AC116" s="105"/>
      <c r="AD116" s="114"/>
      <c r="AE116" s="114"/>
      <c r="AF116" s="114"/>
      <c r="AG116" s="114"/>
      <c r="AH116" s="114"/>
      <c r="AI116" s="104"/>
      <c r="AJ116" s="104"/>
      <c r="AK116" s="104"/>
    </row>
    <row r="117" spans="1:37" ht="36" customHeight="1" x14ac:dyDescent="0.25">
      <c r="A117" s="53">
        <v>163</v>
      </c>
      <c r="B117" s="53" t="s">
        <v>6761</v>
      </c>
      <c r="C117" s="53" t="s">
        <v>24</v>
      </c>
      <c r="D117" s="54" t="s">
        <v>7218</v>
      </c>
      <c r="E117" s="55">
        <v>99</v>
      </c>
      <c r="F117" s="56"/>
      <c r="G117" s="53" t="s">
        <v>6611</v>
      </c>
      <c r="H117" s="53"/>
      <c r="I117" s="53" t="s">
        <v>6612</v>
      </c>
      <c r="J117" s="53" t="s">
        <v>44</v>
      </c>
      <c r="K117" s="53" t="s">
        <v>6613</v>
      </c>
      <c r="L117" s="57"/>
      <c r="M117" s="59" t="s">
        <v>7221</v>
      </c>
      <c r="N117" s="104"/>
      <c r="O117" s="104"/>
      <c r="P117" s="105"/>
      <c r="Q117" s="105"/>
      <c r="R117" s="112"/>
      <c r="S117" s="112"/>
      <c r="T117" s="105"/>
      <c r="U117" s="105"/>
      <c r="V117" s="114"/>
      <c r="W117" s="114"/>
      <c r="X117" s="104"/>
      <c r="Y117" s="104"/>
      <c r="Z117" s="105"/>
      <c r="AA117" s="105"/>
      <c r="AB117" s="105"/>
      <c r="AC117" s="105"/>
      <c r="AD117" s="114"/>
      <c r="AE117" s="114"/>
      <c r="AF117" s="114"/>
      <c r="AG117" s="114"/>
      <c r="AH117" s="114"/>
      <c r="AI117" s="104"/>
      <c r="AJ117" s="104"/>
      <c r="AK117" s="104"/>
    </row>
    <row r="118" spans="1:37" ht="36" customHeight="1" x14ac:dyDescent="0.25">
      <c r="A118" s="53">
        <v>165</v>
      </c>
      <c r="B118" s="53" t="s">
        <v>6807</v>
      </c>
      <c r="C118" s="53" t="s">
        <v>20</v>
      </c>
      <c r="D118" s="54" t="s">
        <v>7219</v>
      </c>
      <c r="E118" s="55">
        <v>99</v>
      </c>
      <c r="F118" s="56"/>
      <c r="G118" s="53" t="s">
        <v>6611</v>
      </c>
      <c r="H118" s="53"/>
      <c r="I118" s="53" t="s">
        <v>6612</v>
      </c>
      <c r="J118" s="53" t="s">
        <v>44</v>
      </c>
      <c r="K118" s="53" t="s">
        <v>6613</v>
      </c>
      <c r="L118" s="57"/>
      <c r="M118" s="59" t="s">
        <v>7222</v>
      </c>
      <c r="N118" s="104"/>
      <c r="O118" s="104"/>
      <c r="P118" s="105"/>
      <c r="Q118" s="105"/>
      <c r="R118" s="112"/>
      <c r="S118" s="112"/>
      <c r="T118" s="105"/>
      <c r="U118" s="105"/>
      <c r="V118" s="114"/>
      <c r="W118" s="114"/>
      <c r="X118" s="104"/>
      <c r="Y118" s="104"/>
      <c r="Z118" s="105"/>
      <c r="AA118" s="105"/>
      <c r="AB118" s="105"/>
      <c r="AC118" s="105"/>
      <c r="AD118" s="114"/>
      <c r="AE118" s="114"/>
      <c r="AF118" s="114"/>
      <c r="AG118" s="114"/>
      <c r="AH118" s="114"/>
      <c r="AI118" s="104"/>
      <c r="AJ118" s="104"/>
      <c r="AK118" s="104"/>
    </row>
    <row r="119" spans="1:37" ht="36" customHeight="1" x14ac:dyDescent="0.25">
      <c r="A119" s="53">
        <v>166</v>
      </c>
      <c r="B119" s="53" t="s">
        <v>6761</v>
      </c>
      <c r="C119" s="53" t="s">
        <v>20</v>
      </c>
      <c r="D119" s="54" t="s">
        <v>7242</v>
      </c>
      <c r="E119" s="55">
        <v>99</v>
      </c>
      <c r="F119" s="56"/>
      <c r="G119" s="53" t="s">
        <v>6611</v>
      </c>
      <c r="H119" s="53"/>
      <c r="I119" s="53" t="s">
        <v>6612</v>
      </c>
      <c r="J119" s="53" t="s">
        <v>46</v>
      </c>
      <c r="K119" s="53" t="s">
        <v>6613</v>
      </c>
      <c r="L119" s="57"/>
      <c r="M119" s="59"/>
      <c r="N119" s="104"/>
      <c r="O119" s="104"/>
      <c r="P119" s="105"/>
      <c r="Q119" s="105"/>
      <c r="R119" s="112"/>
      <c r="S119" s="112"/>
      <c r="T119" s="105"/>
      <c r="U119" s="105"/>
      <c r="V119" s="114"/>
      <c r="W119" s="114"/>
      <c r="X119" s="104"/>
      <c r="Y119" s="104"/>
      <c r="Z119" s="105"/>
      <c r="AA119" s="105"/>
      <c r="AB119" s="105"/>
      <c r="AC119" s="105"/>
      <c r="AD119" s="114"/>
      <c r="AE119" s="114"/>
      <c r="AF119" s="114"/>
      <c r="AG119" s="114"/>
      <c r="AH119" s="114"/>
      <c r="AI119" s="104"/>
      <c r="AJ119" s="104"/>
      <c r="AK119" s="104"/>
    </row>
    <row r="120" spans="1:37" ht="36" customHeight="1" x14ac:dyDescent="0.25">
      <c r="A120" s="53">
        <v>167</v>
      </c>
      <c r="B120" s="53" t="s">
        <v>6761</v>
      </c>
      <c r="C120" s="53" t="s">
        <v>20</v>
      </c>
      <c r="D120" s="54" t="s">
        <v>7243</v>
      </c>
      <c r="E120" s="55">
        <v>99</v>
      </c>
      <c r="F120" s="56"/>
      <c r="G120" s="53" t="s">
        <v>6611</v>
      </c>
      <c r="H120" s="53"/>
      <c r="I120" s="53" t="s">
        <v>6612</v>
      </c>
      <c r="J120" s="53" t="s">
        <v>46</v>
      </c>
      <c r="K120" s="53" t="s">
        <v>6613</v>
      </c>
      <c r="L120" s="57"/>
      <c r="M120" s="59"/>
      <c r="N120" s="104"/>
      <c r="O120" s="104"/>
      <c r="P120" s="105"/>
      <c r="Q120" s="105"/>
      <c r="R120" s="112"/>
      <c r="S120" s="112"/>
      <c r="T120" s="105"/>
      <c r="U120" s="105"/>
      <c r="V120" s="114"/>
      <c r="W120" s="114"/>
      <c r="X120" s="104"/>
      <c r="Y120" s="104"/>
      <c r="Z120" s="105"/>
      <c r="AA120" s="105"/>
      <c r="AB120" s="105"/>
      <c r="AC120" s="105"/>
      <c r="AD120" s="114"/>
      <c r="AE120" s="114"/>
      <c r="AF120" s="114"/>
      <c r="AG120" s="114"/>
      <c r="AH120" s="114"/>
      <c r="AI120" s="104"/>
      <c r="AJ120" s="104"/>
      <c r="AK120" s="104"/>
    </row>
    <row r="121" spans="1:37" ht="36" customHeight="1" x14ac:dyDescent="0.25">
      <c r="A121" s="53">
        <v>168</v>
      </c>
      <c r="B121" s="53" t="s">
        <v>6761</v>
      </c>
      <c r="C121" s="53" t="s">
        <v>20</v>
      </c>
      <c r="D121" s="54" t="s">
        <v>7244</v>
      </c>
      <c r="E121" s="55">
        <v>99</v>
      </c>
      <c r="F121" s="56"/>
      <c r="G121" s="53" t="s">
        <v>6611</v>
      </c>
      <c r="H121" s="53"/>
      <c r="I121" s="53" t="s">
        <v>6612</v>
      </c>
      <c r="J121" s="53" t="s">
        <v>46</v>
      </c>
      <c r="K121" s="53" t="s">
        <v>6613</v>
      </c>
      <c r="L121" s="57" t="s">
        <v>7249</v>
      </c>
      <c r="M121" s="59"/>
      <c r="N121" s="104"/>
      <c r="O121" s="104"/>
      <c r="P121" s="105"/>
      <c r="Q121" s="105"/>
      <c r="R121" s="112"/>
      <c r="S121" s="112"/>
      <c r="T121" s="105"/>
      <c r="U121" s="105"/>
      <c r="V121" s="114"/>
      <c r="W121" s="114"/>
      <c r="X121" s="104"/>
      <c r="Y121" s="104"/>
      <c r="Z121" s="105"/>
      <c r="AA121" s="105"/>
      <c r="AB121" s="105"/>
      <c r="AC121" s="105"/>
      <c r="AD121" s="114"/>
      <c r="AE121" s="114"/>
      <c r="AF121" s="114"/>
      <c r="AG121" s="114"/>
      <c r="AH121" s="114"/>
      <c r="AI121" s="104"/>
      <c r="AJ121" s="104"/>
      <c r="AK121" s="104"/>
    </row>
    <row r="122" spans="1:37" ht="36" customHeight="1" x14ac:dyDescent="0.25">
      <c r="A122" s="53">
        <v>169</v>
      </c>
      <c r="B122" s="53" t="s">
        <v>6761</v>
      </c>
      <c r="C122" s="53" t="s">
        <v>20</v>
      </c>
      <c r="D122" s="54" t="s">
        <v>7245</v>
      </c>
      <c r="E122" s="55">
        <v>99</v>
      </c>
      <c r="F122" s="56"/>
      <c r="G122" s="53" t="s">
        <v>6611</v>
      </c>
      <c r="H122" s="53"/>
      <c r="I122" s="53" t="s">
        <v>6612</v>
      </c>
      <c r="J122" s="53" t="s">
        <v>46</v>
      </c>
      <c r="K122" s="53" t="s">
        <v>6613</v>
      </c>
      <c r="L122" s="57" t="s">
        <v>7247</v>
      </c>
      <c r="M122" s="59"/>
      <c r="N122" s="104"/>
      <c r="O122" s="104"/>
      <c r="P122" s="105"/>
      <c r="Q122" s="105"/>
      <c r="R122" s="112"/>
      <c r="S122" s="112"/>
      <c r="T122" s="105"/>
      <c r="U122" s="105"/>
      <c r="V122" s="114"/>
      <c r="W122" s="114"/>
      <c r="X122" s="104"/>
      <c r="Y122" s="104"/>
      <c r="Z122" s="105"/>
      <c r="AA122" s="105"/>
      <c r="AB122" s="105"/>
      <c r="AC122" s="105"/>
      <c r="AD122" s="114"/>
      <c r="AE122" s="114"/>
      <c r="AF122" s="114"/>
      <c r="AG122" s="114"/>
      <c r="AH122" s="114"/>
      <c r="AI122" s="104"/>
      <c r="AJ122" s="104"/>
      <c r="AK122" s="104"/>
    </row>
    <row r="123" spans="1:37" ht="36" customHeight="1" x14ac:dyDescent="0.25">
      <c r="A123" s="53">
        <v>170</v>
      </c>
      <c r="B123" s="53" t="s">
        <v>6761</v>
      </c>
      <c r="C123" s="53" t="s">
        <v>20</v>
      </c>
      <c r="D123" s="54" t="s">
        <v>7246</v>
      </c>
      <c r="E123" s="55">
        <v>99</v>
      </c>
      <c r="F123" s="56"/>
      <c r="G123" s="53" t="s">
        <v>6611</v>
      </c>
      <c r="H123" s="53"/>
      <c r="I123" s="53" t="s">
        <v>6612</v>
      </c>
      <c r="J123" s="53" t="s">
        <v>46</v>
      </c>
      <c r="K123" s="53" t="s">
        <v>6613</v>
      </c>
      <c r="L123" s="57" t="s">
        <v>7248</v>
      </c>
      <c r="M123" s="59"/>
      <c r="N123" s="104"/>
      <c r="O123" s="104"/>
      <c r="P123" s="105"/>
      <c r="Q123" s="105"/>
      <c r="R123" s="112"/>
      <c r="S123" s="112"/>
      <c r="T123" s="105"/>
      <c r="U123" s="105"/>
      <c r="V123" s="114"/>
      <c r="W123" s="114"/>
      <c r="X123" s="104"/>
      <c r="Y123" s="104"/>
      <c r="Z123" s="105"/>
      <c r="AA123" s="105"/>
      <c r="AB123" s="105"/>
      <c r="AC123" s="105"/>
      <c r="AD123" s="114"/>
      <c r="AE123" s="114"/>
      <c r="AF123" s="114"/>
      <c r="AG123" s="114"/>
      <c r="AH123" s="114"/>
      <c r="AI123" s="104"/>
      <c r="AJ123" s="104"/>
      <c r="AK123" s="104"/>
    </row>
    <row r="124" spans="1:37" ht="36" customHeight="1" x14ac:dyDescent="0.25">
      <c r="A124" s="53">
        <v>171</v>
      </c>
      <c r="B124" s="53" t="s">
        <v>6761</v>
      </c>
      <c r="C124" s="53" t="s">
        <v>16</v>
      </c>
      <c r="D124" s="54" t="s">
        <v>7252</v>
      </c>
      <c r="E124" s="55">
        <v>99</v>
      </c>
      <c r="F124" s="56"/>
      <c r="G124" s="53" t="s">
        <v>6611</v>
      </c>
      <c r="H124" s="53"/>
      <c r="I124" s="53" t="s">
        <v>6612</v>
      </c>
      <c r="J124" s="53" t="s">
        <v>46</v>
      </c>
      <c r="K124" s="53" t="s">
        <v>6613</v>
      </c>
      <c r="L124" s="57"/>
      <c r="M124" s="59"/>
      <c r="N124" s="104"/>
      <c r="O124" s="104"/>
      <c r="P124" s="105"/>
      <c r="Q124" s="105"/>
      <c r="R124" s="112"/>
      <c r="S124" s="112"/>
      <c r="T124" s="105"/>
      <c r="U124" s="105"/>
      <c r="V124" s="114"/>
      <c r="W124" s="114"/>
      <c r="X124" s="104"/>
      <c r="Y124" s="104"/>
      <c r="Z124" s="105"/>
      <c r="AA124" s="105"/>
      <c r="AB124" s="105"/>
      <c r="AC124" s="105"/>
      <c r="AD124" s="114"/>
      <c r="AE124" s="114"/>
      <c r="AF124" s="114"/>
      <c r="AG124" s="114"/>
      <c r="AH124" s="114"/>
      <c r="AI124" s="104"/>
      <c r="AJ124" s="104"/>
      <c r="AK124" s="104"/>
    </row>
    <row r="125" spans="1:37" ht="36" customHeight="1" x14ac:dyDescent="0.25">
      <c r="A125" s="53">
        <v>172</v>
      </c>
      <c r="B125" s="53" t="s">
        <v>6906</v>
      </c>
      <c r="C125" s="53" t="s">
        <v>20</v>
      </c>
      <c r="D125" s="54" t="s">
        <v>7253</v>
      </c>
      <c r="E125" s="55">
        <v>99</v>
      </c>
      <c r="F125" s="56"/>
      <c r="G125" s="53" t="s">
        <v>6611</v>
      </c>
      <c r="H125" s="53"/>
      <c r="I125" s="53" t="s">
        <v>6612</v>
      </c>
      <c r="J125" s="53" t="s">
        <v>46</v>
      </c>
      <c r="K125" s="53" t="s">
        <v>6613</v>
      </c>
      <c r="L125" s="57"/>
      <c r="M125" s="59"/>
      <c r="N125" s="104"/>
      <c r="O125" s="104"/>
      <c r="P125" s="105"/>
      <c r="Q125" s="105"/>
      <c r="R125" s="112"/>
      <c r="S125" s="112"/>
      <c r="T125" s="105"/>
      <c r="U125" s="105"/>
      <c r="V125" s="114"/>
      <c r="W125" s="114"/>
      <c r="X125" s="104"/>
      <c r="Y125" s="104"/>
      <c r="Z125" s="105"/>
      <c r="AA125" s="105"/>
      <c r="AB125" s="105"/>
      <c r="AC125" s="105"/>
      <c r="AD125" s="114"/>
      <c r="AE125" s="114"/>
      <c r="AF125" s="114"/>
      <c r="AG125" s="114"/>
      <c r="AH125" s="114"/>
      <c r="AI125" s="104"/>
      <c r="AJ125" s="104"/>
      <c r="AK125" s="104"/>
    </row>
    <row r="126" spans="1:37" ht="36" customHeight="1" x14ac:dyDescent="0.25">
      <c r="A126" s="53">
        <v>173</v>
      </c>
      <c r="B126" s="53" t="s">
        <v>6806</v>
      </c>
      <c r="C126" s="53" t="s">
        <v>16</v>
      </c>
      <c r="D126" s="54" t="s">
        <v>7254</v>
      </c>
      <c r="E126" s="55">
        <v>99</v>
      </c>
      <c r="F126" s="56"/>
      <c r="G126" s="53" t="s">
        <v>6611</v>
      </c>
      <c r="H126" s="53"/>
      <c r="I126" s="53" t="s">
        <v>6612</v>
      </c>
      <c r="J126" s="53" t="s">
        <v>46</v>
      </c>
      <c r="K126" s="53" t="s">
        <v>6613</v>
      </c>
      <c r="L126" s="57"/>
      <c r="M126" s="59"/>
      <c r="N126" s="104"/>
      <c r="O126" s="104"/>
      <c r="P126" s="105"/>
      <c r="Q126" s="105"/>
      <c r="R126" s="112"/>
      <c r="S126" s="112"/>
      <c r="T126" s="105"/>
      <c r="U126" s="105"/>
      <c r="V126" s="114"/>
      <c r="W126" s="114"/>
      <c r="X126" s="104"/>
      <c r="Y126" s="104"/>
      <c r="Z126" s="105"/>
      <c r="AA126" s="105"/>
      <c r="AB126" s="105"/>
      <c r="AC126" s="105"/>
      <c r="AD126" s="114"/>
      <c r="AE126" s="114"/>
      <c r="AF126" s="114"/>
      <c r="AG126" s="114"/>
      <c r="AH126" s="114"/>
      <c r="AI126" s="104"/>
      <c r="AJ126" s="104"/>
      <c r="AK126" s="104"/>
    </row>
    <row r="127" spans="1:37" ht="36" customHeight="1" x14ac:dyDescent="0.25">
      <c r="A127" s="53">
        <v>174</v>
      </c>
      <c r="B127" s="53" t="s">
        <v>6806</v>
      </c>
      <c r="C127" s="53" t="s">
        <v>16</v>
      </c>
      <c r="D127" s="54" t="s">
        <v>7257</v>
      </c>
      <c r="E127" s="55">
        <v>99</v>
      </c>
      <c r="F127" s="56"/>
      <c r="G127" s="53" t="s">
        <v>6611</v>
      </c>
      <c r="H127" s="53"/>
      <c r="I127" s="53" t="s">
        <v>6612</v>
      </c>
      <c r="J127" s="53" t="s">
        <v>46</v>
      </c>
      <c r="K127" s="53" t="s">
        <v>6613</v>
      </c>
      <c r="L127" s="57"/>
      <c r="M127" s="59"/>
      <c r="N127" s="104"/>
      <c r="O127" s="104"/>
      <c r="P127" s="105"/>
      <c r="Q127" s="105"/>
      <c r="R127" s="112"/>
      <c r="S127" s="112"/>
      <c r="T127" s="105"/>
      <c r="U127" s="105"/>
      <c r="V127" s="114"/>
      <c r="W127" s="114"/>
      <c r="X127" s="104"/>
      <c r="Y127" s="104"/>
      <c r="Z127" s="105"/>
      <c r="AA127" s="105"/>
      <c r="AB127" s="105"/>
      <c r="AC127" s="105"/>
      <c r="AD127" s="114"/>
      <c r="AE127" s="114"/>
      <c r="AF127" s="114"/>
      <c r="AG127" s="114"/>
      <c r="AH127" s="114"/>
      <c r="AI127" s="104"/>
      <c r="AJ127" s="104"/>
      <c r="AK127" s="104"/>
    </row>
    <row r="128" spans="1:37" ht="36" customHeight="1" x14ac:dyDescent="0.25">
      <c r="A128" s="53">
        <v>175</v>
      </c>
      <c r="B128" s="53" t="s">
        <v>6761</v>
      </c>
      <c r="C128" s="53" t="s">
        <v>7258</v>
      </c>
      <c r="D128" s="54" t="s">
        <v>7259</v>
      </c>
      <c r="E128" s="55">
        <v>99</v>
      </c>
      <c r="F128" s="56"/>
      <c r="G128" s="53" t="s">
        <v>6611</v>
      </c>
      <c r="H128" s="53"/>
      <c r="I128" s="53" t="s">
        <v>6612</v>
      </c>
      <c r="J128" s="53" t="s">
        <v>46</v>
      </c>
      <c r="K128" s="53" t="s">
        <v>6613</v>
      </c>
      <c r="L128" s="57"/>
      <c r="M128" s="59"/>
      <c r="N128" s="104"/>
      <c r="O128" s="104"/>
      <c r="P128" s="105"/>
      <c r="Q128" s="105"/>
      <c r="R128" s="112"/>
      <c r="S128" s="112"/>
      <c r="T128" s="105"/>
      <c r="U128" s="105"/>
      <c r="V128" s="114"/>
      <c r="W128" s="114"/>
      <c r="X128" s="104"/>
      <c r="Y128" s="104"/>
      <c r="Z128" s="105"/>
      <c r="AA128" s="105"/>
      <c r="AB128" s="105"/>
      <c r="AC128" s="105"/>
      <c r="AD128" s="114"/>
      <c r="AE128" s="114"/>
      <c r="AF128" s="114"/>
      <c r="AG128" s="114"/>
      <c r="AH128" s="114"/>
      <c r="AI128" s="104"/>
      <c r="AJ128" s="104"/>
      <c r="AK128" s="104"/>
    </row>
    <row r="129" spans="1:37" ht="36" customHeight="1" x14ac:dyDescent="0.25">
      <c r="A129" s="53">
        <v>176</v>
      </c>
      <c r="B129" s="53" t="s">
        <v>6761</v>
      </c>
      <c r="C129" s="53" t="s">
        <v>20</v>
      </c>
      <c r="D129" s="54" t="s">
        <v>7260</v>
      </c>
      <c r="E129" s="55">
        <v>99</v>
      </c>
      <c r="F129" s="56"/>
      <c r="G129" s="53" t="s">
        <v>6611</v>
      </c>
      <c r="H129" s="53"/>
      <c r="I129" s="53" t="s">
        <v>6612</v>
      </c>
      <c r="J129" s="53" t="s">
        <v>46</v>
      </c>
      <c r="K129" s="53" t="s">
        <v>6613</v>
      </c>
      <c r="L129" s="57"/>
      <c r="M129" s="59"/>
      <c r="N129" s="104"/>
      <c r="O129" s="104"/>
      <c r="P129" s="105"/>
      <c r="Q129" s="105"/>
      <c r="R129" s="112"/>
      <c r="S129" s="112"/>
      <c r="T129" s="105"/>
      <c r="U129" s="105"/>
      <c r="V129" s="114"/>
      <c r="W129" s="114"/>
      <c r="X129" s="104"/>
      <c r="Y129" s="104"/>
      <c r="Z129" s="105"/>
      <c r="AA129" s="105"/>
      <c r="AB129" s="105"/>
      <c r="AC129" s="105"/>
      <c r="AD129" s="114"/>
      <c r="AE129" s="114"/>
      <c r="AF129" s="114"/>
      <c r="AG129" s="114"/>
      <c r="AH129" s="114"/>
      <c r="AI129" s="104"/>
      <c r="AJ129" s="104"/>
      <c r="AK129" s="104"/>
    </row>
    <row r="130" spans="1:37" ht="36" customHeight="1" x14ac:dyDescent="0.25">
      <c r="A130" s="53">
        <v>177</v>
      </c>
      <c r="B130" s="53" t="s">
        <v>6761</v>
      </c>
      <c r="C130" s="53" t="s">
        <v>16</v>
      </c>
      <c r="D130" s="54" t="s">
        <v>7261</v>
      </c>
      <c r="E130" s="55">
        <v>99</v>
      </c>
      <c r="F130" s="56"/>
      <c r="G130" s="53" t="s">
        <v>6611</v>
      </c>
      <c r="H130" s="53"/>
      <c r="I130" s="53" t="s">
        <v>6612</v>
      </c>
      <c r="J130" s="53" t="s">
        <v>46</v>
      </c>
      <c r="K130" s="53" t="s">
        <v>6613</v>
      </c>
      <c r="L130" s="57"/>
      <c r="M130" s="59"/>
      <c r="N130" s="104"/>
      <c r="O130" s="104"/>
      <c r="P130" s="105"/>
      <c r="Q130" s="105"/>
      <c r="R130" s="112"/>
      <c r="S130" s="112"/>
      <c r="T130" s="105"/>
      <c r="U130" s="105"/>
      <c r="V130" s="114"/>
      <c r="W130" s="114"/>
      <c r="X130" s="104"/>
      <c r="Y130" s="104"/>
      <c r="Z130" s="105"/>
      <c r="AA130" s="105"/>
      <c r="AB130" s="105"/>
      <c r="AC130" s="105"/>
      <c r="AD130" s="114"/>
      <c r="AE130" s="114"/>
      <c r="AF130" s="114"/>
      <c r="AG130" s="114"/>
      <c r="AH130" s="114"/>
      <c r="AI130" s="104"/>
      <c r="AJ130" s="104"/>
      <c r="AK130" s="104"/>
    </row>
    <row r="131" spans="1:37" ht="36" customHeight="1" x14ac:dyDescent="0.25">
      <c r="A131" s="53">
        <v>178</v>
      </c>
      <c r="B131" s="53" t="s">
        <v>6906</v>
      </c>
      <c r="C131" s="53" t="s">
        <v>20</v>
      </c>
      <c r="D131" s="54" t="s">
        <v>7262</v>
      </c>
      <c r="E131" s="55">
        <v>99</v>
      </c>
      <c r="F131" s="56"/>
      <c r="G131" s="53" t="s">
        <v>7160</v>
      </c>
      <c r="H131" s="53">
        <v>3.8</v>
      </c>
      <c r="I131" s="53" t="s">
        <v>6612</v>
      </c>
      <c r="J131" s="53" t="s">
        <v>46</v>
      </c>
      <c r="K131" s="53" t="s">
        <v>6613</v>
      </c>
      <c r="L131" s="57"/>
      <c r="M131" s="59"/>
      <c r="N131" s="104"/>
      <c r="O131" s="104"/>
      <c r="P131" s="105"/>
      <c r="Q131" s="105"/>
      <c r="R131" s="112"/>
      <c r="S131" s="112"/>
      <c r="T131" s="105"/>
      <c r="U131" s="105"/>
      <c r="V131" s="114"/>
      <c r="W131" s="114"/>
      <c r="X131" s="104"/>
      <c r="Y131" s="104"/>
      <c r="Z131" s="105"/>
      <c r="AA131" s="105"/>
      <c r="AB131" s="105"/>
      <c r="AC131" s="105"/>
      <c r="AD131" s="114"/>
      <c r="AE131" s="114"/>
      <c r="AF131" s="114"/>
      <c r="AG131" s="114"/>
      <c r="AH131" s="114"/>
      <c r="AI131" s="104"/>
      <c r="AJ131" s="104"/>
      <c r="AK131" s="104"/>
    </row>
    <row r="132" spans="1:37" ht="36" customHeight="1" x14ac:dyDescent="0.25">
      <c r="A132" s="53">
        <v>179</v>
      </c>
      <c r="B132" s="53" t="s">
        <v>6906</v>
      </c>
      <c r="C132" s="53" t="s">
        <v>20</v>
      </c>
      <c r="D132" s="54" t="s">
        <v>7263</v>
      </c>
      <c r="E132" s="55">
        <v>99</v>
      </c>
      <c r="F132" s="56"/>
      <c r="G132" s="53" t="s">
        <v>6611</v>
      </c>
      <c r="H132" s="53"/>
      <c r="I132" s="53" t="s">
        <v>6612</v>
      </c>
      <c r="J132" s="53" t="s">
        <v>46</v>
      </c>
      <c r="K132" s="53" t="s">
        <v>6613</v>
      </c>
      <c r="L132" s="57"/>
      <c r="M132" s="59"/>
      <c r="N132" s="104"/>
      <c r="O132" s="104"/>
      <c r="P132" s="105"/>
      <c r="Q132" s="105"/>
      <c r="R132" s="112"/>
      <c r="S132" s="112"/>
      <c r="T132" s="105"/>
      <c r="U132" s="105"/>
      <c r="V132" s="114"/>
      <c r="W132" s="114"/>
      <c r="X132" s="104"/>
      <c r="Y132" s="104"/>
      <c r="Z132" s="105"/>
      <c r="AA132" s="105"/>
      <c r="AB132" s="105"/>
      <c r="AC132" s="105"/>
      <c r="AD132" s="114"/>
      <c r="AE132" s="114"/>
      <c r="AF132" s="114"/>
      <c r="AG132" s="114"/>
      <c r="AH132" s="114"/>
      <c r="AI132" s="104"/>
      <c r="AJ132" s="104"/>
      <c r="AK132" s="104"/>
    </row>
    <row r="133" spans="1:37" ht="36" customHeight="1" x14ac:dyDescent="0.25">
      <c r="A133" s="53">
        <v>180</v>
      </c>
      <c r="B133" s="53" t="s">
        <v>6906</v>
      </c>
      <c r="C133" s="53" t="s">
        <v>20</v>
      </c>
      <c r="D133" s="156" t="s">
        <v>7266</v>
      </c>
      <c r="E133" s="157">
        <v>99</v>
      </c>
      <c r="F133" s="158"/>
      <c r="G133" s="159" t="s">
        <v>6611</v>
      </c>
      <c r="H133" s="159"/>
      <c r="I133" s="159" t="s">
        <v>6612</v>
      </c>
      <c r="J133" s="159" t="s">
        <v>46</v>
      </c>
      <c r="K133" s="159" t="s">
        <v>6613</v>
      </c>
      <c r="L133" s="160"/>
      <c r="M133" s="59"/>
      <c r="N133" s="104"/>
      <c r="O133" s="104"/>
      <c r="P133" s="105"/>
      <c r="Q133" s="105"/>
      <c r="R133" s="112"/>
      <c r="S133" s="112"/>
      <c r="T133" s="105"/>
      <c r="U133" s="105"/>
      <c r="V133" s="114"/>
      <c r="W133" s="114"/>
      <c r="X133" s="104"/>
      <c r="Y133" s="104"/>
      <c r="Z133" s="105"/>
      <c r="AA133" s="105"/>
      <c r="AB133" s="105"/>
      <c r="AC133" s="105"/>
      <c r="AD133" s="114"/>
      <c r="AE133" s="114"/>
      <c r="AF133" s="114"/>
      <c r="AG133" s="114"/>
      <c r="AH133" s="114"/>
      <c r="AI133" s="104"/>
      <c r="AJ133" s="104"/>
      <c r="AK133" s="104"/>
    </row>
    <row r="134" spans="1:37" ht="36" customHeight="1" x14ac:dyDescent="0.25">
      <c r="A134" s="53">
        <v>181</v>
      </c>
      <c r="B134" s="53" t="s">
        <v>6906</v>
      </c>
      <c r="C134" s="53" t="s">
        <v>20</v>
      </c>
      <c r="D134" s="156" t="s">
        <v>7267</v>
      </c>
      <c r="E134" s="157">
        <v>99</v>
      </c>
      <c r="F134" s="158"/>
      <c r="G134" s="159" t="s">
        <v>6611</v>
      </c>
      <c r="H134" s="159"/>
      <c r="I134" s="159" t="s">
        <v>6612</v>
      </c>
      <c r="J134" s="159" t="s">
        <v>46</v>
      </c>
      <c r="K134" s="159" t="s">
        <v>6613</v>
      </c>
      <c r="L134" s="160"/>
      <c r="M134" s="59"/>
      <c r="N134" s="104"/>
      <c r="O134" s="104"/>
      <c r="P134" s="105"/>
      <c r="Q134" s="105"/>
      <c r="R134" s="112"/>
      <c r="S134" s="112"/>
      <c r="T134" s="105"/>
      <c r="U134" s="105"/>
      <c r="V134" s="114"/>
      <c r="W134" s="114"/>
      <c r="X134" s="104"/>
      <c r="Y134" s="104"/>
      <c r="Z134" s="105"/>
      <c r="AA134" s="105"/>
      <c r="AB134" s="105"/>
      <c r="AC134" s="105"/>
      <c r="AD134" s="114"/>
      <c r="AE134" s="114"/>
      <c r="AF134" s="114"/>
      <c r="AG134" s="114"/>
      <c r="AH134" s="114"/>
      <c r="AI134" s="104"/>
      <c r="AJ134" s="104"/>
      <c r="AK134" s="104"/>
    </row>
    <row r="135" spans="1:37" ht="36" customHeight="1" x14ac:dyDescent="0.25">
      <c r="A135" s="53">
        <v>182</v>
      </c>
      <c r="B135" s="161" t="s">
        <v>6761</v>
      </c>
      <c r="C135" s="161" t="s">
        <v>24</v>
      </c>
      <c r="D135" s="156" t="s">
        <v>7270</v>
      </c>
      <c r="E135" s="55">
        <v>99</v>
      </c>
      <c r="F135" s="162"/>
      <c r="G135" s="53" t="s">
        <v>6611</v>
      </c>
      <c r="H135" s="53"/>
      <c r="I135" s="53" t="s">
        <v>6612</v>
      </c>
      <c r="J135" s="53" t="s">
        <v>46</v>
      </c>
      <c r="K135" s="53" t="s">
        <v>6613</v>
      </c>
      <c r="L135" s="53"/>
      <c r="M135" s="152"/>
      <c r="N135" s="153"/>
      <c r="O135" s="153"/>
      <c r="P135" s="151"/>
      <c r="Q135" s="151"/>
      <c r="R135" s="154"/>
      <c r="S135" s="154"/>
      <c r="T135" s="151"/>
      <c r="U135" s="151"/>
      <c r="V135" s="155"/>
      <c r="W135" s="155"/>
      <c r="X135" s="153"/>
      <c r="Y135" s="153"/>
      <c r="Z135" s="151"/>
      <c r="AA135" s="151"/>
      <c r="AB135" s="151"/>
      <c r="AC135" s="151"/>
      <c r="AD135" s="155"/>
      <c r="AE135" s="155"/>
      <c r="AF135" s="155"/>
      <c r="AG135" s="155"/>
      <c r="AH135" s="155"/>
      <c r="AI135" s="153"/>
      <c r="AJ135" s="153"/>
      <c r="AK135" s="153"/>
    </row>
    <row r="136" spans="1:37" ht="36" customHeight="1" x14ac:dyDescent="0.25">
      <c r="A136" s="86"/>
      <c r="B136" s="86"/>
      <c r="C136" s="86"/>
      <c r="D136" s="148"/>
      <c r="E136" s="149"/>
      <c r="F136" s="150"/>
      <c r="G136" s="86"/>
      <c r="H136" s="86"/>
      <c r="I136" s="86"/>
      <c r="J136" s="86"/>
      <c r="K136" s="86"/>
      <c r="L136" s="86"/>
      <c r="M136" s="152"/>
      <c r="N136" s="153"/>
      <c r="O136" s="153"/>
      <c r="P136" s="151"/>
      <c r="Q136" s="151"/>
      <c r="R136" s="154"/>
      <c r="S136" s="154"/>
      <c r="T136" s="151"/>
      <c r="U136" s="151"/>
      <c r="V136" s="155"/>
      <c r="W136" s="155"/>
      <c r="X136" s="153"/>
      <c r="Y136" s="153"/>
      <c r="Z136" s="151"/>
      <c r="AA136" s="151"/>
      <c r="AB136" s="151"/>
      <c r="AC136" s="151"/>
      <c r="AD136" s="155"/>
      <c r="AE136" s="155"/>
      <c r="AF136" s="155"/>
      <c r="AG136" s="155"/>
      <c r="AH136" s="155"/>
      <c r="AI136" s="153"/>
      <c r="AJ136" s="153"/>
      <c r="AK136" s="153"/>
    </row>
    <row r="138" spans="1:37" x14ac:dyDescent="0.25">
      <c r="B138" s="67" t="s">
        <v>6595</v>
      </c>
      <c r="E138" s="67" t="s">
        <v>6873</v>
      </c>
      <c r="F138" s="88"/>
      <c r="G138" s="89"/>
      <c r="H138" s="89"/>
      <c r="I138" s="89"/>
      <c r="J138" s="89"/>
      <c r="K138" s="90" t="s">
        <v>6883</v>
      </c>
      <c r="L138" s="67" t="s">
        <v>6875</v>
      </c>
      <c r="T138" s="67"/>
      <c r="U138" s="67"/>
      <c r="V138" s="67"/>
      <c r="W138" s="67"/>
      <c r="AD138" s="67"/>
      <c r="AE138" s="67"/>
      <c r="AF138" s="67"/>
      <c r="AG138" s="67"/>
      <c r="AH138" s="67"/>
    </row>
    <row r="139" spans="1:37" x14ac:dyDescent="0.25">
      <c r="B139" s="68" t="s">
        <v>6853</v>
      </c>
      <c r="E139" s="41" t="s">
        <v>6884</v>
      </c>
      <c r="F139" s="84"/>
      <c r="G139" s="85"/>
      <c r="H139" s="85"/>
      <c r="I139" s="86"/>
      <c r="J139" s="86"/>
      <c r="K139" s="87">
        <v>44943</v>
      </c>
      <c r="L139" s="85" t="s">
        <v>6881</v>
      </c>
      <c r="T139" s="41"/>
      <c r="U139" s="41"/>
      <c r="V139" s="41"/>
      <c r="W139" s="41"/>
      <c r="AD139" s="41"/>
      <c r="AE139" s="41"/>
      <c r="AF139" s="41"/>
      <c r="AG139" s="41"/>
      <c r="AH139" s="41"/>
    </row>
    <row r="140" spans="1:37" x14ac:dyDescent="0.25">
      <c r="B140" s="68" t="s">
        <v>6854</v>
      </c>
      <c r="E140" s="41" t="s">
        <v>6910</v>
      </c>
      <c r="F140" s="84"/>
      <c r="G140" s="85"/>
      <c r="H140" s="85"/>
      <c r="I140" s="86"/>
      <c r="J140" s="86"/>
      <c r="K140" s="87">
        <v>44960</v>
      </c>
      <c r="L140" s="85" t="s">
        <v>6911</v>
      </c>
      <c r="T140" s="41"/>
      <c r="U140" s="41"/>
      <c r="V140" s="41"/>
      <c r="W140" s="41"/>
      <c r="AD140" s="41"/>
      <c r="AE140" s="41"/>
      <c r="AF140" s="41"/>
      <c r="AG140" s="41"/>
      <c r="AH140" s="41"/>
    </row>
    <row r="141" spans="1:37" x14ac:dyDescent="0.25">
      <c r="B141" s="68" t="s">
        <v>6855</v>
      </c>
      <c r="E141" s="41" t="s">
        <v>6912</v>
      </c>
      <c r="F141" s="84"/>
      <c r="G141" s="85"/>
      <c r="H141" s="85"/>
      <c r="I141" s="86"/>
      <c r="J141" s="86"/>
      <c r="K141" s="87">
        <v>44970</v>
      </c>
      <c r="L141" s="85" t="s">
        <v>6913</v>
      </c>
      <c r="T141" s="41"/>
      <c r="U141" s="41"/>
      <c r="V141" s="41"/>
      <c r="W141" s="41"/>
      <c r="AD141" s="41"/>
      <c r="AE141" s="41"/>
      <c r="AF141" s="41"/>
      <c r="AG141" s="41"/>
      <c r="AH141" s="41"/>
    </row>
    <row r="142" spans="1:37" x14ac:dyDescent="0.25">
      <c r="B142" s="68" t="s">
        <v>6856</v>
      </c>
      <c r="E142" s="41" t="s">
        <v>6914</v>
      </c>
      <c r="F142" s="84"/>
      <c r="G142" s="85"/>
      <c r="H142" s="85"/>
      <c r="I142" s="86"/>
      <c r="J142" s="86"/>
      <c r="K142" s="87">
        <v>44993</v>
      </c>
      <c r="L142" s="85" t="s">
        <v>6915</v>
      </c>
      <c r="T142" s="41"/>
      <c r="U142" s="41"/>
      <c r="V142" s="41"/>
      <c r="W142" s="41"/>
      <c r="AD142" s="41"/>
      <c r="AE142" s="41"/>
      <c r="AF142" s="41"/>
      <c r="AG142" s="41"/>
      <c r="AH142" s="41"/>
    </row>
    <row r="143" spans="1:37" x14ac:dyDescent="0.25">
      <c r="B143" s="68" t="s">
        <v>6859</v>
      </c>
      <c r="E143" s="41" t="s">
        <v>6937</v>
      </c>
      <c r="F143" s="84"/>
      <c r="G143" s="85"/>
      <c r="H143" s="85"/>
      <c r="I143" s="86"/>
      <c r="J143" s="86"/>
      <c r="K143" s="87">
        <v>45009</v>
      </c>
      <c r="L143" s="85" t="s">
        <v>6938</v>
      </c>
      <c r="T143" s="41"/>
      <c r="U143" s="41"/>
      <c r="V143" s="41"/>
      <c r="W143" s="41"/>
      <c r="AD143" s="41"/>
      <c r="AE143" s="41"/>
      <c r="AF143" s="41"/>
      <c r="AG143" s="41"/>
      <c r="AH143" s="41"/>
    </row>
    <row r="144" spans="1:37" x14ac:dyDescent="0.25">
      <c r="B144" s="68" t="s">
        <v>6857</v>
      </c>
      <c r="E144" s="41" t="s">
        <v>6946</v>
      </c>
      <c r="F144" s="84"/>
      <c r="G144" s="85"/>
      <c r="H144" s="85"/>
      <c r="I144" s="86"/>
      <c r="J144" s="86"/>
      <c r="K144" s="87">
        <v>45021</v>
      </c>
      <c r="L144" s="85" t="s">
        <v>6947</v>
      </c>
      <c r="T144" s="41"/>
      <c r="U144" s="41"/>
      <c r="V144" s="41"/>
      <c r="W144" s="41"/>
      <c r="AD144" s="41"/>
      <c r="AE144" s="41"/>
      <c r="AF144" s="41"/>
      <c r="AG144" s="41"/>
      <c r="AH144" s="41"/>
    </row>
    <row r="145" spans="2:34" x14ac:dyDescent="0.25">
      <c r="B145" s="68" t="s">
        <v>6858</v>
      </c>
      <c r="E145" s="41" t="s">
        <v>6966</v>
      </c>
      <c r="F145" s="84"/>
      <c r="G145" s="85"/>
      <c r="H145" s="85"/>
      <c r="I145" s="86"/>
      <c r="J145" s="86"/>
      <c r="K145" s="87">
        <v>45041</v>
      </c>
      <c r="L145" s="85" t="s">
        <v>6967</v>
      </c>
      <c r="T145" s="41"/>
      <c r="U145" s="41"/>
      <c r="V145" s="41"/>
      <c r="W145" s="41"/>
      <c r="AD145" s="41"/>
      <c r="AE145" s="41"/>
      <c r="AF145" s="41"/>
      <c r="AG145" s="41"/>
      <c r="AH145" s="41"/>
    </row>
    <row r="146" spans="2:34" x14ac:dyDescent="0.25">
      <c r="B146" s="68"/>
      <c r="E146" s="41" t="s">
        <v>6978</v>
      </c>
      <c r="F146" s="84"/>
      <c r="G146" s="85"/>
      <c r="H146" s="85"/>
      <c r="I146" s="86"/>
      <c r="J146" s="86"/>
      <c r="K146" s="87">
        <v>45055</v>
      </c>
      <c r="L146" s="85" t="s">
        <v>6979</v>
      </c>
      <c r="T146" s="41"/>
      <c r="U146" s="41"/>
      <c r="V146" s="41"/>
      <c r="W146" s="41"/>
      <c r="AD146" s="41"/>
      <c r="AE146" s="41"/>
      <c r="AF146" s="41"/>
      <c r="AG146" s="41"/>
      <c r="AH146" s="41"/>
    </row>
    <row r="147" spans="2:34" x14ac:dyDescent="0.25">
      <c r="B147" s="68"/>
      <c r="E147" s="41" t="s">
        <v>6997</v>
      </c>
      <c r="F147" s="84"/>
      <c r="G147" s="85"/>
      <c r="H147" s="85"/>
      <c r="I147" s="86"/>
      <c r="J147" s="86"/>
      <c r="K147" s="87">
        <v>45063</v>
      </c>
      <c r="L147" s="85" t="s">
        <v>6998</v>
      </c>
      <c r="T147" s="41"/>
      <c r="U147" s="41"/>
      <c r="V147" s="41"/>
      <c r="W147" s="41"/>
      <c r="AD147" s="41"/>
      <c r="AE147" s="41"/>
      <c r="AF147" s="41"/>
      <c r="AG147" s="41"/>
      <c r="AH147" s="41"/>
    </row>
    <row r="148" spans="2:34" x14ac:dyDescent="0.25">
      <c r="B148" s="68"/>
      <c r="E148" s="41" t="s">
        <v>7075</v>
      </c>
      <c r="F148" s="84"/>
      <c r="G148" s="85"/>
      <c r="H148" s="85"/>
      <c r="I148" s="86"/>
      <c r="J148" s="86"/>
      <c r="K148" s="87">
        <v>45071</v>
      </c>
      <c r="L148" s="85" t="s">
        <v>7076</v>
      </c>
      <c r="T148" s="41"/>
      <c r="U148" s="41"/>
      <c r="V148" s="41"/>
      <c r="W148" s="41"/>
      <c r="AD148" s="41"/>
      <c r="AE148" s="41"/>
      <c r="AF148" s="41"/>
      <c r="AG148" s="41"/>
      <c r="AH148" s="41"/>
    </row>
    <row r="149" spans="2:34" x14ac:dyDescent="0.25">
      <c r="B149" s="68"/>
      <c r="E149" s="41" t="s">
        <v>7086</v>
      </c>
      <c r="F149" s="84"/>
      <c r="G149" s="85"/>
      <c r="H149" s="85"/>
      <c r="I149" s="86"/>
      <c r="J149" s="86"/>
      <c r="K149" s="87">
        <v>45072</v>
      </c>
      <c r="L149" s="85" t="s">
        <v>7082</v>
      </c>
      <c r="T149" s="41"/>
      <c r="U149" s="41"/>
      <c r="V149" s="41"/>
      <c r="W149" s="41"/>
      <c r="AD149" s="41"/>
      <c r="AE149" s="41"/>
      <c r="AF149" s="41"/>
      <c r="AG149" s="41"/>
      <c r="AH149" s="41"/>
    </row>
    <row r="150" spans="2:34" x14ac:dyDescent="0.25">
      <c r="B150" s="68"/>
      <c r="E150" s="41" t="s">
        <v>7090</v>
      </c>
      <c r="F150" s="84"/>
      <c r="G150" s="85"/>
      <c r="H150" s="85"/>
      <c r="I150" s="86"/>
      <c r="J150" s="86"/>
      <c r="K150" s="87">
        <v>45076</v>
      </c>
      <c r="L150" s="85" t="s">
        <v>7091</v>
      </c>
      <c r="T150" s="41"/>
      <c r="U150" s="41"/>
      <c r="V150" s="41"/>
      <c r="W150" s="41"/>
      <c r="AD150" s="41"/>
      <c r="AE150" s="41"/>
      <c r="AF150" s="41"/>
      <c r="AG150" s="41"/>
      <c r="AH150" s="41"/>
    </row>
    <row r="151" spans="2:34" x14ac:dyDescent="0.25">
      <c r="B151" s="68"/>
      <c r="E151" s="41" t="s">
        <v>7097</v>
      </c>
      <c r="F151" s="84"/>
      <c r="G151" s="85"/>
      <c r="H151" s="85"/>
      <c r="I151" s="86"/>
      <c r="J151" s="86"/>
      <c r="K151" s="87">
        <v>45091</v>
      </c>
      <c r="L151" s="85" t="s">
        <v>7098</v>
      </c>
      <c r="T151" s="41"/>
      <c r="U151" s="41"/>
      <c r="V151" s="41"/>
      <c r="W151" s="41"/>
      <c r="AD151" s="41"/>
      <c r="AE151" s="41"/>
      <c r="AF151" s="41"/>
      <c r="AG151" s="41"/>
      <c r="AH151" s="41"/>
    </row>
    <row r="152" spans="2:34" x14ac:dyDescent="0.25">
      <c r="B152" s="68"/>
      <c r="E152" s="41" t="s">
        <v>7109</v>
      </c>
      <c r="F152" s="84"/>
      <c r="G152" s="85"/>
      <c r="H152" s="85"/>
      <c r="I152" s="86"/>
      <c r="J152" s="86"/>
      <c r="K152" s="87">
        <v>45111</v>
      </c>
      <c r="L152" s="85" t="s">
        <v>7110</v>
      </c>
      <c r="T152" s="41"/>
      <c r="U152" s="41"/>
      <c r="V152" s="41"/>
      <c r="W152" s="41"/>
      <c r="AD152" s="41"/>
      <c r="AE152" s="41"/>
      <c r="AF152" s="41"/>
      <c r="AG152" s="41"/>
      <c r="AH152" s="41"/>
    </row>
    <row r="153" spans="2:34" x14ac:dyDescent="0.25">
      <c r="B153" s="68"/>
      <c r="E153" s="41" t="s">
        <v>7131</v>
      </c>
      <c r="F153" s="84"/>
      <c r="G153" s="85"/>
      <c r="H153" s="85"/>
      <c r="I153" s="86"/>
      <c r="J153" s="86"/>
      <c r="K153" s="87">
        <v>45125</v>
      </c>
      <c r="L153" s="85" t="s">
        <v>7132</v>
      </c>
      <c r="T153" s="41"/>
      <c r="U153" s="41"/>
      <c r="V153" s="41"/>
      <c r="W153" s="41"/>
      <c r="AD153" s="41"/>
      <c r="AE153" s="41"/>
      <c r="AF153" s="41"/>
      <c r="AG153" s="41"/>
      <c r="AH153" s="41"/>
    </row>
    <row r="154" spans="2:34" x14ac:dyDescent="0.25">
      <c r="B154" s="68"/>
      <c r="E154" s="41" t="s">
        <v>7136</v>
      </c>
      <c r="F154" s="84"/>
      <c r="G154" s="85"/>
      <c r="H154" s="85"/>
      <c r="I154" s="86"/>
      <c r="J154" s="86"/>
      <c r="K154" s="87">
        <v>45132</v>
      </c>
      <c r="L154" s="85" t="s">
        <v>7137</v>
      </c>
      <c r="T154" s="41"/>
      <c r="U154" s="41"/>
      <c r="V154" s="41"/>
      <c r="W154" s="41"/>
      <c r="AD154" s="41"/>
      <c r="AE154" s="41"/>
      <c r="AF154" s="41"/>
      <c r="AG154" s="41"/>
      <c r="AH154" s="41"/>
    </row>
    <row r="155" spans="2:34" x14ac:dyDescent="0.25">
      <c r="B155" s="68"/>
      <c r="E155" s="41" t="s">
        <v>7144</v>
      </c>
      <c r="F155" s="84"/>
      <c r="G155" s="85"/>
      <c r="H155" s="85"/>
      <c r="I155" s="86"/>
      <c r="J155" s="86"/>
      <c r="K155" s="87">
        <v>45133</v>
      </c>
      <c r="L155" s="85" t="s">
        <v>7145</v>
      </c>
      <c r="T155" s="41"/>
      <c r="U155" s="41"/>
      <c r="V155" s="41"/>
      <c r="W155" s="41"/>
      <c r="AD155" s="41"/>
      <c r="AE155" s="41"/>
      <c r="AF155" s="41"/>
      <c r="AG155" s="41"/>
      <c r="AH155" s="41"/>
    </row>
    <row r="156" spans="2:34" x14ac:dyDescent="0.25">
      <c r="B156" s="68"/>
      <c r="E156" s="41" t="s">
        <v>7196</v>
      </c>
      <c r="F156" s="84"/>
      <c r="G156" s="85"/>
      <c r="H156" s="85"/>
      <c r="I156" s="86"/>
      <c r="J156" s="86"/>
      <c r="K156" s="87">
        <v>45149</v>
      </c>
      <c r="L156" s="85" t="s">
        <v>7198</v>
      </c>
      <c r="T156" s="41"/>
      <c r="U156" s="41"/>
      <c r="V156" s="41"/>
      <c r="W156" s="41"/>
      <c r="AD156" s="41"/>
      <c r="AE156" s="41"/>
      <c r="AF156" s="41"/>
      <c r="AG156" s="41"/>
      <c r="AH156" s="41"/>
    </row>
    <row r="157" spans="2:34" x14ac:dyDescent="0.25">
      <c r="B157" s="68"/>
      <c r="E157" s="41" t="s">
        <v>7197</v>
      </c>
      <c r="F157" s="84"/>
      <c r="G157" s="85"/>
      <c r="H157" s="85"/>
      <c r="I157" s="86"/>
      <c r="J157" s="86"/>
      <c r="K157" s="87">
        <v>45162</v>
      </c>
      <c r="L157" s="85" t="s">
        <v>7199</v>
      </c>
      <c r="T157" s="41"/>
      <c r="U157" s="41"/>
      <c r="V157" s="41"/>
      <c r="W157" s="41"/>
      <c r="AD157" s="41"/>
      <c r="AE157" s="41"/>
      <c r="AF157" s="41"/>
      <c r="AG157" s="41"/>
      <c r="AH157" s="41"/>
    </row>
    <row r="158" spans="2:34" x14ac:dyDescent="0.25">
      <c r="B158" s="68"/>
      <c r="E158" s="41" t="s">
        <v>7202</v>
      </c>
      <c r="F158" s="84"/>
      <c r="G158" s="85"/>
      <c r="H158" s="85"/>
      <c r="I158" s="86"/>
      <c r="J158" s="86"/>
      <c r="K158" s="87">
        <v>45188</v>
      </c>
      <c r="L158" s="85" t="s">
        <v>7200</v>
      </c>
      <c r="T158" s="41"/>
      <c r="U158" s="41"/>
      <c r="V158" s="41"/>
      <c r="W158" s="41"/>
      <c r="AD158" s="41"/>
      <c r="AE158" s="41"/>
      <c r="AF158" s="41"/>
      <c r="AG158" s="41"/>
      <c r="AH158" s="41"/>
    </row>
    <row r="159" spans="2:34" x14ac:dyDescent="0.25">
      <c r="B159" s="68"/>
      <c r="E159" s="41" t="s">
        <v>7201</v>
      </c>
      <c r="F159" s="84"/>
      <c r="G159" s="85"/>
      <c r="H159" s="85"/>
      <c r="I159" s="86"/>
      <c r="J159" s="86"/>
      <c r="K159" s="87">
        <v>45204</v>
      </c>
      <c r="L159" s="85" t="s">
        <v>7203</v>
      </c>
      <c r="T159" s="41"/>
      <c r="U159" s="41"/>
      <c r="V159" s="41"/>
      <c r="W159" s="41"/>
      <c r="AD159" s="41"/>
      <c r="AE159" s="41"/>
      <c r="AF159" s="41"/>
      <c r="AG159" s="41"/>
      <c r="AH159" s="41"/>
    </row>
    <row r="160" spans="2:34" x14ac:dyDescent="0.25">
      <c r="B160" s="68"/>
      <c r="E160" s="41" t="s">
        <v>7213</v>
      </c>
      <c r="F160" s="84"/>
      <c r="G160" s="85"/>
      <c r="H160" s="85"/>
      <c r="I160" s="86"/>
      <c r="J160" s="86"/>
      <c r="K160" s="87">
        <v>45215</v>
      </c>
      <c r="L160" s="85" t="s">
        <v>7215</v>
      </c>
      <c r="T160" s="41"/>
      <c r="U160" s="41"/>
      <c r="V160" s="41"/>
      <c r="W160" s="41"/>
      <c r="AD160" s="41"/>
      <c r="AE160" s="41"/>
      <c r="AF160" s="41"/>
      <c r="AG160" s="41"/>
      <c r="AH160" s="41"/>
    </row>
    <row r="161" spans="2:34" x14ac:dyDescent="0.25">
      <c r="B161" s="68"/>
      <c r="E161" s="41" t="s">
        <v>7214</v>
      </c>
      <c r="F161" s="84"/>
      <c r="G161" s="85"/>
      <c r="H161" s="85"/>
      <c r="I161" s="86"/>
      <c r="J161" s="86"/>
      <c r="K161" s="87">
        <v>45225</v>
      </c>
      <c r="L161" s="85" t="s">
        <v>7216</v>
      </c>
      <c r="T161" s="41"/>
      <c r="U161" s="41"/>
      <c r="V161" s="41"/>
      <c r="W161" s="41"/>
      <c r="AD161" s="41"/>
      <c r="AE161" s="41"/>
      <c r="AF161" s="41"/>
      <c r="AG161" s="41"/>
      <c r="AH161" s="41"/>
    </row>
    <row r="162" spans="2:34" x14ac:dyDescent="0.25">
      <c r="B162" s="68"/>
      <c r="E162" s="41" t="s">
        <v>7223</v>
      </c>
      <c r="F162" s="84"/>
      <c r="G162" s="85"/>
      <c r="H162" s="85"/>
      <c r="I162" s="86"/>
      <c r="J162" s="86"/>
      <c r="K162" s="87">
        <v>45229</v>
      </c>
      <c r="L162" s="85" t="s">
        <v>7228</v>
      </c>
      <c r="T162" s="41"/>
      <c r="U162" s="41"/>
      <c r="V162" s="41"/>
      <c r="W162" s="41"/>
      <c r="AD162" s="41"/>
      <c r="AE162" s="41"/>
      <c r="AF162" s="41"/>
      <c r="AG162" s="41"/>
      <c r="AH162" s="41"/>
    </row>
    <row r="163" spans="2:34" x14ac:dyDescent="0.25">
      <c r="E163" s="41" t="s">
        <v>7250</v>
      </c>
      <c r="F163" s="84"/>
      <c r="G163" s="85"/>
      <c r="H163" s="85"/>
      <c r="I163" s="86"/>
      <c r="J163" s="86"/>
      <c r="K163" s="87">
        <v>45238</v>
      </c>
      <c r="L163" s="85" t="s">
        <v>7251</v>
      </c>
      <c r="T163" s="71"/>
      <c r="U163" s="113"/>
      <c r="V163" s="113"/>
      <c r="W163" s="113"/>
      <c r="AD163" s="113"/>
      <c r="AE163" s="113"/>
      <c r="AF163" s="113"/>
      <c r="AG163" s="113"/>
      <c r="AH163" s="113"/>
    </row>
    <row r="164" spans="2:34" x14ac:dyDescent="0.25">
      <c r="E164" s="41" t="s">
        <v>7255</v>
      </c>
      <c r="F164" s="84"/>
      <c r="G164" s="85"/>
      <c r="H164" s="85"/>
      <c r="I164" s="86"/>
      <c r="J164" s="86"/>
      <c r="K164" s="87">
        <v>45246</v>
      </c>
      <c r="L164" s="85" t="s">
        <v>7256</v>
      </c>
    </row>
    <row r="165" spans="2:34" x14ac:dyDescent="0.25">
      <c r="E165" s="41" t="s">
        <v>7264</v>
      </c>
      <c r="F165" s="84"/>
      <c r="G165" s="85"/>
      <c r="H165" s="85"/>
      <c r="I165" s="86"/>
      <c r="J165" s="86"/>
      <c r="K165" s="87">
        <v>45264</v>
      </c>
      <c r="L165" s="85" t="s">
        <v>7265</v>
      </c>
    </row>
    <row r="166" spans="2:34" x14ac:dyDescent="0.25">
      <c r="E166" s="41" t="s">
        <v>7268</v>
      </c>
      <c r="F166" s="41"/>
      <c r="G166" s="41"/>
      <c r="H166" s="41"/>
      <c r="I166" s="41"/>
      <c r="J166" s="41"/>
      <c r="K166" s="87">
        <v>45274</v>
      </c>
      <c r="L166" s="85" t="s">
        <v>7269</v>
      </c>
    </row>
    <row r="167" spans="2:34" x14ac:dyDescent="0.25">
      <c r="E167" s="41" t="s">
        <v>7271</v>
      </c>
      <c r="K167" s="87">
        <v>45280</v>
      </c>
      <c r="L167" s="85" t="s">
        <v>7272</v>
      </c>
    </row>
    <row r="168" spans="2:34" x14ac:dyDescent="0.25">
      <c r="E168" s="41" t="s">
        <v>7273</v>
      </c>
      <c r="K168" s="87">
        <v>45288</v>
      </c>
      <c r="L168" s="85" t="s">
        <v>7274</v>
      </c>
    </row>
  </sheetData>
  <sortState xmlns:xlrd2="http://schemas.microsoft.com/office/spreadsheetml/2017/richdata2" ref="A8:P66">
    <sortCondition ref="A8:A66"/>
  </sortState>
  <mergeCells count="2">
    <mergeCell ref="B1:C1"/>
    <mergeCell ref="D1:J1"/>
  </mergeCells>
  <phoneticPr fontId="4" type="noConversion"/>
  <pageMargins left="0.75" right="0.70866141732283472" top="0.44" bottom="0.75" header="0.31496062992125984" footer="0.31496062992125984"/>
  <pageSetup paperSize="9" scale="65" fitToHeight="10" orientation="landscape" r:id="rId1"/>
  <headerFooter>
    <oddFooter>&amp;CPágina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X101"/>
  <sheetViews>
    <sheetView view="pageBreakPreview" zoomScale="75" zoomScaleNormal="75" zoomScaleSheetLayoutView="75" workbookViewId="0">
      <pane xSplit="4" ySplit="3" topLeftCell="E10" activePane="bottomRight" state="frozen"/>
      <selection pane="topRight"/>
      <selection pane="bottomLeft"/>
      <selection pane="bottomRight"/>
    </sheetView>
  </sheetViews>
  <sheetFormatPr baseColWidth="10" defaultRowHeight="15" x14ac:dyDescent="0.25"/>
  <cols>
    <col min="1" max="1" width="6.28515625" customWidth="1"/>
    <col min="2" max="2" width="10.42578125" customWidth="1"/>
    <col min="3" max="3" width="12.28515625" customWidth="1"/>
    <col min="4" max="4" width="62.28515625" customWidth="1"/>
    <col min="5" max="5" width="14.140625" customWidth="1"/>
    <col min="6" max="6" width="11" customWidth="1"/>
    <col min="7" max="7" width="12.7109375" customWidth="1"/>
    <col min="8" max="8" width="13.5703125" customWidth="1"/>
    <col min="9" max="11" width="15.85546875" customWidth="1"/>
    <col min="12" max="12" width="14.5703125" customWidth="1"/>
    <col min="13" max="13" width="11.42578125" customWidth="1"/>
    <col min="14" max="14" width="13.7109375" customWidth="1"/>
    <col min="15" max="15" width="19.7109375" customWidth="1"/>
    <col min="16" max="19" width="10.28515625" customWidth="1"/>
    <col min="20" max="20" width="11.42578125" customWidth="1"/>
    <col min="21" max="21" width="25.85546875" customWidth="1"/>
    <col min="22" max="22" width="12.5703125" customWidth="1"/>
    <col min="23" max="23" width="26.7109375" customWidth="1"/>
    <col min="24" max="24" width="7.7109375" customWidth="1"/>
  </cols>
  <sheetData>
    <row r="1" spans="1:24" ht="24.75" customHeight="1" x14ac:dyDescent="0.25">
      <c r="A1" s="39"/>
      <c r="B1" s="165" t="s">
        <v>6860</v>
      </c>
      <c r="C1" s="165"/>
      <c r="D1" s="165" t="s">
        <v>6585</v>
      </c>
      <c r="E1" s="165"/>
      <c r="F1" s="165"/>
      <c r="G1" s="165"/>
      <c r="H1" s="165"/>
      <c r="I1" s="165"/>
      <c r="J1" s="165"/>
      <c r="K1" s="165"/>
      <c r="L1" s="42"/>
      <c r="M1" s="43"/>
      <c r="N1" s="43"/>
      <c r="P1" s="69"/>
      <c r="Q1" s="69"/>
      <c r="R1" s="69"/>
      <c r="S1" s="69"/>
      <c r="T1" s="70"/>
      <c r="U1" s="41"/>
      <c r="V1" s="73" t="s">
        <v>6586</v>
      </c>
      <c r="W1" s="74">
        <v>44943</v>
      </c>
    </row>
    <row r="2" spans="1:24" x14ac:dyDescent="0.25">
      <c r="A2" s="39"/>
      <c r="B2" s="44"/>
      <c r="C2" s="44"/>
      <c r="D2" s="44"/>
      <c r="E2" s="45"/>
      <c r="F2" s="44"/>
      <c r="G2" s="44"/>
      <c r="H2" s="44"/>
      <c r="I2" s="42"/>
      <c r="J2" s="42"/>
      <c r="K2" s="42"/>
      <c r="L2" s="42"/>
      <c r="P2" s="44"/>
      <c r="Q2" s="44"/>
      <c r="R2" s="44"/>
      <c r="S2" s="44"/>
      <c r="T2" s="45"/>
      <c r="U2" s="41"/>
      <c r="V2" s="46"/>
      <c r="W2" s="47"/>
      <c r="X2" s="47"/>
    </row>
    <row r="3" spans="1:24" ht="53.25" customHeight="1" x14ac:dyDescent="0.25">
      <c r="A3" s="75" t="s">
        <v>6594</v>
      </c>
      <c r="B3" s="75" t="s">
        <v>6595</v>
      </c>
      <c r="C3" s="75" t="s">
        <v>6596</v>
      </c>
      <c r="D3" s="75" t="s">
        <v>6597</v>
      </c>
      <c r="E3" s="75" t="s">
        <v>6599</v>
      </c>
      <c r="F3" s="75" t="s">
        <v>6600</v>
      </c>
      <c r="G3" s="75" t="s">
        <v>6601</v>
      </c>
      <c r="H3" s="76" t="s">
        <v>6602</v>
      </c>
      <c r="I3" s="77" t="s">
        <v>6605</v>
      </c>
      <c r="J3" s="77" t="s">
        <v>6614</v>
      </c>
      <c r="K3" s="77" t="s">
        <v>6606</v>
      </c>
      <c r="L3" s="77" t="s">
        <v>6866</v>
      </c>
      <c r="M3" s="77" t="s">
        <v>6869</v>
      </c>
      <c r="N3" s="77" t="s">
        <v>6870</v>
      </c>
      <c r="O3" s="62" t="s">
        <v>6865</v>
      </c>
      <c r="P3" s="64">
        <v>2023</v>
      </c>
      <c r="Q3" s="64">
        <v>2024</v>
      </c>
      <c r="R3" s="64">
        <v>2025</v>
      </c>
      <c r="S3" s="64">
        <v>2026</v>
      </c>
      <c r="T3" s="62" t="s">
        <v>6861</v>
      </c>
      <c r="U3" s="62" t="s">
        <v>6871</v>
      </c>
      <c r="V3" s="62" t="s">
        <v>6608</v>
      </c>
      <c r="W3" s="62" t="s">
        <v>6609</v>
      </c>
      <c r="X3" s="62" t="s">
        <v>6610</v>
      </c>
    </row>
    <row r="4" spans="1:24" ht="36" customHeight="1" x14ac:dyDescent="0.25">
      <c r="A4" s="53">
        <v>1</v>
      </c>
      <c r="B4" s="53" t="s">
        <v>6807</v>
      </c>
      <c r="C4" s="53" t="s">
        <v>20</v>
      </c>
      <c r="D4" s="54" t="s">
        <v>6809</v>
      </c>
      <c r="E4" s="56">
        <v>210600</v>
      </c>
      <c r="F4" s="53" t="s">
        <v>6611</v>
      </c>
      <c r="G4" s="53" t="s">
        <v>6612</v>
      </c>
      <c r="H4" s="53" t="s">
        <v>34</v>
      </c>
      <c r="I4" s="58" t="s">
        <v>185</v>
      </c>
      <c r="J4" s="58" t="s">
        <v>193</v>
      </c>
      <c r="K4" s="58" t="s">
        <v>90</v>
      </c>
      <c r="L4" s="53"/>
      <c r="M4" s="53" t="s">
        <v>5691</v>
      </c>
      <c r="N4" s="53" t="s">
        <v>5691</v>
      </c>
      <c r="O4" s="60" t="s">
        <v>6971</v>
      </c>
      <c r="P4" s="63">
        <v>51600</v>
      </c>
      <c r="Q4" s="63">
        <v>53000</v>
      </c>
      <c r="R4" s="63">
        <v>53000</v>
      </c>
      <c r="S4" s="63">
        <v>53000</v>
      </c>
      <c r="T4" s="56">
        <v>210600</v>
      </c>
      <c r="U4" s="53" t="s">
        <v>6738</v>
      </c>
      <c r="V4" s="58" t="s">
        <v>5261</v>
      </c>
      <c r="W4" s="58" t="s">
        <v>5609</v>
      </c>
      <c r="X4" s="58" t="s">
        <v>6615</v>
      </c>
    </row>
    <row r="5" spans="1:24" ht="36" customHeight="1" x14ac:dyDescent="0.25">
      <c r="A5" s="53">
        <v>2</v>
      </c>
      <c r="B5" s="53" t="str">
        <f>IF(AND(C5="Bienes",E5&gt;400000),"LP",IF(AND(C5="Servicios",E5&gt;400000),"CP","AS"))</f>
        <v>CP</v>
      </c>
      <c r="C5" s="53" t="s">
        <v>20</v>
      </c>
      <c r="D5" s="54" t="s">
        <v>6802</v>
      </c>
      <c r="E5" s="56">
        <v>3556549</v>
      </c>
      <c r="F5" s="53" t="s">
        <v>6611</v>
      </c>
      <c r="G5" s="53" t="s">
        <v>6612</v>
      </c>
      <c r="H5" s="53" t="s">
        <v>19</v>
      </c>
      <c r="I5" s="58" t="s">
        <v>185</v>
      </c>
      <c r="J5" s="58" t="s">
        <v>193</v>
      </c>
      <c r="K5" s="58" t="s">
        <v>90</v>
      </c>
      <c r="L5" s="53"/>
      <c r="M5" s="53" t="s">
        <v>5691</v>
      </c>
      <c r="N5" s="53" t="s">
        <v>5691</v>
      </c>
      <c r="O5" s="60" t="s">
        <v>6971</v>
      </c>
      <c r="P5" s="63">
        <v>412834</v>
      </c>
      <c r="Q5" s="63">
        <v>1185516.3333333333</v>
      </c>
      <c r="R5" s="63">
        <v>1185516.3333333333</v>
      </c>
      <c r="S5" s="63">
        <v>772682.33333333349</v>
      </c>
      <c r="T5" s="56">
        <v>3556549</v>
      </c>
      <c r="U5" s="53" t="s">
        <v>6739</v>
      </c>
      <c r="V5" s="58" t="s">
        <v>5299</v>
      </c>
      <c r="W5" s="58" t="s">
        <v>2955</v>
      </c>
      <c r="X5" s="58" t="s">
        <v>6615</v>
      </c>
    </row>
    <row r="6" spans="1:24" ht="36" customHeight="1" x14ac:dyDescent="0.25">
      <c r="A6" s="53">
        <v>3</v>
      </c>
      <c r="B6" s="53" t="str">
        <f>IF(AND(C6="Bienes",E6&gt;400000),"LP",IF(AND(C6="Servicios",E6&gt;400000),"CP","AS"))</f>
        <v>AS</v>
      </c>
      <c r="C6" s="53" t="s">
        <v>20</v>
      </c>
      <c r="D6" s="54" t="s">
        <v>6616</v>
      </c>
      <c r="E6" s="56">
        <v>120596</v>
      </c>
      <c r="F6" s="53" t="s">
        <v>6611</v>
      </c>
      <c r="G6" s="53" t="s">
        <v>6612</v>
      </c>
      <c r="H6" s="53" t="s">
        <v>23</v>
      </c>
      <c r="I6" s="58" t="s">
        <v>185</v>
      </c>
      <c r="J6" s="58" t="s">
        <v>192</v>
      </c>
      <c r="K6" s="58" t="s">
        <v>90</v>
      </c>
      <c r="L6" s="53"/>
      <c r="M6" s="53" t="s">
        <v>5691</v>
      </c>
      <c r="N6" s="53" t="s">
        <v>5691</v>
      </c>
      <c r="O6" s="60" t="s">
        <v>6971</v>
      </c>
      <c r="P6" s="63">
        <v>120596</v>
      </c>
      <c r="Q6" s="63" t="s">
        <v>774</v>
      </c>
      <c r="R6" s="63" t="s">
        <v>774</v>
      </c>
      <c r="S6" s="63" t="s">
        <v>774</v>
      </c>
      <c r="T6" s="56">
        <v>120596</v>
      </c>
      <c r="U6" s="53" t="s">
        <v>6740</v>
      </c>
      <c r="V6" s="58" t="s">
        <v>5231</v>
      </c>
      <c r="W6" s="58" t="s">
        <v>6676</v>
      </c>
      <c r="X6" s="58" t="s">
        <v>6615</v>
      </c>
    </row>
    <row r="7" spans="1:24" ht="36" customHeight="1" x14ac:dyDescent="0.25">
      <c r="A7" s="53">
        <v>4</v>
      </c>
      <c r="B7" s="53" t="s">
        <v>6807</v>
      </c>
      <c r="C7" s="53" t="s">
        <v>20</v>
      </c>
      <c r="D7" s="54" t="s">
        <v>6808</v>
      </c>
      <c r="E7" s="56">
        <v>615417</v>
      </c>
      <c r="F7" s="53" t="s">
        <v>6611</v>
      </c>
      <c r="G7" s="53" t="s">
        <v>6612</v>
      </c>
      <c r="H7" s="53" t="s">
        <v>31</v>
      </c>
      <c r="I7" s="58" t="s">
        <v>185</v>
      </c>
      <c r="J7" s="58" t="s">
        <v>187</v>
      </c>
      <c r="K7" s="58" t="s">
        <v>90</v>
      </c>
      <c r="L7" s="53"/>
      <c r="M7" s="53" t="s">
        <v>5691</v>
      </c>
      <c r="N7" s="53" t="s">
        <v>5691</v>
      </c>
      <c r="O7" s="60" t="s">
        <v>6971</v>
      </c>
      <c r="P7" s="63">
        <v>147272</v>
      </c>
      <c r="Q7" s="63">
        <v>153072</v>
      </c>
      <c r="R7" s="63">
        <v>153072</v>
      </c>
      <c r="S7" s="63">
        <v>162001.70800000001</v>
      </c>
      <c r="T7" s="56">
        <v>615417.70799999998</v>
      </c>
      <c r="U7" s="53" t="s">
        <v>6751</v>
      </c>
      <c r="V7" s="58" t="s">
        <v>5261</v>
      </c>
      <c r="W7" s="58" t="s">
        <v>5609</v>
      </c>
      <c r="X7" s="58" t="s">
        <v>6615</v>
      </c>
    </row>
    <row r="8" spans="1:24" ht="36" customHeight="1" x14ac:dyDescent="0.25">
      <c r="A8" s="53">
        <v>5</v>
      </c>
      <c r="B8" s="53" t="s">
        <v>6807</v>
      </c>
      <c r="C8" s="53" t="s">
        <v>20</v>
      </c>
      <c r="D8" s="54" t="s">
        <v>6810</v>
      </c>
      <c r="E8" s="56">
        <v>1592100</v>
      </c>
      <c r="F8" s="53" t="s">
        <v>6611</v>
      </c>
      <c r="G8" s="53" t="s">
        <v>6612</v>
      </c>
      <c r="H8" s="53" t="s">
        <v>36</v>
      </c>
      <c r="I8" s="58" t="s">
        <v>185</v>
      </c>
      <c r="J8" s="58" t="s">
        <v>187</v>
      </c>
      <c r="K8" s="58" t="s">
        <v>90</v>
      </c>
      <c r="L8" s="53"/>
      <c r="M8" s="53" t="s">
        <v>5691</v>
      </c>
      <c r="N8" s="53" t="s">
        <v>5691</v>
      </c>
      <c r="O8" s="60" t="s">
        <v>6971</v>
      </c>
      <c r="P8" s="63">
        <v>381000</v>
      </c>
      <c r="Q8" s="63">
        <v>396000</v>
      </c>
      <c r="R8" s="63">
        <v>396000</v>
      </c>
      <c r="S8" s="63">
        <v>419100</v>
      </c>
      <c r="T8" s="56">
        <v>1592100</v>
      </c>
      <c r="U8" s="53" t="s">
        <v>6752</v>
      </c>
      <c r="V8" s="58" t="s">
        <v>5261</v>
      </c>
      <c r="W8" s="58" t="s">
        <v>5609</v>
      </c>
      <c r="X8" s="58" t="s">
        <v>6615</v>
      </c>
    </row>
    <row r="9" spans="1:24" ht="36" customHeight="1" x14ac:dyDescent="0.25">
      <c r="A9" s="53">
        <v>6</v>
      </c>
      <c r="B9" s="53" t="str">
        <f>IF(AND(C9="Bienes",E9&gt;400000),"LP",IF(AND(C9="Servicios",E9&gt;400000),"CP","AS"))</f>
        <v>CP</v>
      </c>
      <c r="C9" s="53" t="s">
        <v>20</v>
      </c>
      <c r="D9" s="54" t="s">
        <v>6830</v>
      </c>
      <c r="E9" s="56">
        <v>2057724</v>
      </c>
      <c r="F9" s="53" t="s">
        <v>6611</v>
      </c>
      <c r="G9" s="53" t="s">
        <v>6612</v>
      </c>
      <c r="H9" s="53" t="s">
        <v>19</v>
      </c>
      <c r="I9" s="58" t="s">
        <v>185</v>
      </c>
      <c r="J9" s="58" t="s">
        <v>191</v>
      </c>
      <c r="K9" s="58" t="s">
        <v>108</v>
      </c>
      <c r="L9" s="53"/>
      <c r="M9" s="53" t="s">
        <v>5691</v>
      </c>
      <c r="N9" s="53" t="s">
        <v>5691</v>
      </c>
      <c r="O9" s="60" t="s">
        <v>6971</v>
      </c>
      <c r="P9" s="63">
        <v>582023.19999999995</v>
      </c>
      <c r="Q9" s="63">
        <v>685908</v>
      </c>
      <c r="R9" s="63">
        <v>685908</v>
      </c>
      <c r="S9" s="63">
        <v>103884.80000000005</v>
      </c>
      <c r="T9" s="56">
        <v>2057724</v>
      </c>
      <c r="U9" s="53" t="s">
        <v>6741</v>
      </c>
      <c r="V9" s="58" t="s">
        <v>5307</v>
      </c>
      <c r="W9" s="58" t="s">
        <v>2960</v>
      </c>
      <c r="X9" s="58" t="s">
        <v>6615</v>
      </c>
    </row>
    <row r="10" spans="1:24" ht="36" customHeight="1" x14ac:dyDescent="0.25">
      <c r="A10" s="53">
        <v>7</v>
      </c>
      <c r="B10" s="53" t="s">
        <v>6807</v>
      </c>
      <c r="C10" s="53" t="s">
        <v>20</v>
      </c>
      <c r="D10" s="54" t="s">
        <v>6811</v>
      </c>
      <c r="E10" s="56">
        <v>245278</v>
      </c>
      <c r="F10" s="53" t="s">
        <v>6611</v>
      </c>
      <c r="G10" s="53" t="s">
        <v>6612</v>
      </c>
      <c r="H10" s="53" t="s">
        <v>34</v>
      </c>
      <c r="I10" s="58" t="s">
        <v>185</v>
      </c>
      <c r="J10" s="58" t="s">
        <v>187</v>
      </c>
      <c r="K10" s="58" t="s">
        <v>90</v>
      </c>
      <c r="L10" s="53"/>
      <c r="M10" s="53" t="s">
        <v>5691</v>
      </c>
      <c r="N10" s="53" t="s">
        <v>5691</v>
      </c>
      <c r="O10" s="60" t="s">
        <v>6971</v>
      </c>
      <c r="P10" s="63">
        <v>58464</v>
      </c>
      <c r="Q10" s="63">
        <v>61250.640000000007</v>
      </c>
      <c r="R10" s="63">
        <v>61250.640000000007</v>
      </c>
      <c r="S10" s="63">
        <v>64313.172000000006</v>
      </c>
      <c r="T10" s="56">
        <v>245278.45200000005</v>
      </c>
      <c r="U10" s="53" t="s">
        <v>6753</v>
      </c>
      <c r="V10" s="58" t="s">
        <v>5261</v>
      </c>
      <c r="W10" s="58" t="s">
        <v>5609</v>
      </c>
      <c r="X10" s="58" t="s">
        <v>6615</v>
      </c>
    </row>
    <row r="11" spans="1:24" ht="36" customHeight="1" x14ac:dyDescent="0.25">
      <c r="A11" s="53">
        <v>8</v>
      </c>
      <c r="B11" s="53" t="s">
        <v>6807</v>
      </c>
      <c r="C11" s="53" t="s">
        <v>20</v>
      </c>
      <c r="D11" s="54" t="s">
        <v>6812</v>
      </c>
      <c r="E11" s="56">
        <v>1022041</v>
      </c>
      <c r="F11" s="53" t="s">
        <v>6611</v>
      </c>
      <c r="G11" s="53" t="s">
        <v>6612</v>
      </c>
      <c r="H11" s="53" t="s">
        <v>31</v>
      </c>
      <c r="I11" s="58" t="s">
        <v>185</v>
      </c>
      <c r="J11" s="58" t="s">
        <v>187</v>
      </c>
      <c r="K11" s="58" t="s">
        <v>90</v>
      </c>
      <c r="L11" s="53"/>
      <c r="M11" s="53" t="s">
        <v>5691</v>
      </c>
      <c r="N11" s="53" t="s">
        <v>5691</v>
      </c>
      <c r="O11" s="60" t="s">
        <v>6971</v>
      </c>
      <c r="P11" s="63">
        <v>243618</v>
      </c>
      <c r="Q11" s="63">
        <v>255220.68000000008</v>
      </c>
      <c r="R11" s="63">
        <v>255220.68000000008</v>
      </c>
      <c r="S11" s="63">
        <v>267981.71399999998</v>
      </c>
      <c r="T11" s="56">
        <v>1022041.074</v>
      </c>
      <c r="U11" s="53" t="s">
        <v>6754</v>
      </c>
      <c r="V11" s="58" t="s">
        <v>5261</v>
      </c>
      <c r="W11" s="58" t="s">
        <v>5609</v>
      </c>
      <c r="X11" s="58" t="s">
        <v>6615</v>
      </c>
    </row>
    <row r="12" spans="1:24" ht="36" customHeight="1" x14ac:dyDescent="0.25">
      <c r="A12" s="53">
        <v>9</v>
      </c>
      <c r="B12" s="53" t="s">
        <v>6807</v>
      </c>
      <c r="C12" s="53" t="s">
        <v>20</v>
      </c>
      <c r="D12" s="54" t="s">
        <v>6813</v>
      </c>
      <c r="E12" s="56">
        <v>1112245</v>
      </c>
      <c r="F12" s="53" t="s">
        <v>6611</v>
      </c>
      <c r="G12" s="53" t="s">
        <v>6612</v>
      </c>
      <c r="H12" s="53" t="s">
        <v>34</v>
      </c>
      <c r="I12" s="58" t="s">
        <v>185</v>
      </c>
      <c r="J12" s="58" t="s">
        <v>187</v>
      </c>
      <c r="K12" s="58" t="s">
        <v>90</v>
      </c>
      <c r="L12" s="53"/>
      <c r="M12" s="53" t="s">
        <v>5691</v>
      </c>
      <c r="N12" s="53" t="s">
        <v>5691</v>
      </c>
      <c r="O12" s="60" t="s">
        <v>6971</v>
      </c>
      <c r="P12" s="63">
        <v>264065</v>
      </c>
      <c r="Q12" s="63">
        <v>278856</v>
      </c>
      <c r="R12" s="63">
        <v>278856</v>
      </c>
      <c r="S12" s="63">
        <v>290468.75000000006</v>
      </c>
      <c r="T12" s="56">
        <v>1112245.75</v>
      </c>
      <c r="U12" s="53" t="s">
        <v>6755</v>
      </c>
      <c r="V12" s="58" t="s">
        <v>5261</v>
      </c>
      <c r="W12" s="58" t="s">
        <v>5609</v>
      </c>
      <c r="X12" s="58" t="s">
        <v>6615</v>
      </c>
    </row>
    <row r="13" spans="1:24" ht="36" customHeight="1" x14ac:dyDescent="0.25">
      <c r="A13" s="53">
        <v>10</v>
      </c>
      <c r="B13" s="53" t="s">
        <v>6807</v>
      </c>
      <c r="C13" s="53" t="s">
        <v>20</v>
      </c>
      <c r="D13" s="54" t="s">
        <v>6814</v>
      </c>
      <c r="E13" s="56">
        <v>1573200</v>
      </c>
      <c r="F13" s="53" t="s">
        <v>6611</v>
      </c>
      <c r="G13" s="53" t="s">
        <v>6612</v>
      </c>
      <c r="H13" s="53" t="s">
        <v>31</v>
      </c>
      <c r="I13" s="58" t="s">
        <v>185</v>
      </c>
      <c r="J13" s="58" t="s">
        <v>187</v>
      </c>
      <c r="K13" s="58" t="s">
        <v>90</v>
      </c>
      <c r="L13" s="53"/>
      <c r="M13" s="53" t="s">
        <v>5691</v>
      </c>
      <c r="N13" s="53" t="s">
        <v>5691</v>
      </c>
      <c r="O13" s="60" t="s">
        <v>6971</v>
      </c>
      <c r="P13" s="63">
        <v>372000</v>
      </c>
      <c r="Q13" s="63">
        <v>396000</v>
      </c>
      <c r="R13" s="63">
        <v>396000</v>
      </c>
      <c r="S13" s="63">
        <v>409200</v>
      </c>
      <c r="T13" s="56">
        <v>1573200</v>
      </c>
      <c r="U13" s="53" t="s">
        <v>6756</v>
      </c>
      <c r="V13" s="58" t="s">
        <v>5261</v>
      </c>
      <c r="W13" s="58" t="s">
        <v>5609</v>
      </c>
      <c r="X13" s="58" t="s">
        <v>6615</v>
      </c>
    </row>
    <row r="14" spans="1:24" ht="36" customHeight="1" x14ac:dyDescent="0.25">
      <c r="A14" s="53">
        <v>11</v>
      </c>
      <c r="B14" s="53" t="str">
        <f>IF(AND(C14="Bienes",E14&gt;400000),"LP",IF(AND(C14="Servicios",E14&gt;400000),"CP","AS"))</f>
        <v>CP</v>
      </c>
      <c r="C14" s="53" t="s">
        <v>20</v>
      </c>
      <c r="D14" s="54" t="s">
        <v>6831</v>
      </c>
      <c r="E14" s="56">
        <v>1044626.0000000001</v>
      </c>
      <c r="F14" s="53" t="s">
        <v>6611</v>
      </c>
      <c r="G14" s="53" t="s">
        <v>6612</v>
      </c>
      <c r="H14" s="53" t="s">
        <v>34</v>
      </c>
      <c r="I14" s="58" t="s">
        <v>185</v>
      </c>
      <c r="J14" s="58" t="s">
        <v>187</v>
      </c>
      <c r="K14" s="58" t="s">
        <v>90</v>
      </c>
      <c r="L14" s="53"/>
      <c r="M14" s="53" t="s">
        <v>5691</v>
      </c>
      <c r="N14" s="53" t="s">
        <v>5691</v>
      </c>
      <c r="O14" s="60" t="s">
        <v>6971</v>
      </c>
      <c r="P14" s="63">
        <v>213686</v>
      </c>
      <c r="Q14" s="63">
        <v>254100.00000000003</v>
      </c>
      <c r="R14" s="63">
        <v>256916.00000000003</v>
      </c>
      <c r="S14" s="63">
        <v>319924.00000000012</v>
      </c>
      <c r="T14" s="56">
        <v>1044626.0000000001</v>
      </c>
      <c r="U14" s="53" t="s">
        <v>6757</v>
      </c>
      <c r="V14" s="58" t="s">
        <v>5307</v>
      </c>
      <c r="W14" s="58" t="s">
        <v>2960</v>
      </c>
      <c r="X14" s="58" t="s">
        <v>6615</v>
      </c>
    </row>
    <row r="15" spans="1:24" ht="36" customHeight="1" x14ac:dyDescent="0.25">
      <c r="A15" s="53">
        <v>12</v>
      </c>
      <c r="B15" s="53" t="s">
        <v>6807</v>
      </c>
      <c r="C15" s="53" t="s">
        <v>20</v>
      </c>
      <c r="D15" s="54" t="s">
        <v>6815</v>
      </c>
      <c r="E15" s="56">
        <v>484048</v>
      </c>
      <c r="F15" s="53" t="s">
        <v>6611</v>
      </c>
      <c r="G15" s="53" t="s">
        <v>6612</v>
      </c>
      <c r="H15" s="53" t="s">
        <v>6868</v>
      </c>
      <c r="I15" s="58" t="s">
        <v>185</v>
      </c>
      <c r="J15" s="58" t="s">
        <v>187</v>
      </c>
      <c r="K15" s="58" t="s">
        <v>90</v>
      </c>
      <c r="L15" s="53"/>
      <c r="M15" s="53" t="s">
        <v>5691</v>
      </c>
      <c r="N15" s="53" t="s">
        <v>5691</v>
      </c>
      <c r="O15" s="60" t="s">
        <v>6971</v>
      </c>
      <c r="P15" s="63">
        <v>113994</v>
      </c>
      <c r="Q15" s="63">
        <v>122332</v>
      </c>
      <c r="R15" s="63">
        <v>122332</v>
      </c>
      <c r="S15" s="63">
        <v>125390.49269999999</v>
      </c>
      <c r="T15" s="56">
        <v>484048.4927</v>
      </c>
      <c r="U15" s="53" t="s">
        <v>6745</v>
      </c>
      <c r="V15" s="58" t="s">
        <v>5261</v>
      </c>
      <c r="W15" s="58" t="s">
        <v>5609</v>
      </c>
      <c r="X15" s="58" t="s">
        <v>6615</v>
      </c>
    </row>
    <row r="16" spans="1:24" ht="36" customHeight="1" x14ac:dyDescent="0.25">
      <c r="A16" s="53">
        <v>13</v>
      </c>
      <c r="B16" s="53" t="s">
        <v>6807</v>
      </c>
      <c r="C16" s="53" t="s">
        <v>20</v>
      </c>
      <c r="D16" s="54" t="s">
        <v>6816</v>
      </c>
      <c r="E16" s="56">
        <v>223200</v>
      </c>
      <c r="F16" s="53" t="s">
        <v>6611</v>
      </c>
      <c r="G16" s="53" t="s">
        <v>6612</v>
      </c>
      <c r="H16" s="53" t="s">
        <v>38</v>
      </c>
      <c r="I16" s="58" t="s">
        <v>185</v>
      </c>
      <c r="J16" s="58" t="s">
        <v>190</v>
      </c>
      <c r="K16" s="58" t="s">
        <v>90</v>
      </c>
      <c r="L16" s="53"/>
      <c r="M16" s="53" t="s">
        <v>5691</v>
      </c>
      <c r="N16" s="53" t="s">
        <v>5691</v>
      </c>
      <c r="O16" s="60" t="s">
        <v>6971</v>
      </c>
      <c r="P16" s="63">
        <v>54000</v>
      </c>
      <c r="Q16" s="63">
        <v>55200</v>
      </c>
      <c r="R16" s="63">
        <v>56400</v>
      </c>
      <c r="S16" s="63">
        <v>57600</v>
      </c>
      <c r="T16" s="56">
        <v>223200</v>
      </c>
      <c r="U16" s="53" t="s">
        <v>6742</v>
      </c>
      <c r="V16" s="58" t="s">
        <v>5261</v>
      </c>
      <c r="W16" s="58" t="s">
        <v>5609</v>
      </c>
      <c r="X16" s="58" t="s">
        <v>6615</v>
      </c>
    </row>
    <row r="17" spans="1:24" ht="36" customHeight="1" x14ac:dyDescent="0.25">
      <c r="A17" s="53">
        <v>14</v>
      </c>
      <c r="B17" s="53" t="s">
        <v>6807</v>
      </c>
      <c r="C17" s="53" t="s">
        <v>20</v>
      </c>
      <c r="D17" s="54" t="s">
        <v>6817</v>
      </c>
      <c r="E17" s="56">
        <v>1543938</v>
      </c>
      <c r="F17" s="53" t="s">
        <v>6611</v>
      </c>
      <c r="G17" s="53" t="s">
        <v>6612</v>
      </c>
      <c r="H17" s="53" t="s">
        <v>42</v>
      </c>
      <c r="I17" s="58" t="s">
        <v>185</v>
      </c>
      <c r="J17" s="58" t="s">
        <v>187</v>
      </c>
      <c r="K17" s="58" t="s">
        <v>90</v>
      </c>
      <c r="L17" s="53"/>
      <c r="M17" s="53" t="s">
        <v>5691</v>
      </c>
      <c r="N17" s="53" t="s">
        <v>5691</v>
      </c>
      <c r="O17" s="60" t="s">
        <v>6971</v>
      </c>
      <c r="P17" s="63">
        <v>360580</v>
      </c>
      <c r="Q17" s="63">
        <v>393360</v>
      </c>
      <c r="R17" s="63">
        <v>393360</v>
      </c>
      <c r="S17" s="63">
        <v>396638</v>
      </c>
      <c r="T17" s="56">
        <v>1543938</v>
      </c>
      <c r="U17" s="53" t="s">
        <v>6746</v>
      </c>
      <c r="V17" s="58" t="s">
        <v>5261</v>
      </c>
      <c r="W17" s="58" t="s">
        <v>5609</v>
      </c>
      <c r="X17" s="58" t="s">
        <v>6615</v>
      </c>
    </row>
    <row r="18" spans="1:24" ht="36" customHeight="1" x14ac:dyDescent="0.25">
      <c r="A18" s="53">
        <v>15</v>
      </c>
      <c r="B18" s="53" t="s">
        <v>6807</v>
      </c>
      <c r="C18" s="53" t="s">
        <v>20</v>
      </c>
      <c r="D18" s="54" t="s">
        <v>6818</v>
      </c>
      <c r="E18" s="56">
        <v>118680</v>
      </c>
      <c r="F18" s="53" t="s">
        <v>6611</v>
      </c>
      <c r="G18" s="53" t="s">
        <v>6612</v>
      </c>
      <c r="H18" s="53" t="s">
        <v>46</v>
      </c>
      <c r="I18" s="58" t="s">
        <v>185</v>
      </c>
      <c r="J18" s="58" t="s">
        <v>187</v>
      </c>
      <c r="K18" s="58" t="s">
        <v>90</v>
      </c>
      <c r="L18" s="53"/>
      <c r="M18" s="53" t="s">
        <v>5691</v>
      </c>
      <c r="N18" s="53" t="s">
        <v>5691</v>
      </c>
      <c r="O18" s="60" t="s">
        <v>6971</v>
      </c>
      <c r="P18" s="63">
        <v>27600</v>
      </c>
      <c r="Q18" s="63">
        <v>30360</v>
      </c>
      <c r="R18" s="63">
        <v>30360</v>
      </c>
      <c r="S18" s="63">
        <v>30360</v>
      </c>
      <c r="T18" s="56">
        <v>118680</v>
      </c>
      <c r="U18" s="53" t="s">
        <v>6758</v>
      </c>
      <c r="V18" s="58" t="s">
        <v>5261</v>
      </c>
      <c r="W18" s="58" t="s">
        <v>5609</v>
      </c>
      <c r="X18" s="58" t="s">
        <v>6615</v>
      </c>
    </row>
    <row r="19" spans="1:24" ht="36" customHeight="1" x14ac:dyDescent="0.25">
      <c r="A19" s="53">
        <v>16</v>
      </c>
      <c r="B19" s="53" t="s">
        <v>6807</v>
      </c>
      <c r="C19" s="53" t="s">
        <v>20</v>
      </c>
      <c r="D19" s="54" t="s">
        <v>6819</v>
      </c>
      <c r="E19" s="56">
        <v>350415</v>
      </c>
      <c r="F19" s="53" t="s">
        <v>6611</v>
      </c>
      <c r="G19" s="53" t="s">
        <v>6612</v>
      </c>
      <c r="H19" s="53" t="s">
        <v>42</v>
      </c>
      <c r="I19" s="58" t="s">
        <v>185</v>
      </c>
      <c r="J19" s="58" t="s">
        <v>187</v>
      </c>
      <c r="K19" s="58" t="s">
        <v>90</v>
      </c>
      <c r="L19" s="53"/>
      <c r="M19" s="53" t="s">
        <v>5691</v>
      </c>
      <c r="N19" s="53" t="s">
        <v>5691</v>
      </c>
      <c r="O19" s="60" t="s">
        <v>6971</v>
      </c>
      <c r="P19" s="63">
        <v>85150</v>
      </c>
      <c r="Q19" s="63">
        <v>85800</v>
      </c>
      <c r="R19" s="63">
        <v>85800</v>
      </c>
      <c r="S19" s="63">
        <v>93665.000000000015</v>
      </c>
      <c r="T19" s="56">
        <v>350415</v>
      </c>
      <c r="U19" s="53" t="s">
        <v>6743</v>
      </c>
      <c r="V19" s="58" t="s">
        <v>5261</v>
      </c>
      <c r="W19" s="58" t="s">
        <v>5609</v>
      </c>
      <c r="X19" s="58" t="s">
        <v>6615</v>
      </c>
    </row>
    <row r="20" spans="1:24" ht="36" customHeight="1" x14ac:dyDescent="0.25">
      <c r="A20" s="53">
        <v>17</v>
      </c>
      <c r="B20" s="53" t="s">
        <v>6807</v>
      </c>
      <c r="C20" s="53" t="s">
        <v>20</v>
      </c>
      <c r="D20" s="54" t="s">
        <v>6820</v>
      </c>
      <c r="E20" s="56">
        <v>252095</v>
      </c>
      <c r="F20" s="53" t="s">
        <v>6611</v>
      </c>
      <c r="G20" s="53" t="s">
        <v>6612</v>
      </c>
      <c r="H20" s="53" t="s">
        <v>27</v>
      </c>
      <c r="I20" s="58" t="s">
        <v>185</v>
      </c>
      <c r="J20" s="58" t="s">
        <v>187</v>
      </c>
      <c r="K20" s="58" t="s">
        <v>90</v>
      </c>
      <c r="L20" s="53"/>
      <c r="M20" s="53" t="s">
        <v>5691</v>
      </c>
      <c r="N20" s="53" t="s">
        <v>5691</v>
      </c>
      <c r="O20" s="60" t="s">
        <v>6971</v>
      </c>
      <c r="P20" s="63">
        <v>61114.151999999995</v>
      </c>
      <c r="Q20" s="63">
        <v>61114.151999999995</v>
      </c>
      <c r="R20" s="63">
        <v>62642.005800000014</v>
      </c>
      <c r="S20" s="63">
        <v>67225.567200000034</v>
      </c>
      <c r="T20" s="56">
        <v>252095.87700000004</v>
      </c>
      <c r="U20" s="53" t="s">
        <v>6747</v>
      </c>
      <c r="V20" s="58" t="s">
        <v>5261</v>
      </c>
      <c r="W20" s="58" t="s">
        <v>5609</v>
      </c>
      <c r="X20" s="58" t="s">
        <v>6615</v>
      </c>
    </row>
    <row r="21" spans="1:24" ht="36" customHeight="1" x14ac:dyDescent="0.25">
      <c r="A21" s="53">
        <v>18</v>
      </c>
      <c r="B21" s="53" t="str">
        <f>IF(AND(C21="Bienes",E21&gt;400000),"LP",IF(AND(C21="Servicios",E21&gt;400000),"CP","AS"))</f>
        <v>CP</v>
      </c>
      <c r="C21" s="53" t="s">
        <v>20</v>
      </c>
      <c r="D21" s="54" t="s">
        <v>6833</v>
      </c>
      <c r="E21" s="56">
        <v>2851057</v>
      </c>
      <c r="F21" s="53" t="s">
        <v>6611</v>
      </c>
      <c r="G21" s="53" t="s">
        <v>6612</v>
      </c>
      <c r="H21" s="53" t="s">
        <v>23</v>
      </c>
      <c r="I21" s="58" t="s">
        <v>185</v>
      </c>
      <c r="J21" s="58" t="s">
        <v>187</v>
      </c>
      <c r="K21" s="58" t="s">
        <v>90</v>
      </c>
      <c r="L21" s="53"/>
      <c r="M21" s="53" t="s">
        <v>5691</v>
      </c>
      <c r="N21" s="53" t="s">
        <v>5691</v>
      </c>
      <c r="O21" s="60" t="s">
        <v>6971</v>
      </c>
      <c r="P21" s="63">
        <v>680423.4</v>
      </c>
      <c r="Q21" s="63">
        <v>700818</v>
      </c>
      <c r="R21" s="63">
        <v>700818</v>
      </c>
      <c r="S21" s="63">
        <v>768997.60000000009</v>
      </c>
      <c r="T21" s="56">
        <v>2851057</v>
      </c>
      <c r="U21" s="53" t="s">
        <v>6750</v>
      </c>
      <c r="V21" s="58" t="s">
        <v>5299</v>
      </c>
      <c r="W21" s="58" t="s">
        <v>2955</v>
      </c>
      <c r="X21" s="58" t="s">
        <v>6615</v>
      </c>
    </row>
    <row r="22" spans="1:24" ht="36" customHeight="1" x14ac:dyDescent="0.25">
      <c r="A22" s="53">
        <v>19</v>
      </c>
      <c r="B22" s="53" t="s">
        <v>6807</v>
      </c>
      <c r="C22" s="53" t="s">
        <v>20</v>
      </c>
      <c r="D22" s="54" t="s">
        <v>6821</v>
      </c>
      <c r="E22" s="56">
        <v>2180119</v>
      </c>
      <c r="F22" s="53" t="s">
        <v>6611</v>
      </c>
      <c r="G22" s="53" t="s">
        <v>6612</v>
      </c>
      <c r="H22" s="53" t="s">
        <v>44</v>
      </c>
      <c r="I22" s="58" t="s">
        <v>185</v>
      </c>
      <c r="J22" s="58" t="s">
        <v>187</v>
      </c>
      <c r="K22" s="58" t="s">
        <v>90</v>
      </c>
      <c r="L22" s="53"/>
      <c r="M22" s="53" t="s">
        <v>5691</v>
      </c>
      <c r="N22" s="53" t="s">
        <v>5691</v>
      </c>
      <c r="O22" s="60" t="s">
        <v>6971</v>
      </c>
      <c r="P22" s="63">
        <v>527776</v>
      </c>
      <c r="Q22" s="63">
        <v>535896</v>
      </c>
      <c r="R22" s="63">
        <v>535896</v>
      </c>
      <c r="S22" s="63">
        <v>580551.4</v>
      </c>
      <c r="T22" s="56">
        <v>2180119.4</v>
      </c>
      <c r="U22" s="53" t="s">
        <v>6759</v>
      </c>
      <c r="V22" s="58" t="s">
        <v>5261</v>
      </c>
      <c r="W22" s="58" t="s">
        <v>5609</v>
      </c>
      <c r="X22" s="58" t="s">
        <v>6615</v>
      </c>
    </row>
    <row r="23" spans="1:24" ht="36" customHeight="1" x14ac:dyDescent="0.25">
      <c r="A23" s="53">
        <v>20</v>
      </c>
      <c r="B23" s="53" t="str">
        <f>IF(AND(C23="Bienes",E23&gt;400000),"LP",IF(AND(C23="Servicios",E23&gt;400000),"CP","AS"))</f>
        <v>CP</v>
      </c>
      <c r="C23" s="53" t="s">
        <v>20</v>
      </c>
      <c r="D23" s="54" t="s">
        <v>6787</v>
      </c>
      <c r="E23" s="56">
        <v>28634800</v>
      </c>
      <c r="F23" s="53" t="s">
        <v>6611</v>
      </c>
      <c r="G23" s="53" t="s">
        <v>6612</v>
      </c>
      <c r="H23" s="53" t="s">
        <v>23</v>
      </c>
      <c r="I23" s="58" t="s">
        <v>90</v>
      </c>
      <c r="J23" s="58" t="s">
        <v>20</v>
      </c>
      <c r="K23" s="58" t="s">
        <v>90</v>
      </c>
      <c r="L23" s="53"/>
      <c r="M23" s="53" t="s">
        <v>5691</v>
      </c>
      <c r="N23" s="53" t="s">
        <v>5691</v>
      </c>
      <c r="O23" s="60" t="s">
        <v>6971</v>
      </c>
      <c r="P23" s="63">
        <v>1684400</v>
      </c>
      <c r="Q23" s="63">
        <v>8422000</v>
      </c>
      <c r="R23" s="63">
        <v>10106400</v>
      </c>
      <c r="S23" s="63">
        <v>8422000</v>
      </c>
      <c r="T23" s="56">
        <v>28634800</v>
      </c>
      <c r="U23" s="53" t="s">
        <v>6711</v>
      </c>
      <c r="V23" s="58" t="s">
        <v>5256</v>
      </c>
      <c r="W23" s="58" t="s">
        <v>5605</v>
      </c>
      <c r="X23" s="58" t="s">
        <v>6615</v>
      </c>
    </row>
    <row r="24" spans="1:24" ht="36" customHeight="1" x14ac:dyDescent="0.25">
      <c r="A24" s="53">
        <v>21</v>
      </c>
      <c r="B24" s="53" t="str">
        <f>IF(AND(C24="Bienes",E24&gt;400000),"LP",IF(AND(C24="Servicios",E24&gt;400000),"CP","AS"))</f>
        <v>CP</v>
      </c>
      <c r="C24" s="53" t="s">
        <v>20</v>
      </c>
      <c r="D24" s="65" t="s">
        <v>6765</v>
      </c>
      <c r="E24" s="56">
        <v>22142876</v>
      </c>
      <c r="F24" s="53" t="s">
        <v>6611</v>
      </c>
      <c r="G24" s="53" t="s">
        <v>6612</v>
      </c>
      <c r="H24" s="53" t="s">
        <v>23</v>
      </c>
      <c r="I24" s="58" t="s">
        <v>90</v>
      </c>
      <c r="J24" s="58" t="s">
        <v>20</v>
      </c>
      <c r="K24" s="58" t="s">
        <v>90</v>
      </c>
      <c r="L24" s="53"/>
      <c r="M24" s="53" t="s">
        <v>5691</v>
      </c>
      <c r="N24" s="53" t="s">
        <v>5691</v>
      </c>
      <c r="O24" s="60" t="s">
        <v>6971</v>
      </c>
      <c r="P24" s="63">
        <v>5668448</v>
      </c>
      <c r="Q24" s="63">
        <v>7752672</v>
      </c>
      <c r="R24" s="63">
        <v>7752672</v>
      </c>
      <c r="S24" s="63">
        <v>969084</v>
      </c>
      <c r="T24" s="56">
        <v>22142876</v>
      </c>
      <c r="U24" s="53" t="s">
        <v>6692</v>
      </c>
      <c r="V24" s="58" t="s">
        <v>5232</v>
      </c>
      <c r="W24" s="58" t="s">
        <v>2924</v>
      </c>
      <c r="X24" s="58" t="s">
        <v>6615</v>
      </c>
    </row>
    <row r="25" spans="1:24" ht="36" customHeight="1" x14ac:dyDescent="0.25">
      <c r="A25" s="53">
        <v>22</v>
      </c>
      <c r="B25" s="53" t="str">
        <f>IF(AND(C25="Bienes",E25&gt;400000),"LP",IF(AND(C25="Servicios",E25&gt;400000),"CP","AS"))</f>
        <v>CP</v>
      </c>
      <c r="C25" s="53" t="s">
        <v>20</v>
      </c>
      <c r="D25" s="65" t="s">
        <v>6766</v>
      </c>
      <c r="E25" s="56">
        <v>4899892</v>
      </c>
      <c r="F25" s="53" t="s">
        <v>6611</v>
      </c>
      <c r="G25" s="53" t="s">
        <v>6612</v>
      </c>
      <c r="H25" s="53" t="s">
        <v>42</v>
      </c>
      <c r="I25" s="58" t="s">
        <v>90</v>
      </c>
      <c r="J25" s="58" t="s">
        <v>20</v>
      </c>
      <c r="K25" s="58" t="s">
        <v>90</v>
      </c>
      <c r="L25" s="53"/>
      <c r="M25" s="53" t="s">
        <v>5691</v>
      </c>
      <c r="N25" s="53" t="s">
        <v>5691</v>
      </c>
      <c r="O25" s="60" t="s">
        <v>6971</v>
      </c>
      <c r="P25" s="63">
        <v>4899892</v>
      </c>
      <c r="Q25" s="63"/>
      <c r="R25" s="63"/>
      <c r="S25" s="63"/>
      <c r="T25" s="56">
        <v>4899892</v>
      </c>
      <c r="U25" s="53" t="s">
        <v>6693</v>
      </c>
      <c r="V25" s="58" t="s">
        <v>5314</v>
      </c>
      <c r="W25" s="58" t="s">
        <v>2966</v>
      </c>
      <c r="X25" s="58" t="s">
        <v>6615</v>
      </c>
    </row>
    <row r="26" spans="1:24" ht="36" customHeight="1" x14ac:dyDescent="0.25">
      <c r="A26" s="53">
        <v>23</v>
      </c>
      <c r="B26" s="53" t="str">
        <f>IF(AND(C26="Bienes",E26&gt;400000),"LP",IF(AND(C26="Servicios",E26&gt;400000),"CP","AS"))</f>
        <v>CP</v>
      </c>
      <c r="C26" s="53" t="s">
        <v>20</v>
      </c>
      <c r="D26" s="65" t="s">
        <v>6767</v>
      </c>
      <c r="E26" s="56">
        <v>7627119</v>
      </c>
      <c r="F26" s="53" t="s">
        <v>6611</v>
      </c>
      <c r="G26" s="53" t="s">
        <v>6612</v>
      </c>
      <c r="H26" s="53" t="s">
        <v>27</v>
      </c>
      <c r="I26" s="58" t="s">
        <v>90</v>
      </c>
      <c r="J26" s="58" t="s">
        <v>91</v>
      </c>
      <c r="K26" s="58" t="s">
        <v>90</v>
      </c>
      <c r="L26" s="53"/>
      <c r="M26" s="53" t="s">
        <v>5691</v>
      </c>
      <c r="N26" s="53" t="s">
        <v>5691</v>
      </c>
      <c r="O26" s="60" t="s">
        <v>6971</v>
      </c>
      <c r="P26" s="63">
        <v>2118644</v>
      </c>
      <c r="Q26" s="63">
        <v>2542373</v>
      </c>
      <c r="R26" s="63">
        <v>2542373</v>
      </c>
      <c r="S26" s="63">
        <v>423729</v>
      </c>
      <c r="T26" s="56">
        <v>7627119</v>
      </c>
      <c r="U26" s="53" t="s">
        <v>6694</v>
      </c>
      <c r="V26" s="58" t="s">
        <v>5226</v>
      </c>
      <c r="W26" s="58" t="s">
        <v>5588</v>
      </c>
      <c r="X26" s="58" t="s">
        <v>6615</v>
      </c>
    </row>
    <row r="27" spans="1:24" ht="36" customHeight="1" x14ac:dyDescent="0.25">
      <c r="A27" s="53">
        <v>24</v>
      </c>
      <c r="B27" s="53" t="str">
        <f>IF(AND(C27="Bienes",E27&gt;400000),"LP",IF(AND(C27="Servicios",E27&gt;400000),"CP","AS"))</f>
        <v>LP</v>
      </c>
      <c r="C27" s="53" t="s">
        <v>16</v>
      </c>
      <c r="D27" s="65" t="s">
        <v>6681</v>
      </c>
      <c r="E27" s="56">
        <v>6800499</v>
      </c>
      <c r="F27" s="53" t="s">
        <v>6611</v>
      </c>
      <c r="G27" s="53" t="s">
        <v>6612</v>
      </c>
      <c r="H27" s="53" t="s">
        <v>31</v>
      </c>
      <c r="I27" s="58" t="s">
        <v>76</v>
      </c>
      <c r="J27" s="58" t="s">
        <v>82</v>
      </c>
      <c r="K27" s="58" t="s">
        <v>76</v>
      </c>
      <c r="L27" s="53"/>
      <c r="M27" s="53" t="s">
        <v>5691</v>
      </c>
      <c r="N27" s="53" t="s">
        <v>5691</v>
      </c>
      <c r="O27" s="60" t="s">
        <v>6971</v>
      </c>
      <c r="P27" s="63">
        <v>6800499</v>
      </c>
      <c r="Q27" s="63" t="s">
        <v>774</v>
      </c>
      <c r="R27" s="63" t="s">
        <v>774</v>
      </c>
      <c r="S27" s="63" t="s">
        <v>774</v>
      </c>
      <c r="T27" s="56">
        <v>6800499</v>
      </c>
      <c r="U27" s="53" t="s">
        <v>6688</v>
      </c>
      <c r="V27" s="58" t="s">
        <v>5190</v>
      </c>
      <c r="W27" s="58" t="s">
        <v>2896</v>
      </c>
      <c r="X27" s="58" t="s">
        <v>6615</v>
      </c>
    </row>
    <row r="28" spans="1:24" ht="36" customHeight="1" x14ac:dyDescent="0.25">
      <c r="A28" s="53">
        <v>25</v>
      </c>
      <c r="B28" s="53" t="s">
        <v>6764</v>
      </c>
      <c r="C28" s="53" t="s">
        <v>16</v>
      </c>
      <c r="D28" s="65" t="s">
        <v>5776</v>
      </c>
      <c r="E28" s="56">
        <v>930080</v>
      </c>
      <c r="F28" s="53" t="s">
        <v>6611</v>
      </c>
      <c r="G28" s="53" t="s">
        <v>6612</v>
      </c>
      <c r="H28" s="53" t="s">
        <v>23</v>
      </c>
      <c r="I28" s="58" t="s">
        <v>90</v>
      </c>
      <c r="J28" s="58" t="s">
        <v>20</v>
      </c>
      <c r="K28" s="58" t="s">
        <v>90</v>
      </c>
      <c r="L28" s="53" t="s">
        <v>6850</v>
      </c>
      <c r="M28" s="53" t="s">
        <v>5691</v>
      </c>
      <c r="N28" s="53" t="s">
        <v>5691</v>
      </c>
      <c r="O28" s="60" t="s">
        <v>6971</v>
      </c>
      <c r="P28" s="63">
        <v>930080</v>
      </c>
      <c r="Q28" s="63"/>
      <c r="R28" s="63"/>
      <c r="S28" s="63"/>
      <c r="T28" s="56">
        <v>930080</v>
      </c>
      <c r="U28" s="53" t="s">
        <v>6713</v>
      </c>
      <c r="V28" s="58" t="s">
        <v>3032</v>
      </c>
      <c r="W28" s="58" t="s">
        <v>2945</v>
      </c>
      <c r="X28" s="58" t="s">
        <v>6615</v>
      </c>
    </row>
    <row r="29" spans="1:24" ht="47.25" customHeight="1" x14ac:dyDescent="0.25">
      <c r="A29" s="53">
        <v>26</v>
      </c>
      <c r="B29" s="53" t="str">
        <f t="shared" ref="B29:B34" si="0">IF(AND(C29="Bienes",E29&gt;400000),"LP",IF(AND(C29="Servicios",E29&gt;400000),"CP","AS"))</f>
        <v>CP</v>
      </c>
      <c r="C29" s="53" t="s">
        <v>20</v>
      </c>
      <c r="D29" s="65" t="s">
        <v>6793</v>
      </c>
      <c r="E29" s="56">
        <v>5058231</v>
      </c>
      <c r="F29" s="53" t="s">
        <v>6611</v>
      </c>
      <c r="G29" s="53" t="s">
        <v>6612</v>
      </c>
      <c r="H29" s="53" t="s">
        <v>36</v>
      </c>
      <c r="I29" s="58" t="s">
        <v>104</v>
      </c>
      <c r="J29" s="58" t="s">
        <v>107</v>
      </c>
      <c r="K29" s="58" t="s">
        <v>104</v>
      </c>
      <c r="L29" s="53"/>
      <c r="M29" s="53" t="s">
        <v>5691</v>
      </c>
      <c r="N29" s="53" t="s">
        <v>5691</v>
      </c>
      <c r="O29" s="60" t="s">
        <v>6971</v>
      </c>
      <c r="P29" s="63">
        <v>558231</v>
      </c>
      <c r="Q29" s="63">
        <v>1500000</v>
      </c>
      <c r="R29" s="63">
        <v>1500000</v>
      </c>
      <c r="S29" s="63">
        <v>1500000</v>
      </c>
      <c r="T29" s="56">
        <v>5058231</v>
      </c>
      <c r="U29" s="53" t="s">
        <v>6721</v>
      </c>
      <c r="V29" s="58" t="s">
        <v>5241</v>
      </c>
      <c r="W29" s="58" t="s">
        <v>5599</v>
      </c>
      <c r="X29" s="58" t="s">
        <v>6615</v>
      </c>
    </row>
    <row r="30" spans="1:24" ht="36" customHeight="1" x14ac:dyDescent="0.25">
      <c r="A30" s="53">
        <v>27</v>
      </c>
      <c r="B30" s="53" t="str">
        <f t="shared" si="0"/>
        <v>CP</v>
      </c>
      <c r="C30" s="53" t="s">
        <v>20</v>
      </c>
      <c r="D30" s="65" t="s">
        <v>6768</v>
      </c>
      <c r="E30" s="56">
        <v>6779661</v>
      </c>
      <c r="F30" s="53" t="s">
        <v>6611</v>
      </c>
      <c r="G30" s="53" t="s">
        <v>6612</v>
      </c>
      <c r="H30" s="53" t="s">
        <v>27</v>
      </c>
      <c r="I30" s="58" t="s">
        <v>90</v>
      </c>
      <c r="J30" s="58" t="s">
        <v>91</v>
      </c>
      <c r="K30" s="58" t="s">
        <v>90</v>
      </c>
      <c r="L30" s="53"/>
      <c r="M30" s="53" t="s">
        <v>5691</v>
      </c>
      <c r="N30" s="53" t="s">
        <v>5691</v>
      </c>
      <c r="O30" s="60" t="s">
        <v>6971</v>
      </c>
      <c r="P30" s="63">
        <v>1883240</v>
      </c>
      <c r="Q30" s="63">
        <v>2259888</v>
      </c>
      <c r="R30" s="63">
        <v>2259888</v>
      </c>
      <c r="S30" s="63">
        <v>376645</v>
      </c>
      <c r="T30" s="56">
        <v>6779661</v>
      </c>
      <c r="U30" s="53" t="s">
        <v>6695</v>
      </c>
      <c r="V30" s="58" t="s">
        <v>5226</v>
      </c>
      <c r="W30" s="58" t="s">
        <v>5588</v>
      </c>
      <c r="X30" s="58" t="s">
        <v>6615</v>
      </c>
    </row>
    <row r="31" spans="1:24" ht="36" customHeight="1" x14ac:dyDescent="0.25">
      <c r="A31" s="53">
        <v>28</v>
      </c>
      <c r="B31" s="53" t="str">
        <f t="shared" si="0"/>
        <v>CP</v>
      </c>
      <c r="C31" s="53" t="s">
        <v>20</v>
      </c>
      <c r="D31" s="65" t="s">
        <v>6769</v>
      </c>
      <c r="E31" s="56">
        <v>6779661</v>
      </c>
      <c r="F31" s="53" t="s">
        <v>6611</v>
      </c>
      <c r="G31" s="53" t="s">
        <v>6612</v>
      </c>
      <c r="H31" s="53" t="s">
        <v>31</v>
      </c>
      <c r="I31" s="58" t="s">
        <v>90</v>
      </c>
      <c r="J31" s="58" t="s">
        <v>91</v>
      </c>
      <c r="K31" s="58" t="s">
        <v>90</v>
      </c>
      <c r="L31" s="53"/>
      <c r="M31" s="53" t="s">
        <v>5691</v>
      </c>
      <c r="N31" s="53" t="s">
        <v>5691</v>
      </c>
      <c r="O31" s="60" t="s">
        <v>6971</v>
      </c>
      <c r="P31" s="63">
        <v>1883240</v>
      </c>
      <c r="Q31" s="63">
        <v>2259888</v>
      </c>
      <c r="R31" s="63">
        <v>2259888</v>
      </c>
      <c r="S31" s="63">
        <v>376645</v>
      </c>
      <c r="T31" s="56">
        <v>6779661</v>
      </c>
      <c r="U31" s="53" t="s">
        <v>6695</v>
      </c>
      <c r="V31" s="58" t="s">
        <v>5226</v>
      </c>
      <c r="W31" s="58" t="s">
        <v>5588</v>
      </c>
      <c r="X31" s="58" t="s">
        <v>6615</v>
      </c>
    </row>
    <row r="32" spans="1:24" ht="36" customHeight="1" x14ac:dyDescent="0.25">
      <c r="A32" s="53">
        <v>29</v>
      </c>
      <c r="B32" s="53" t="str">
        <f t="shared" si="0"/>
        <v>CP</v>
      </c>
      <c r="C32" s="53" t="s">
        <v>20</v>
      </c>
      <c r="D32" s="65" t="s">
        <v>6770</v>
      </c>
      <c r="E32" s="56">
        <v>1101695</v>
      </c>
      <c r="F32" s="53" t="s">
        <v>6611</v>
      </c>
      <c r="G32" s="53" t="s">
        <v>6612</v>
      </c>
      <c r="H32" s="53" t="s">
        <v>31</v>
      </c>
      <c r="I32" s="58" t="s">
        <v>90</v>
      </c>
      <c r="J32" s="58" t="s">
        <v>91</v>
      </c>
      <c r="K32" s="58" t="s">
        <v>90</v>
      </c>
      <c r="L32" s="53"/>
      <c r="M32" s="53" t="s">
        <v>5691</v>
      </c>
      <c r="N32" s="53" t="s">
        <v>5691</v>
      </c>
      <c r="O32" s="60" t="s">
        <v>6971</v>
      </c>
      <c r="P32" s="63">
        <v>306026</v>
      </c>
      <c r="Q32" s="63">
        <v>367232</v>
      </c>
      <c r="R32" s="63">
        <v>367232</v>
      </c>
      <c r="S32" s="63">
        <v>61205</v>
      </c>
      <c r="T32" s="56">
        <v>1101695</v>
      </c>
      <c r="U32" s="53" t="s">
        <v>6696</v>
      </c>
      <c r="V32" s="58" t="s">
        <v>5226</v>
      </c>
      <c r="W32" s="58" t="s">
        <v>5588</v>
      </c>
      <c r="X32" s="58" t="s">
        <v>6615</v>
      </c>
    </row>
    <row r="33" spans="1:24" ht="36" customHeight="1" x14ac:dyDescent="0.25">
      <c r="A33" s="53">
        <v>30</v>
      </c>
      <c r="B33" s="53" t="str">
        <f t="shared" si="0"/>
        <v>CP</v>
      </c>
      <c r="C33" s="53" t="s">
        <v>20</v>
      </c>
      <c r="D33" s="65" t="s">
        <v>6771</v>
      </c>
      <c r="E33" s="56">
        <v>1101695</v>
      </c>
      <c r="F33" s="53" t="s">
        <v>6611</v>
      </c>
      <c r="G33" s="53" t="s">
        <v>6612</v>
      </c>
      <c r="H33" s="53" t="s">
        <v>27</v>
      </c>
      <c r="I33" s="58" t="s">
        <v>90</v>
      </c>
      <c r="J33" s="58" t="s">
        <v>91</v>
      </c>
      <c r="K33" s="58" t="s">
        <v>90</v>
      </c>
      <c r="L33" s="53"/>
      <c r="M33" s="53" t="s">
        <v>5691</v>
      </c>
      <c r="N33" s="53" t="s">
        <v>5691</v>
      </c>
      <c r="O33" s="60" t="s">
        <v>6971</v>
      </c>
      <c r="P33" s="63">
        <v>306026</v>
      </c>
      <c r="Q33" s="63">
        <v>367232</v>
      </c>
      <c r="R33" s="63">
        <v>367232</v>
      </c>
      <c r="S33" s="63">
        <v>61205</v>
      </c>
      <c r="T33" s="56">
        <v>1101695</v>
      </c>
      <c r="U33" s="53" t="s">
        <v>6696</v>
      </c>
      <c r="V33" s="58" t="s">
        <v>5226</v>
      </c>
      <c r="W33" s="58" t="s">
        <v>5588</v>
      </c>
      <c r="X33" s="58" t="s">
        <v>6615</v>
      </c>
    </row>
    <row r="34" spans="1:24" ht="36" customHeight="1" x14ac:dyDescent="0.25">
      <c r="A34" s="53">
        <v>31</v>
      </c>
      <c r="B34" s="53" t="str">
        <f t="shared" si="0"/>
        <v>LP</v>
      </c>
      <c r="C34" s="53" t="s">
        <v>16</v>
      </c>
      <c r="D34" s="65" t="s">
        <v>6772</v>
      </c>
      <c r="E34" s="56">
        <v>1004676</v>
      </c>
      <c r="F34" s="53" t="s">
        <v>6611</v>
      </c>
      <c r="G34" s="53" t="s">
        <v>6612</v>
      </c>
      <c r="H34" s="53" t="s">
        <v>31</v>
      </c>
      <c r="I34" s="58" t="s">
        <v>90</v>
      </c>
      <c r="J34" s="58" t="s">
        <v>91</v>
      </c>
      <c r="K34" s="58" t="s">
        <v>90</v>
      </c>
      <c r="L34" s="53"/>
      <c r="M34" s="53" t="s">
        <v>5691</v>
      </c>
      <c r="N34" s="53" t="s">
        <v>5691</v>
      </c>
      <c r="O34" s="60" t="s">
        <v>6971</v>
      </c>
      <c r="P34" s="63">
        <v>1004676</v>
      </c>
      <c r="Q34" s="63" t="s">
        <v>774</v>
      </c>
      <c r="R34" s="63" t="s">
        <v>774</v>
      </c>
      <c r="S34" s="63" t="s">
        <v>774</v>
      </c>
      <c r="T34" s="56">
        <v>1004676</v>
      </c>
      <c r="U34" s="53" t="s">
        <v>6712</v>
      </c>
      <c r="V34" s="58" t="s">
        <v>3029</v>
      </c>
      <c r="W34" s="58" t="s">
        <v>2830</v>
      </c>
      <c r="X34" s="58" t="s">
        <v>6680</v>
      </c>
    </row>
    <row r="35" spans="1:24" ht="36" customHeight="1" x14ac:dyDescent="0.25">
      <c r="A35" s="53">
        <v>32</v>
      </c>
      <c r="B35" s="53" t="s">
        <v>6761</v>
      </c>
      <c r="C35" s="53" t="s">
        <v>16</v>
      </c>
      <c r="D35" s="65" t="s">
        <v>6773</v>
      </c>
      <c r="E35" s="56">
        <v>421738</v>
      </c>
      <c r="F35" s="53" t="s">
        <v>6611</v>
      </c>
      <c r="G35" s="53" t="s">
        <v>6612</v>
      </c>
      <c r="H35" s="53" t="s">
        <v>19</v>
      </c>
      <c r="I35" s="58" t="s">
        <v>90</v>
      </c>
      <c r="J35" s="58" t="s">
        <v>91</v>
      </c>
      <c r="K35" s="58" t="s">
        <v>90</v>
      </c>
      <c r="L35" s="53"/>
      <c r="M35" s="53" t="s">
        <v>5691</v>
      </c>
      <c r="N35" s="53" t="s">
        <v>5691</v>
      </c>
      <c r="O35" s="60" t="s">
        <v>6971</v>
      </c>
      <c r="P35" s="63">
        <v>421738</v>
      </c>
      <c r="Q35" s="63" t="s">
        <v>774</v>
      </c>
      <c r="R35" s="63" t="s">
        <v>774</v>
      </c>
      <c r="S35" s="63" t="s">
        <v>774</v>
      </c>
      <c r="T35" s="56">
        <v>421738</v>
      </c>
      <c r="U35" s="53" t="s">
        <v>6685</v>
      </c>
      <c r="V35" s="58" t="s">
        <v>3029</v>
      </c>
      <c r="W35" s="58" t="s">
        <v>2830</v>
      </c>
      <c r="X35" s="58" t="s">
        <v>6680</v>
      </c>
    </row>
    <row r="36" spans="1:24" ht="36" customHeight="1" x14ac:dyDescent="0.25">
      <c r="A36" s="53">
        <v>33</v>
      </c>
      <c r="B36" s="53" t="str">
        <f>IF(AND(C36="Bienes",E36&gt;400000),"LP",IF(AND(C36="Servicios",E36&gt;400000),"CP","AS"))</f>
        <v>AS</v>
      </c>
      <c r="C36" s="53" t="s">
        <v>16</v>
      </c>
      <c r="D36" s="65" t="s">
        <v>6774</v>
      </c>
      <c r="E36" s="56">
        <v>360000</v>
      </c>
      <c r="F36" s="53" t="s">
        <v>6611</v>
      </c>
      <c r="G36" s="53" t="s">
        <v>6612</v>
      </c>
      <c r="H36" s="53" t="s">
        <v>31</v>
      </c>
      <c r="I36" s="58" t="s">
        <v>90</v>
      </c>
      <c r="J36" s="58" t="s">
        <v>91</v>
      </c>
      <c r="K36" s="58" t="s">
        <v>90</v>
      </c>
      <c r="L36" s="53"/>
      <c r="M36" s="53" t="s">
        <v>5691</v>
      </c>
      <c r="N36" s="53" t="s">
        <v>5691</v>
      </c>
      <c r="O36" s="60" t="s">
        <v>6971</v>
      </c>
      <c r="P36" s="63">
        <v>360000</v>
      </c>
      <c r="Q36" s="63" t="s">
        <v>774</v>
      </c>
      <c r="R36" s="63" t="s">
        <v>774</v>
      </c>
      <c r="S36" s="63" t="s">
        <v>774</v>
      </c>
      <c r="T36" s="56">
        <v>360000</v>
      </c>
      <c r="U36" s="53" t="s">
        <v>6718</v>
      </c>
      <c r="V36" s="58" t="s">
        <v>3029</v>
      </c>
      <c r="W36" s="58" t="s">
        <v>2830</v>
      </c>
      <c r="X36" s="58" t="s">
        <v>6680</v>
      </c>
    </row>
    <row r="37" spans="1:24" ht="36" customHeight="1" x14ac:dyDescent="0.25">
      <c r="A37" s="53">
        <v>34</v>
      </c>
      <c r="B37" s="53" t="str">
        <f>IF(AND(C37="Bienes",E37&gt;400000),"LP",IF(AND(C37="Servicios",E37&gt;400000),"CP","AS"))</f>
        <v>AS</v>
      </c>
      <c r="C37" s="53" t="s">
        <v>16</v>
      </c>
      <c r="D37" s="65" t="s">
        <v>6775</v>
      </c>
      <c r="E37" s="56">
        <v>338983</v>
      </c>
      <c r="F37" s="53" t="s">
        <v>6611</v>
      </c>
      <c r="G37" s="53" t="s">
        <v>6612</v>
      </c>
      <c r="H37" s="53" t="s">
        <v>23</v>
      </c>
      <c r="I37" s="58" t="s">
        <v>90</v>
      </c>
      <c r="J37" s="58" t="s">
        <v>91</v>
      </c>
      <c r="K37" s="58" t="s">
        <v>90</v>
      </c>
      <c r="L37" s="53"/>
      <c r="M37" s="53" t="s">
        <v>5691</v>
      </c>
      <c r="N37" s="53" t="s">
        <v>5691</v>
      </c>
      <c r="O37" s="60" t="s">
        <v>6971</v>
      </c>
      <c r="P37" s="63">
        <v>338983</v>
      </c>
      <c r="Q37" s="63" t="s">
        <v>774</v>
      </c>
      <c r="R37" s="63" t="s">
        <v>774</v>
      </c>
      <c r="S37" s="63" t="s">
        <v>774</v>
      </c>
      <c r="T37" s="56">
        <v>338983</v>
      </c>
      <c r="U37" s="53" t="s">
        <v>6717</v>
      </c>
      <c r="V37" s="58" t="s">
        <v>3029</v>
      </c>
      <c r="W37" s="58" t="s">
        <v>2830</v>
      </c>
      <c r="X37" s="58" t="s">
        <v>6680</v>
      </c>
    </row>
    <row r="38" spans="1:24" ht="36" customHeight="1" x14ac:dyDescent="0.25">
      <c r="A38" s="53">
        <v>35</v>
      </c>
      <c r="B38" s="53" t="str">
        <f>IF(AND(C38="Bienes",E38&gt;400000),"LP",IF(AND(C38="Servicios",E38&gt;400000),"CP","AS"))</f>
        <v>CP</v>
      </c>
      <c r="C38" s="53" t="s">
        <v>20</v>
      </c>
      <c r="D38" s="65" t="s">
        <v>6776</v>
      </c>
      <c r="E38" s="56">
        <v>2277000</v>
      </c>
      <c r="F38" s="53" t="s">
        <v>6611</v>
      </c>
      <c r="G38" s="53" t="s">
        <v>6612</v>
      </c>
      <c r="H38" s="53" t="s">
        <v>19</v>
      </c>
      <c r="I38" s="58" t="s">
        <v>90</v>
      </c>
      <c r="J38" s="58" t="s">
        <v>20</v>
      </c>
      <c r="K38" s="58" t="s">
        <v>90</v>
      </c>
      <c r="L38" s="53"/>
      <c r="M38" s="53" t="s">
        <v>5691</v>
      </c>
      <c r="N38" s="53" t="s">
        <v>5691</v>
      </c>
      <c r="O38" s="60" t="s">
        <v>6971</v>
      </c>
      <c r="P38" s="63">
        <v>379500</v>
      </c>
      <c r="Q38" s="63">
        <v>759000</v>
      </c>
      <c r="R38" s="63">
        <v>759000</v>
      </c>
      <c r="S38" s="63">
        <v>379500</v>
      </c>
      <c r="T38" s="56">
        <v>2277000</v>
      </c>
      <c r="U38" s="53" t="s">
        <v>6684</v>
      </c>
      <c r="V38" s="58" t="s">
        <v>5234</v>
      </c>
      <c r="W38" s="58" t="s">
        <v>5595</v>
      </c>
      <c r="X38" s="58" t="s">
        <v>6615</v>
      </c>
    </row>
    <row r="39" spans="1:24" ht="36" customHeight="1" x14ac:dyDescent="0.25">
      <c r="A39" s="53">
        <v>36</v>
      </c>
      <c r="B39" s="53" t="s">
        <v>6764</v>
      </c>
      <c r="C39" s="53" t="s">
        <v>16</v>
      </c>
      <c r="D39" s="65" t="s">
        <v>6777</v>
      </c>
      <c r="E39" s="56">
        <v>400000</v>
      </c>
      <c r="F39" s="53" t="s">
        <v>6611</v>
      </c>
      <c r="G39" s="53" t="s">
        <v>6612</v>
      </c>
      <c r="H39" s="53" t="s">
        <v>38</v>
      </c>
      <c r="I39" s="58" t="s">
        <v>90</v>
      </c>
      <c r="J39" s="58" t="s">
        <v>20</v>
      </c>
      <c r="K39" s="58" t="s">
        <v>90</v>
      </c>
      <c r="L39" s="53" t="s">
        <v>6850</v>
      </c>
      <c r="M39" s="53" t="s">
        <v>5691</v>
      </c>
      <c r="N39" s="53" t="s">
        <v>5691</v>
      </c>
      <c r="O39" s="60" t="s">
        <v>6971</v>
      </c>
      <c r="P39" s="63">
        <v>400000</v>
      </c>
      <c r="Q39" s="63" t="s">
        <v>774</v>
      </c>
      <c r="R39" s="63" t="s">
        <v>774</v>
      </c>
      <c r="S39" s="63" t="s">
        <v>774</v>
      </c>
      <c r="T39" s="56">
        <v>400000</v>
      </c>
      <c r="U39" s="53" t="s">
        <v>6720</v>
      </c>
      <c r="V39" s="58" t="s">
        <v>5280</v>
      </c>
      <c r="W39" s="58" t="s">
        <v>2963</v>
      </c>
      <c r="X39" s="58" t="s">
        <v>6615</v>
      </c>
    </row>
    <row r="40" spans="1:24" ht="36" customHeight="1" x14ac:dyDescent="0.25">
      <c r="A40" s="53">
        <v>37</v>
      </c>
      <c r="B40" s="53" t="str">
        <f>IF(AND(C40="Bienes",E40&gt;400000),"LP",IF(AND(C40="Servicios",E40&gt;400000),"CP","AS"))</f>
        <v>AS</v>
      </c>
      <c r="C40" s="53" t="s">
        <v>16</v>
      </c>
      <c r="D40" s="65" t="s">
        <v>6778</v>
      </c>
      <c r="E40" s="56">
        <v>220000</v>
      </c>
      <c r="F40" s="53" t="s">
        <v>6611</v>
      </c>
      <c r="G40" s="53" t="s">
        <v>6612</v>
      </c>
      <c r="H40" s="53" t="s">
        <v>36</v>
      </c>
      <c r="I40" s="58" t="s">
        <v>90</v>
      </c>
      <c r="J40" s="58" t="s">
        <v>20</v>
      </c>
      <c r="K40" s="58" t="s">
        <v>90</v>
      </c>
      <c r="L40" s="53"/>
      <c r="M40" s="53" t="s">
        <v>5691</v>
      </c>
      <c r="N40" s="53" t="s">
        <v>5691</v>
      </c>
      <c r="O40" s="60" t="s">
        <v>6971</v>
      </c>
      <c r="P40" s="63">
        <v>220000</v>
      </c>
      <c r="Q40" s="63" t="s">
        <v>774</v>
      </c>
      <c r="R40" s="63" t="s">
        <v>774</v>
      </c>
      <c r="S40" s="63" t="s">
        <v>774</v>
      </c>
      <c r="T40" s="56">
        <v>220000</v>
      </c>
      <c r="U40" s="53" t="s">
        <v>6719</v>
      </c>
      <c r="V40" s="58" t="s">
        <v>3029</v>
      </c>
      <c r="W40" s="58" t="s">
        <v>2830</v>
      </c>
      <c r="X40" s="58" t="s">
        <v>6680</v>
      </c>
    </row>
    <row r="41" spans="1:24" ht="36" customHeight="1" x14ac:dyDescent="0.25">
      <c r="A41" s="53">
        <v>38</v>
      </c>
      <c r="B41" s="53" t="s">
        <v>6764</v>
      </c>
      <c r="C41" s="53" t="s">
        <v>16</v>
      </c>
      <c r="D41" s="65" t="s">
        <v>5775</v>
      </c>
      <c r="E41" s="56">
        <v>480000</v>
      </c>
      <c r="F41" s="53" t="s">
        <v>6611</v>
      </c>
      <c r="G41" s="53" t="s">
        <v>6612</v>
      </c>
      <c r="H41" s="53" t="s">
        <v>27</v>
      </c>
      <c r="I41" s="58" t="s">
        <v>90</v>
      </c>
      <c r="J41" s="58" t="s">
        <v>20</v>
      </c>
      <c r="K41" s="58" t="s">
        <v>90</v>
      </c>
      <c r="L41" s="53" t="s">
        <v>6850</v>
      </c>
      <c r="M41" s="53" t="s">
        <v>5691</v>
      </c>
      <c r="N41" s="53" t="s">
        <v>5691</v>
      </c>
      <c r="O41" s="60" t="s">
        <v>6971</v>
      </c>
      <c r="P41" s="63">
        <v>480000</v>
      </c>
      <c r="Q41" s="63"/>
      <c r="R41" s="63"/>
      <c r="S41" s="63"/>
      <c r="T41" s="56">
        <v>480000</v>
      </c>
      <c r="U41" s="53" t="s">
        <v>6714</v>
      </c>
      <c r="V41" s="58" t="s">
        <v>3032</v>
      </c>
      <c r="W41" s="58" t="s">
        <v>3012</v>
      </c>
      <c r="X41" s="58" t="s">
        <v>6615</v>
      </c>
    </row>
    <row r="42" spans="1:24" ht="47.25" customHeight="1" x14ac:dyDescent="0.25">
      <c r="A42" s="53">
        <v>39</v>
      </c>
      <c r="B42" s="53" t="str">
        <f>IF(AND(C42="Bienes",E42&gt;400000),"LP",IF(AND(C42="Servicios",E42&gt;400000),"CP","AS"))</f>
        <v>CP</v>
      </c>
      <c r="C42" s="53" t="s">
        <v>20</v>
      </c>
      <c r="D42" s="65" t="s">
        <v>6794</v>
      </c>
      <c r="E42" s="56">
        <v>2000000</v>
      </c>
      <c r="F42" s="53" t="s">
        <v>6611</v>
      </c>
      <c r="G42" s="53" t="s">
        <v>6612</v>
      </c>
      <c r="H42" s="53" t="s">
        <v>31</v>
      </c>
      <c r="I42" s="58" t="s">
        <v>104</v>
      </c>
      <c r="J42" s="58" t="s">
        <v>107</v>
      </c>
      <c r="K42" s="58" t="s">
        <v>104</v>
      </c>
      <c r="L42" s="53"/>
      <c r="M42" s="53" t="s">
        <v>5691</v>
      </c>
      <c r="N42" s="53" t="s">
        <v>5691</v>
      </c>
      <c r="O42" s="60" t="s">
        <v>6971</v>
      </c>
      <c r="P42" s="63">
        <v>500000</v>
      </c>
      <c r="Q42" s="63">
        <v>500000</v>
      </c>
      <c r="R42" s="63">
        <v>500000</v>
      </c>
      <c r="S42" s="63">
        <v>500000</v>
      </c>
      <c r="T42" s="56">
        <v>2000000</v>
      </c>
      <c r="U42" s="53" t="s">
        <v>6722</v>
      </c>
      <c r="V42" s="58" t="s">
        <v>5241</v>
      </c>
      <c r="W42" s="58" t="s">
        <v>5599</v>
      </c>
      <c r="X42" s="58" t="s">
        <v>6615</v>
      </c>
    </row>
    <row r="43" spans="1:24" ht="36" customHeight="1" x14ac:dyDescent="0.25">
      <c r="A43" s="53">
        <v>40</v>
      </c>
      <c r="B43" s="53" t="str">
        <f>IF(AND(C43="Bienes",E43&gt;400000),"LP",IF(AND(C43="Servicios",E43&gt;400000),"CP","AS"))</f>
        <v>CP</v>
      </c>
      <c r="C43" s="53" t="s">
        <v>20</v>
      </c>
      <c r="D43" s="65" t="s">
        <v>6842</v>
      </c>
      <c r="E43" s="56">
        <v>1820000</v>
      </c>
      <c r="F43" s="53" t="s">
        <v>6611</v>
      </c>
      <c r="G43" s="53" t="s">
        <v>6612</v>
      </c>
      <c r="H43" s="53" t="s">
        <v>27</v>
      </c>
      <c r="I43" s="58" t="s">
        <v>76</v>
      </c>
      <c r="J43" s="58" t="s">
        <v>774</v>
      </c>
      <c r="K43" s="58" t="s">
        <v>76</v>
      </c>
      <c r="L43" s="53"/>
      <c r="M43" s="53" t="s">
        <v>5691</v>
      </c>
      <c r="N43" s="53" t="s">
        <v>5691</v>
      </c>
      <c r="O43" s="60" t="s">
        <v>6971</v>
      </c>
      <c r="P43" s="63">
        <v>490000</v>
      </c>
      <c r="Q43" s="63">
        <v>840000</v>
      </c>
      <c r="R43" s="63">
        <v>490000</v>
      </c>
      <c r="S43" s="63" t="s">
        <v>774</v>
      </c>
      <c r="T43" s="56">
        <v>1820000</v>
      </c>
      <c r="U43" s="53" t="s">
        <v>6687</v>
      </c>
      <c r="V43" s="58" t="s">
        <v>5191</v>
      </c>
      <c r="W43" s="58" t="s">
        <v>2963</v>
      </c>
      <c r="X43" s="58" t="s">
        <v>6615</v>
      </c>
    </row>
    <row r="44" spans="1:24" ht="36" customHeight="1" x14ac:dyDescent="0.25">
      <c r="A44" s="53">
        <v>41</v>
      </c>
      <c r="B44" s="53" t="str">
        <f>IF(AND(C44="Bienes",E44&gt;400000),"LP",IF(AND(C44="Servicios",E44&gt;400000),"CP","AS"))</f>
        <v>CP</v>
      </c>
      <c r="C44" s="53" t="s">
        <v>20</v>
      </c>
      <c r="D44" s="65" t="s">
        <v>5780</v>
      </c>
      <c r="E44" s="56">
        <v>504000</v>
      </c>
      <c r="F44" s="53" t="s">
        <v>6611</v>
      </c>
      <c r="G44" s="53" t="s">
        <v>6612</v>
      </c>
      <c r="H44" s="53" t="s">
        <v>23</v>
      </c>
      <c r="I44" s="58" t="s">
        <v>90</v>
      </c>
      <c r="J44" s="58" t="s">
        <v>20</v>
      </c>
      <c r="K44" s="58" t="s">
        <v>90</v>
      </c>
      <c r="L44" s="53"/>
      <c r="M44" s="53" t="s">
        <v>5691</v>
      </c>
      <c r="N44" s="53" t="s">
        <v>5691</v>
      </c>
      <c r="O44" s="60" t="s">
        <v>6971</v>
      </c>
      <c r="P44" s="63">
        <v>89600</v>
      </c>
      <c r="Q44" s="63">
        <v>168000</v>
      </c>
      <c r="R44" s="63">
        <v>168000</v>
      </c>
      <c r="S44" s="63">
        <v>78400</v>
      </c>
      <c r="T44" s="56">
        <v>504000</v>
      </c>
      <c r="U44" s="53" t="s">
        <v>6697</v>
      </c>
      <c r="V44" s="58" t="s">
        <v>5224</v>
      </c>
      <c r="W44" s="58" t="s">
        <v>2955</v>
      </c>
      <c r="X44" s="58" t="s">
        <v>6615</v>
      </c>
    </row>
    <row r="45" spans="1:24" ht="36" customHeight="1" x14ac:dyDescent="0.25">
      <c r="A45" s="53">
        <v>42</v>
      </c>
      <c r="B45" s="53" t="str">
        <f>IF(AND(C45="Bienes",E45&gt;400000),"LP",IF(AND(C45="Servicios",E45&gt;400000),"CP","AS"))</f>
        <v>CP</v>
      </c>
      <c r="C45" s="53" t="s">
        <v>20</v>
      </c>
      <c r="D45" s="65" t="s">
        <v>6779</v>
      </c>
      <c r="E45" s="56">
        <v>656730</v>
      </c>
      <c r="F45" s="53" t="s">
        <v>6611</v>
      </c>
      <c r="G45" s="53" t="s">
        <v>6612</v>
      </c>
      <c r="H45" s="53" t="s">
        <v>42</v>
      </c>
      <c r="I45" s="58" t="s">
        <v>90</v>
      </c>
      <c r="J45" s="58" t="s">
        <v>20</v>
      </c>
      <c r="K45" s="58" t="s">
        <v>90</v>
      </c>
      <c r="L45" s="53"/>
      <c r="M45" s="53" t="s">
        <v>5691</v>
      </c>
      <c r="N45" s="53" t="s">
        <v>5691</v>
      </c>
      <c r="O45" s="60" t="s">
        <v>6971</v>
      </c>
      <c r="P45" s="63">
        <v>556937</v>
      </c>
      <c r="Q45" s="63">
        <v>99793</v>
      </c>
      <c r="R45" s="63" t="s">
        <v>774</v>
      </c>
      <c r="S45" s="63" t="s">
        <v>774</v>
      </c>
      <c r="T45" s="56">
        <v>656730</v>
      </c>
      <c r="U45" s="53" t="s">
        <v>6698</v>
      </c>
      <c r="V45" s="58" t="s">
        <v>5246</v>
      </c>
      <c r="W45" s="58" t="s">
        <v>2924</v>
      </c>
      <c r="X45" s="58" t="s">
        <v>6615</v>
      </c>
    </row>
    <row r="46" spans="1:24" ht="36" customHeight="1" x14ac:dyDescent="0.25">
      <c r="A46" s="53">
        <v>43</v>
      </c>
      <c r="B46" s="53" t="str">
        <f>IF(AND(C46="Bienes",E46&gt;400000),"LP",IF(AND(C46="Servicios",E46&gt;400000),"CP","AS"))</f>
        <v>CP</v>
      </c>
      <c r="C46" s="53" t="s">
        <v>20</v>
      </c>
      <c r="D46" s="54" t="s">
        <v>6780</v>
      </c>
      <c r="E46" s="56">
        <v>805263</v>
      </c>
      <c r="F46" s="53" t="s">
        <v>6611</v>
      </c>
      <c r="G46" s="53" t="s">
        <v>6612</v>
      </c>
      <c r="H46" s="53" t="s">
        <v>42</v>
      </c>
      <c r="I46" s="58" t="s">
        <v>90</v>
      </c>
      <c r="J46" s="58" t="s">
        <v>20</v>
      </c>
      <c r="K46" s="58" t="s">
        <v>90</v>
      </c>
      <c r="L46" s="53"/>
      <c r="M46" s="53" t="s">
        <v>5691</v>
      </c>
      <c r="N46" s="53" t="s">
        <v>5691</v>
      </c>
      <c r="O46" s="60" t="s">
        <v>6971</v>
      </c>
      <c r="P46" s="63"/>
      <c r="Q46" s="63">
        <v>334263</v>
      </c>
      <c r="R46" s="63">
        <v>365000</v>
      </c>
      <c r="S46" s="63">
        <v>106000</v>
      </c>
      <c r="T46" s="56">
        <v>805263</v>
      </c>
      <c r="U46" s="53" t="s">
        <v>6699</v>
      </c>
      <c r="V46" s="58" t="s">
        <v>5314</v>
      </c>
      <c r="W46" s="58" t="s">
        <v>2966</v>
      </c>
      <c r="X46" s="58" t="s">
        <v>6615</v>
      </c>
    </row>
    <row r="47" spans="1:24" ht="36" customHeight="1" x14ac:dyDescent="0.25">
      <c r="A47" s="53">
        <v>44</v>
      </c>
      <c r="B47" s="53" t="s">
        <v>33</v>
      </c>
      <c r="C47" s="53" t="s">
        <v>16</v>
      </c>
      <c r="D47" s="54" t="s">
        <v>6781</v>
      </c>
      <c r="E47" s="56">
        <v>564315</v>
      </c>
      <c r="F47" s="53" t="s">
        <v>6611</v>
      </c>
      <c r="G47" s="53" t="s">
        <v>6612</v>
      </c>
      <c r="H47" s="53" t="s">
        <v>23</v>
      </c>
      <c r="I47" s="58" t="s">
        <v>90</v>
      </c>
      <c r="J47" s="58" t="s">
        <v>20</v>
      </c>
      <c r="K47" s="58" t="s">
        <v>90</v>
      </c>
      <c r="L47" s="53" t="s">
        <v>6851</v>
      </c>
      <c r="M47" s="53" t="s">
        <v>5691</v>
      </c>
      <c r="N47" s="53" t="s">
        <v>5691</v>
      </c>
      <c r="O47" s="60" t="s">
        <v>6971</v>
      </c>
      <c r="P47" s="63">
        <v>303315</v>
      </c>
      <c r="Q47" s="63">
        <v>108000</v>
      </c>
      <c r="R47" s="63">
        <v>108000</v>
      </c>
      <c r="S47" s="63">
        <v>45000</v>
      </c>
      <c r="T47" s="56">
        <v>564315</v>
      </c>
      <c r="U47" s="53" t="s">
        <v>6700</v>
      </c>
      <c r="V47" s="58" t="s">
        <v>5275</v>
      </c>
      <c r="W47" s="58" t="s">
        <v>2940</v>
      </c>
      <c r="X47" s="58" t="s">
        <v>6615</v>
      </c>
    </row>
    <row r="48" spans="1:24" ht="36" customHeight="1" x14ac:dyDescent="0.25">
      <c r="A48" s="53">
        <v>45</v>
      </c>
      <c r="B48" s="53" t="str">
        <f>IF(AND(C48="Bienes",E48&gt;400000),"LP",IF(AND(C48="Servicios",E48&gt;400000),"CP","AS"))</f>
        <v>AS</v>
      </c>
      <c r="C48" s="53" t="s">
        <v>20</v>
      </c>
      <c r="D48" s="54" t="s">
        <v>6782</v>
      </c>
      <c r="E48" s="56">
        <v>65000</v>
      </c>
      <c r="F48" s="53" t="s">
        <v>6611</v>
      </c>
      <c r="G48" s="53" t="s">
        <v>6612</v>
      </c>
      <c r="H48" s="53" t="s">
        <v>36</v>
      </c>
      <c r="I48" s="58" t="s">
        <v>90</v>
      </c>
      <c r="J48" s="58" t="s">
        <v>20</v>
      </c>
      <c r="K48" s="58" t="s">
        <v>90</v>
      </c>
      <c r="L48" s="53"/>
      <c r="M48" s="53" t="s">
        <v>5691</v>
      </c>
      <c r="N48" s="53" t="s">
        <v>5691</v>
      </c>
      <c r="O48" s="60" t="s">
        <v>6971</v>
      </c>
      <c r="P48" s="63">
        <v>65000</v>
      </c>
      <c r="Q48" s="63" t="s">
        <v>774</v>
      </c>
      <c r="R48" s="63" t="s">
        <v>774</v>
      </c>
      <c r="S48" s="63" t="s">
        <v>774</v>
      </c>
      <c r="T48" s="56">
        <v>65000</v>
      </c>
      <c r="U48" s="53" t="s">
        <v>6701</v>
      </c>
      <c r="V48" s="58" t="s">
        <v>5344</v>
      </c>
      <c r="W48" s="58" t="s">
        <v>6677</v>
      </c>
      <c r="X48" s="58" t="s">
        <v>6615</v>
      </c>
    </row>
    <row r="49" spans="1:24" ht="36" customHeight="1" x14ac:dyDescent="0.25">
      <c r="A49" s="53">
        <v>46</v>
      </c>
      <c r="B49" s="53" t="s">
        <v>6807</v>
      </c>
      <c r="C49" s="53" t="s">
        <v>20</v>
      </c>
      <c r="D49" s="65" t="s">
        <v>6825</v>
      </c>
      <c r="E49" s="56">
        <v>378336</v>
      </c>
      <c r="F49" s="53" t="s">
        <v>6611</v>
      </c>
      <c r="G49" s="53" t="s">
        <v>6612</v>
      </c>
      <c r="H49" s="53" t="s">
        <v>23</v>
      </c>
      <c r="I49" s="58" t="s">
        <v>185</v>
      </c>
      <c r="J49" s="58" t="s">
        <v>190</v>
      </c>
      <c r="K49" s="58" t="s">
        <v>90</v>
      </c>
      <c r="L49" s="53"/>
      <c r="M49" s="53" t="s">
        <v>5691</v>
      </c>
      <c r="N49" s="53" t="s">
        <v>5691</v>
      </c>
      <c r="O49" s="60" t="s">
        <v>6971</v>
      </c>
      <c r="P49" s="63">
        <v>378336</v>
      </c>
      <c r="Q49" s="63" t="s">
        <v>774</v>
      </c>
      <c r="R49" s="63" t="s">
        <v>774</v>
      </c>
      <c r="S49" s="63" t="s">
        <v>774</v>
      </c>
      <c r="T49" s="56">
        <v>378336</v>
      </c>
      <c r="U49" s="53" t="s">
        <v>6708</v>
      </c>
      <c r="V49" s="58" t="s">
        <v>5261</v>
      </c>
      <c r="W49" s="58" t="s">
        <v>5609</v>
      </c>
      <c r="X49" s="58" t="s">
        <v>6615</v>
      </c>
    </row>
    <row r="50" spans="1:24" ht="36" customHeight="1" x14ac:dyDescent="0.25">
      <c r="A50" s="53">
        <v>47</v>
      </c>
      <c r="B50" s="53" t="s">
        <v>6807</v>
      </c>
      <c r="C50" s="53" t="s">
        <v>20</v>
      </c>
      <c r="D50" s="54" t="s">
        <v>6826</v>
      </c>
      <c r="E50" s="56">
        <v>352224</v>
      </c>
      <c r="F50" s="53" t="s">
        <v>6611</v>
      </c>
      <c r="G50" s="53" t="s">
        <v>6612</v>
      </c>
      <c r="H50" s="53" t="s">
        <v>19</v>
      </c>
      <c r="I50" s="58" t="s">
        <v>185</v>
      </c>
      <c r="J50" s="58" t="s">
        <v>187</v>
      </c>
      <c r="K50" s="58" t="s">
        <v>90</v>
      </c>
      <c r="L50" s="53"/>
      <c r="M50" s="53" t="s">
        <v>5691</v>
      </c>
      <c r="N50" s="53" t="s">
        <v>5691</v>
      </c>
      <c r="O50" s="60" t="s">
        <v>6971</v>
      </c>
      <c r="P50" s="63">
        <v>352224</v>
      </c>
      <c r="Q50" s="63" t="s">
        <v>774</v>
      </c>
      <c r="R50" s="63" t="s">
        <v>774</v>
      </c>
      <c r="S50" s="63" t="s">
        <v>774</v>
      </c>
      <c r="T50" s="56">
        <v>352224</v>
      </c>
      <c r="U50" s="53" t="s">
        <v>6706</v>
      </c>
      <c r="V50" s="58" t="s">
        <v>5261</v>
      </c>
      <c r="W50" s="58" t="s">
        <v>5609</v>
      </c>
      <c r="X50" s="58" t="s">
        <v>6615</v>
      </c>
    </row>
    <row r="51" spans="1:24" ht="36" customHeight="1" x14ac:dyDescent="0.25">
      <c r="A51" s="53">
        <v>48</v>
      </c>
      <c r="B51" s="53" t="s">
        <v>6807</v>
      </c>
      <c r="C51" s="53" t="s">
        <v>20</v>
      </c>
      <c r="D51" s="54" t="s">
        <v>6827</v>
      </c>
      <c r="E51" s="56">
        <v>305256</v>
      </c>
      <c r="F51" s="53" t="s">
        <v>6611</v>
      </c>
      <c r="G51" s="53" t="s">
        <v>6612</v>
      </c>
      <c r="H51" s="53" t="s">
        <v>19</v>
      </c>
      <c r="I51" s="58" t="s">
        <v>185</v>
      </c>
      <c r="J51" s="58" t="s">
        <v>187</v>
      </c>
      <c r="K51" s="58" t="s">
        <v>90</v>
      </c>
      <c r="L51" s="53"/>
      <c r="M51" s="53" t="s">
        <v>5691</v>
      </c>
      <c r="N51" s="53" t="s">
        <v>5691</v>
      </c>
      <c r="O51" s="60" t="s">
        <v>6971</v>
      </c>
      <c r="P51" s="63">
        <v>305256</v>
      </c>
      <c r="Q51" s="63" t="s">
        <v>774</v>
      </c>
      <c r="R51" s="63" t="s">
        <v>774</v>
      </c>
      <c r="S51" s="63" t="s">
        <v>774</v>
      </c>
      <c r="T51" s="56">
        <v>305256</v>
      </c>
      <c r="U51" s="53" t="s">
        <v>6707</v>
      </c>
      <c r="V51" s="58" t="s">
        <v>5261</v>
      </c>
      <c r="W51" s="58" t="s">
        <v>5609</v>
      </c>
      <c r="X51" s="58" t="s">
        <v>6615</v>
      </c>
    </row>
    <row r="52" spans="1:24" ht="36" customHeight="1" x14ac:dyDescent="0.25">
      <c r="A52" s="53">
        <v>49</v>
      </c>
      <c r="B52" s="53" t="s">
        <v>6807</v>
      </c>
      <c r="C52" s="53" t="s">
        <v>20</v>
      </c>
      <c r="D52" s="54" t="s">
        <v>6828</v>
      </c>
      <c r="E52" s="56">
        <v>120000</v>
      </c>
      <c r="F52" s="53" t="s">
        <v>6611</v>
      </c>
      <c r="G52" s="53" t="s">
        <v>6612</v>
      </c>
      <c r="H52" s="53" t="s">
        <v>46</v>
      </c>
      <c r="I52" s="58" t="s">
        <v>185</v>
      </c>
      <c r="J52" s="58" t="s">
        <v>190</v>
      </c>
      <c r="K52" s="58" t="s">
        <v>90</v>
      </c>
      <c r="L52" s="53"/>
      <c r="M52" s="53" t="s">
        <v>5691</v>
      </c>
      <c r="N52" s="53" t="s">
        <v>5691</v>
      </c>
      <c r="O52" s="60" t="s">
        <v>6971</v>
      </c>
      <c r="P52" s="63">
        <v>120000</v>
      </c>
      <c r="Q52" s="63" t="s">
        <v>774</v>
      </c>
      <c r="R52" s="63" t="s">
        <v>774</v>
      </c>
      <c r="S52" s="63" t="s">
        <v>774</v>
      </c>
      <c r="T52" s="56">
        <v>120000</v>
      </c>
      <c r="U52" s="53" t="s">
        <v>6690</v>
      </c>
      <c r="V52" s="58" t="s">
        <v>5261</v>
      </c>
      <c r="W52" s="58" t="s">
        <v>5609</v>
      </c>
      <c r="X52" s="58" t="s">
        <v>6615</v>
      </c>
    </row>
    <row r="53" spans="1:24" ht="36" customHeight="1" x14ac:dyDescent="0.25">
      <c r="A53" s="53">
        <v>50</v>
      </c>
      <c r="B53" s="53" t="s">
        <v>6764</v>
      </c>
      <c r="C53" s="53" t="s">
        <v>16</v>
      </c>
      <c r="D53" s="65" t="s">
        <v>5778</v>
      </c>
      <c r="E53" s="56">
        <v>316712</v>
      </c>
      <c r="F53" s="53" t="s">
        <v>6611</v>
      </c>
      <c r="G53" s="53" t="s">
        <v>6612</v>
      </c>
      <c r="H53" s="53" t="s">
        <v>38</v>
      </c>
      <c r="I53" s="58" t="s">
        <v>90</v>
      </c>
      <c r="J53" s="58" t="s">
        <v>20</v>
      </c>
      <c r="K53" s="58" t="s">
        <v>90</v>
      </c>
      <c r="L53" s="53" t="s">
        <v>6850</v>
      </c>
      <c r="M53" s="53" t="s">
        <v>5691</v>
      </c>
      <c r="N53" s="53" t="s">
        <v>5691</v>
      </c>
      <c r="O53" s="60" t="s">
        <v>6971</v>
      </c>
      <c r="P53" s="63">
        <v>316712</v>
      </c>
      <c r="Q53" s="63"/>
      <c r="R53" s="63"/>
      <c r="S53" s="63"/>
      <c r="T53" s="56">
        <v>316712</v>
      </c>
      <c r="U53" s="53" t="s">
        <v>6715</v>
      </c>
      <c r="V53" s="58" t="s">
        <v>3035</v>
      </c>
      <c r="W53" s="58" t="s">
        <v>2966</v>
      </c>
      <c r="X53" s="58" t="s">
        <v>6615</v>
      </c>
    </row>
    <row r="54" spans="1:24" ht="36" customHeight="1" x14ac:dyDescent="0.25">
      <c r="A54" s="53">
        <v>51</v>
      </c>
      <c r="B54" s="53" t="str">
        <f>IF(AND(C54="Bienes",E54&gt;400000),"LP",IF(AND(C54="Servicios",E54&gt;400000),"CP","AS"))</f>
        <v>CP</v>
      </c>
      <c r="C54" s="53" t="s">
        <v>20</v>
      </c>
      <c r="D54" s="54" t="s">
        <v>6843</v>
      </c>
      <c r="E54" s="56">
        <v>1067800</v>
      </c>
      <c r="F54" s="53" t="s">
        <v>6611</v>
      </c>
      <c r="G54" s="53" t="s">
        <v>6612</v>
      </c>
      <c r="H54" s="53" t="s">
        <v>34</v>
      </c>
      <c r="I54" s="58" t="s">
        <v>108</v>
      </c>
      <c r="J54" s="58"/>
      <c r="K54" s="58" t="s">
        <v>108</v>
      </c>
      <c r="L54" s="66"/>
      <c r="M54" s="53" t="s">
        <v>5691</v>
      </c>
      <c r="N54" s="53" t="s">
        <v>5691</v>
      </c>
      <c r="O54" s="60" t="s">
        <v>6971</v>
      </c>
      <c r="P54" s="63">
        <v>96366</v>
      </c>
      <c r="Q54" s="63">
        <v>320717</v>
      </c>
      <c r="R54" s="63">
        <v>320717</v>
      </c>
      <c r="S54" s="63">
        <v>330000</v>
      </c>
      <c r="T54" s="56">
        <v>1067800</v>
      </c>
      <c r="U54" s="66" t="s">
        <v>6734</v>
      </c>
      <c r="V54" s="58" t="s">
        <v>5324</v>
      </c>
      <c r="W54" s="58" t="s">
        <v>2963</v>
      </c>
      <c r="X54" s="58" t="s">
        <v>6615</v>
      </c>
    </row>
    <row r="55" spans="1:24" ht="47.25" customHeight="1" x14ac:dyDescent="0.25">
      <c r="A55" s="53">
        <v>52</v>
      </c>
      <c r="B55" s="53" t="str">
        <f>IF(AND(C55="Bienes",E55&gt;400000),"LP",IF(AND(C55="Servicios",E55&gt;400000),"CP","AS"))</f>
        <v>CP</v>
      </c>
      <c r="C55" s="53" t="s">
        <v>20</v>
      </c>
      <c r="D55" s="54" t="s">
        <v>6682</v>
      </c>
      <c r="E55" s="56">
        <v>733332</v>
      </c>
      <c r="F55" s="53" t="s">
        <v>6611</v>
      </c>
      <c r="G55" s="53" t="s">
        <v>6612</v>
      </c>
      <c r="H55" s="53" t="s">
        <v>27</v>
      </c>
      <c r="I55" s="58" t="s">
        <v>104</v>
      </c>
      <c r="J55" s="58" t="s">
        <v>107</v>
      </c>
      <c r="K55" s="58" t="s">
        <v>104</v>
      </c>
      <c r="L55" s="53"/>
      <c r="M55" s="53" t="s">
        <v>5691</v>
      </c>
      <c r="N55" s="53" t="s">
        <v>5691</v>
      </c>
      <c r="O55" s="60" t="s">
        <v>6971</v>
      </c>
      <c r="P55" s="63">
        <v>133332</v>
      </c>
      <c r="Q55" s="63">
        <v>200000</v>
      </c>
      <c r="R55" s="63">
        <v>200000</v>
      </c>
      <c r="S55" s="63">
        <v>200000</v>
      </c>
      <c r="T55" s="56">
        <v>733332</v>
      </c>
      <c r="U55" s="53" t="s">
        <v>6723</v>
      </c>
      <c r="V55" s="58" t="s">
        <v>5309</v>
      </c>
      <c r="W55" s="58" t="s">
        <v>5623</v>
      </c>
      <c r="X55" s="58" t="s">
        <v>6615</v>
      </c>
    </row>
    <row r="56" spans="1:24" ht="36" customHeight="1" x14ac:dyDescent="0.25">
      <c r="A56" s="53">
        <v>53</v>
      </c>
      <c r="B56" s="53" t="s">
        <v>6764</v>
      </c>
      <c r="C56" s="53" t="s">
        <v>16</v>
      </c>
      <c r="D56" s="54" t="s">
        <v>5779</v>
      </c>
      <c r="E56" s="56">
        <v>152500</v>
      </c>
      <c r="F56" s="53" t="s">
        <v>6611</v>
      </c>
      <c r="G56" s="53" t="s">
        <v>6612</v>
      </c>
      <c r="H56" s="53" t="s">
        <v>27</v>
      </c>
      <c r="I56" s="58" t="s">
        <v>90</v>
      </c>
      <c r="J56" s="58" t="s">
        <v>20</v>
      </c>
      <c r="K56" s="58" t="s">
        <v>90</v>
      </c>
      <c r="L56" s="53" t="s">
        <v>6850</v>
      </c>
      <c r="M56" s="53" t="s">
        <v>5691</v>
      </c>
      <c r="N56" s="53" t="s">
        <v>5691</v>
      </c>
      <c r="O56" s="60" t="s">
        <v>6971</v>
      </c>
      <c r="P56" s="63">
        <v>152500</v>
      </c>
      <c r="Q56" s="63"/>
      <c r="R56" s="63"/>
      <c r="S56" s="63"/>
      <c r="T56" s="56">
        <v>152500</v>
      </c>
      <c r="U56" s="53" t="s">
        <v>6716</v>
      </c>
      <c r="V56" s="58" t="s">
        <v>3033</v>
      </c>
      <c r="W56" s="58" t="s">
        <v>2941</v>
      </c>
      <c r="X56" s="58" t="s">
        <v>6615</v>
      </c>
    </row>
    <row r="57" spans="1:24" ht="36" customHeight="1" x14ac:dyDescent="0.25">
      <c r="A57" s="53">
        <v>54</v>
      </c>
      <c r="B57" s="53" t="str">
        <f>IF(AND(C57="Bienes",E57&gt;400000),"LP",IF(AND(C57="Servicios",E57&gt;400000),"CP","AS"))</f>
        <v>CP</v>
      </c>
      <c r="C57" s="53" t="s">
        <v>20</v>
      </c>
      <c r="D57" s="54" t="s">
        <v>6783</v>
      </c>
      <c r="E57" s="56">
        <v>652627</v>
      </c>
      <c r="F57" s="53" t="s">
        <v>6611</v>
      </c>
      <c r="G57" s="53" t="s">
        <v>6612</v>
      </c>
      <c r="H57" s="53" t="s">
        <v>31</v>
      </c>
      <c r="I57" s="58" t="s">
        <v>90</v>
      </c>
      <c r="J57" s="58" t="s">
        <v>20</v>
      </c>
      <c r="K57" s="58" t="s">
        <v>90</v>
      </c>
      <c r="L57" s="53"/>
      <c r="M57" s="53" t="s">
        <v>5691</v>
      </c>
      <c r="N57" s="53" t="s">
        <v>5691</v>
      </c>
      <c r="O57" s="60" t="s">
        <v>6971</v>
      </c>
      <c r="P57" s="63">
        <v>50035</v>
      </c>
      <c r="Q57" s="63">
        <v>261051</v>
      </c>
      <c r="R57" s="63">
        <v>261051</v>
      </c>
      <c r="S57" s="63">
        <v>80490</v>
      </c>
      <c r="T57" s="56">
        <v>652627</v>
      </c>
      <c r="U57" s="53" t="s">
        <v>6702</v>
      </c>
      <c r="V57" s="58" t="s">
        <v>5318</v>
      </c>
      <c r="W57" s="58" t="s">
        <v>2968</v>
      </c>
      <c r="X57" s="58" t="s">
        <v>6615</v>
      </c>
    </row>
    <row r="58" spans="1:24" ht="36" customHeight="1" x14ac:dyDescent="0.25">
      <c r="A58" s="53">
        <v>55</v>
      </c>
      <c r="B58" s="53" t="str">
        <f>IF(AND(C58="Bienes",E58&gt;400000),"LP",IF(AND(C58="Servicios",E58&gt;400000),"CP","AS"))</f>
        <v>CP</v>
      </c>
      <c r="C58" s="53" t="s">
        <v>20</v>
      </c>
      <c r="D58" s="54" t="s">
        <v>6784</v>
      </c>
      <c r="E58" s="56">
        <v>650845</v>
      </c>
      <c r="F58" s="53" t="s">
        <v>6611</v>
      </c>
      <c r="G58" s="53" t="s">
        <v>6612</v>
      </c>
      <c r="H58" s="53" t="s">
        <v>27</v>
      </c>
      <c r="I58" s="58" t="s">
        <v>90</v>
      </c>
      <c r="J58" s="58" t="s">
        <v>20</v>
      </c>
      <c r="K58" s="58" t="s">
        <v>90</v>
      </c>
      <c r="L58" s="53"/>
      <c r="M58" s="53" t="s">
        <v>5691</v>
      </c>
      <c r="N58" s="53" t="s">
        <v>5691</v>
      </c>
      <c r="O58" s="60" t="s">
        <v>6971</v>
      </c>
      <c r="P58" s="63">
        <v>102147</v>
      </c>
      <c r="Q58" s="63">
        <v>325424</v>
      </c>
      <c r="R58" s="63">
        <v>223274</v>
      </c>
      <c r="S58" s="63" t="s">
        <v>774</v>
      </c>
      <c r="T58" s="56">
        <v>650845</v>
      </c>
      <c r="U58" s="53" t="s">
        <v>6703</v>
      </c>
      <c r="V58" s="58" t="s">
        <v>5318</v>
      </c>
      <c r="W58" s="58" t="s">
        <v>2968</v>
      </c>
      <c r="X58" s="58" t="s">
        <v>6615</v>
      </c>
    </row>
    <row r="59" spans="1:24" ht="36" customHeight="1" x14ac:dyDescent="0.25">
      <c r="A59" s="53">
        <v>56</v>
      </c>
      <c r="B59" s="53" t="str">
        <f>IF(AND(C59="Bienes",E59&gt;400000),"LP",IF(AND(C59="Servicios",E59&gt;400000),"CP","AS"))</f>
        <v>CP</v>
      </c>
      <c r="C59" s="53" t="s">
        <v>20</v>
      </c>
      <c r="D59" s="54" t="s">
        <v>6800</v>
      </c>
      <c r="E59" s="56">
        <v>540000</v>
      </c>
      <c r="F59" s="53" t="s">
        <v>6611</v>
      </c>
      <c r="G59" s="53" t="s">
        <v>6612</v>
      </c>
      <c r="H59" s="53" t="s">
        <v>27</v>
      </c>
      <c r="I59" s="58" t="s">
        <v>161</v>
      </c>
      <c r="J59" s="58" t="s">
        <v>166</v>
      </c>
      <c r="K59" s="58" t="s">
        <v>125</v>
      </c>
      <c r="L59" s="53"/>
      <c r="M59" s="53" t="s">
        <v>5691</v>
      </c>
      <c r="N59" s="53" t="s">
        <v>5691</v>
      </c>
      <c r="O59" s="60" t="s">
        <v>6971</v>
      </c>
      <c r="P59" s="63">
        <v>150000</v>
      </c>
      <c r="Q59" s="63">
        <v>180000</v>
      </c>
      <c r="R59" s="63">
        <v>180000</v>
      </c>
      <c r="S59" s="63">
        <v>30000</v>
      </c>
      <c r="T59" s="56">
        <v>540000</v>
      </c>
      <c r="U59" s="53" t="s">
        <v>6730</v>
      </c>
      <c r="V59" s="58" t="s">
        <v>5227</v>
      </c>
      <c r="W59" s="58" t="s">
        <v>2922</v>
      </c>
      <c r="X59" s="58" t="s">
        <v>6615</v>
      </c>
    </row>
    <row r="60" spans="1:24" ht="36" customHeight="1" x14ac:dyDescent="0.25">
      <c r="A60" s="53">
        <v>57</v>
      </c>
      <c r="B60" s="53" t="str">
        <f>IF(AND(C60="Bienes",E60&gt;400000),"LP",IF(AND(C60="Servicios",E60&gt;400000),"CP","AS"))</f>
        <v>CP</v>
      </c>
      <c r="C60" s="53" t="s">
        <v>20</v>
      </c>
      <c r="D60" s="54" t="s">
        <v>6844</v>
      </c>
      <c r="E60" s="56">
        <v>629577</v>
      </c>
      <c r="F60" s="53" t="s">
        <v>6611</v>
      </c>
      <c r="G60" s="53" t="s">
        <v>6612</v>
      </c>
      <c r="H60" s="53" t="s">
        <v>40</v>
      </c>
      <c r="I60" s="58" t="s">
        <v>108</v>
      </c>
      <c r="J60" s="58" t="s">
        <v>109</v>
      </c>
      <c r="K60" s="58" t="s">
        <v>108</v>
      </c>
      <c r="L60" s="66"/>
      <c r="M60" s="53" t="s">
        <v>5691</v>
      </c>
      <c r="N60" s="53" t="s">
        <v>5691</v>
      </c>
      <c r="O60" s="60" t="s">
        <v>6971</v>
      </c>
      <c r="P60" s="63">
        <v>48429</v>
      </c>
      <c r="Q60" s="63">
        <v>193716</v>
      </c>
      <c r="R60" s="63">
        <v>193716</v>
      </c>
      <c r="S60" s="63">
        <v>193716</v>
      </c>
      <c r="T60" s="56">
        <v>629577</v>
      </c>
      <c r="U60" s="66" t="s">
        <v>6735</v>
      </c>
      <c r="V60" s="58" t="s">
        <v>5307</v>
      </c>
      <c r="W60" s="58" t="s">
        <v>2960</v>
      </c>
      <c r="X60" s="58" t="s">
        <v>6615</v>
      </c>
    </row>
    <row r="61" spans="1:24" ht="36" customHeight="1" x14ac:dyDescent="0.25">
      <c r="A61" s="53">
        <v>58</v>
      </c>
      <c r="B61" s="53" t="s">
        <v>6761</v>
      </c>
      <c r="C61" s="53" t="s">
        <v>20</v>
      </c>
      <c r="D61" s="54" t="s">
        <v>6839</v>
      </c>
      <c r="E61" s="56">
        <v>450000</v>
      </c>
      <c r="F61" s="53" t="s">
        <v>6611</v>
      </c>
      <c r="G61" s="53" t="s">
        <v>6612</v>
      </c>
      <c r="H61" s="53" t="s">
        <v>27</v>
      </c>
      <c r="I61" s="58" t="s">
        <v>108</v>
      </c>
      <c r="J61" s="58" t="s">
        <v>109</v>
      </c>
      <c r="K61" s="58" t="s">
        <v>108</v>
      </c>
      <c r="L61" s="66"/>
      <c r="M61" s="53" t="s">
        <v>5691</v>
      </c>
      <c r="N61" s="53" t="s">
        <v>5691</v>
      </c>
      <c r="O61" s="60" t="s">
        <v>6971</v>
      </c>
      <c r="P61" s="63">
        <v>90000</v>
      </c>
      <c r="Q61" s="63">
        <v>120000</v>
      </c>
      <c r="R61" s="63">
        <v>120000</v>
      </c>
      <c r="S61" s="63">
        <v>120000</v>
      </c>
      <c r="T61" s="56">
        <v>450000</v>
      </c>
      <c r="U61" s="66" t="s">
        <v>6736</v>
      </c>
      <c r="V61" s="58" t="s">
        <v>5309</v>
      </c>
      <c r="W61" s="58" t="s">
        <v>5623</v>
      </c>
      <c r="X61" s="58" t="s">
        <v>6615</v>
      </c>
    </row>
    <row r="62" spans="1:24" ht="47.25" customHeight="1" x14ac:dyDescent="0.25">
      <c r="A62" s="53">
        <v>59</v>
      </c>
      <c r="B62" s="53" t="str">
        <f t="shared" ref="B62:B81" si="1">IF(AND(C62="Bienes",E62&gt;400000),"LP",IF(AND(C62="Servicios",E62&gt;400000),"CP","AS"))</f>
        <v>AS</v>
      </c>
      <c r="C62" s="53" t="s">
        <v>20</v>
      </c>
      <c r="D62" s="54" t="s">
        <v>6795</v>
      </c>
      <c r="E62" s="56">
        <v>400000</v>
      </c>
      <c r="F62" s="53" t="s">
        <v>6611</v>
      </c>
      <c r="G62" s="53" t="s">
        <v>6612</v>
      </c>
      <c r="H62" s="53" t="s">
        <v>27</v>
      </c>
      <c r="I62" s="58" t="s">
        <v>104</v>
      </c>
      <c r="J62" s="58" t="s">
        <v>774</v>
      </c>
      <c r="K62" s="58" t="s">
        <v>104</v>
      </c>
      <c r="L62" s="53"/>
      <c r="M62" s="53" t="s">
        <v>5691</v>
      </c>
      <c r="N62" s="53" t="s">
        <v>5691</v>
      </c>
      <c r="O62" s="60" t="s">
        <v>6971</v>
      </c>
      <c r="P62" s="63">
        <v>100000</v>
      </c>
      <c r="Q62" s="63">
        <v>100000</v>
      </c>
      <c r="R62" s="63">
        <v>100000</v>
      </c>
      <c r="S62" s="63">
        <v>100000</v>
      </c>
      <c r="T62" s="56">
        <v>400000</v>
      </c>
      <c r="U62" s="53" t="s">
        <v>6724</v>
      </c>
      <c r="V62" s="58" t="s">
        <v>5309</v>
      </c>
      <c r="W62" s="58" t="s">
        <v>5623</v>
      </c>
      <c r="X62" s="58" t="s">
        <v>6615</v>
      </c>
    </row>
    <row r="63" spans="1:24" ht="47.25" customHeight="1" x14ac:dyDescent="0.25">
      <c r="A63" s="53">
        <v>60</v>
      </c>
      <c r="B63" s="53" t="str">
        <f t="shared" si="1"/>
        <v>AS</v>
      </c>
      <c r="C63" s="53" t="s">
        <v>20</v>
      </c>
      <c r="D63" s="54" t="s">
        <v>6796</v>
      </c>
      <c r="E63" s="56">
        <v>390694</v>
      </c>
      <c r="F63" s="53" t="s">
        <v>6611</v>
      </c>
      <c r="G63" s="53" t="s">
        <v>6612</v>
      </c>
      <c r="H63" s="53" t="s">
        <v>27</v>
      </c>
      <c r="I63" s="58" t="s">
        <v>104</v>
      </c>
      <c r="J63" s="58" t="s">
        <v>774</v>
      </c>
      <c r="K63" s="58" t="s">
        <v>104</v>
      </c>
      <c r="L63" s="53"/>
      <c r="M63" s="53" t="s">
        <v>5691</v>
      </c>
      <c r="N63" s="53" t="s">
        <v>5691</v>
      </c>
      <c r="O63" s="60" t="s">
        <v>6971</v>
      </c>
      <c r="P63" s="63">
        <v>90694</v>
      </c>
      <c r="Q63" s="63">
        <v>100000</v>
      </c>
      <c r="R63" s="63">
        <v>100000</v>
      </c>
      <c r="S63" s="63">
        <v>100000</v>
      </c>
      <c r="T63" s="56">
        <v>390694</v>
      </c>
      <c r="U63" s="53" t="s">
        <v>6725</v>
      </c>
      <c r="V63" s="58" t="s">
        <v>5309</v>
      </c>
      <c r="W63" s="58" t="s">
        <v>5623</v>
      </c>
      <c r="X63" s="58" t="s">
        <v>6615</v>
      </c>
    </row>
    <row r="64" spans="1:24" ht="47.25" customHeight="1" x14ac:dyDescent="0.25">
      <c r="A64" s="53">
        <v>61</v>
      </c>
      <c r="B64" s="53" t="str">
        <f t="shared" si="1"/>
        <v>AS</v>
      </c>
      <c r="C64" s="53" t="s">
        <v>20</v>
      </c>
      <c r="D64" s="54" t="s">
        <v>6797</v>
      </c>
      <c r="E64" s="56">
        <v>385550</v>
      </c>
      <c r="F64" s="53" t="s">
        <v>6611</v>
      </c>
      <c r="G64" s="53" t="s">
        <v>6612</v>
      </c>
      <c r="H64" s="53" t="s">
        <v>23</v>
      </c>
      <c r="I64" s="58" t="s">
        <v>104</v>
      </c>
      <c r="J64" s="58" t="s">
        <v>774</v>
      </c>
      <c r="K64" s="58" t="s">
        <v>104</v>
      </c>
      <c r="L64" s="53"/>
      <c r="M64" s="53" t="s">
        <v>5691</v>
      </c>
      <c r="N64" s="53" t="s">
        <v>5691</v>
      </c>
      <c r="O64" s="60" t="s">
        <v>6971</v>
      </c>
      <c r="P64" s="63">
        <v>85550</v>
      </c>
      <c r="Q64" s="63">
        <v>100000</v>
      </c>
      <c r="R64" s="63">
        <v>100000</v>
      </c>
      <c r="S64" s="63">
        <v>100000</v>
      </c>
      <c r="T64" s="56">
        <v>385550</v>
      </c>
      <c r="U64" s="53" t="s">
        <v>6726</v>
      </c>
      <c r="V64" s="58" t="s">
        <v>5309</v>
      </c>
      <c r="W64" s="58" t="s">
        <v>5623</v>
      </c>
      <c r="X64" s="58" t="s">
        <v>6615</v>
      </c>
    </row>
    <row r="65" spans="1:24" ht="36" customHeight="1" x14ac:dyDescent="0.25">
      <c r="A65" s="53">
        <v>62</v>
      </c>
      <c r="B65" s="53" t="str">
        <f t="shared" si="1"/>
        <v>AS</v>
      </c>
      <c r="C65" s="53" t="s">
        <v>20</v>
      </c>
      <c r="D65" s="54" t="s">
        <v>6840</v>
      </c>
      <c r="E65" s="56">
        <v>360340</v>
      </c>
      <c r="F65" s="53" t="s">
        <v>6611</v>
      </c>
      <c r="G65" s="53" t="s">
        <v>6612</v>
      </c>
      <c r="H65" s="53" t="s">
        <v>38</v>
      </c>
      <c r="I65" s="58" t="s">
        <v>108</v>
      </c>
      <c r="J65" s="58" t="s">
        <v>109</v>
      </c>
      <c r="K65" s="58" t="s">
        <v>108</v>
      </c>
      <c r="L65" s="66"/>
      <c r="M65" s="53" t="s">
        <v>5691</v>
      </c>
      <c r="N65" s="53" t="s">
        <v>5691</v>
      </c>
      <c r="O65" s="60" t="s">
        <v>6971</v>
      </c>
      <c r="P65" s="63">
        <v>20340</v>
      </c>
      <c r="Q65" s="63">
        <v>120000</v>
      </c>
      <c r="R65" s="63">
        <v>120000</v>
      </c>
      <c r="S65" s="63">
        <v>100000</v>
      </c>
      <c r="T65" s="56">
        <v>360340</v>
      </c>
      <c r="U65" s="66" t="s">
        <v>6737</v>
      </c>
      <c r="V65" s="58" t="s">
        <v>5307</v>
      </c>
      <c r="W65" s="58" t="s">
        <v>2960</v>
      </c>
      <c r="X65" s="58" t="s">
        <v>6615</v>
      </c>
    </row>
    <row r="66" spans="1:24" ht="36" customHeight="1" x14ac:dyDescent="0.25">
      <c r="A66" s="53">
        <v>63</v>
      </c>
      <c r="B66" s="53" t="str">
        <f t="shared" si="1"/>
        <v>AS</v>
      </c>
      <c r="C66" s="53" t="s">
        <v>20</v>
      </c>
      <c r="D66" s="54" t="s">
        <v>6790</v>
      </c>
      <c r="E66" s="56">
        <v>330000</v>
      </c>
      <c r="F66" s="53" t="s">
        <v>6611</v>
      </c>
      <c r="G66" s="53" t="s">
        <v>6612</v>
      </c>
      <c r="H66" s="53" t="s">
        <v>34</v>
      </c>
      <c r="I66" s="58" t="s">
        <v>51</v>
      </c>
      <c r="J66" s="58" t="s">
        <v>56</v>
      </c>
      <c r="K66" s="58" t="s">
        <v>51</v>
      </c>
      <c r="L66" s="53"/>
      <c r="M66" s="53" t="s">
        <v>5691</v>
      </c>
      <c r="N66" s="53" t="s">
        <v>5691</v>
      </c>
      <c r="O66" s="60" t="s">
        <v>6971</v>
      </c>
      <c r="P66" s="63">
        <v>3924</v>
      </c>
      <c r="Q66" s="63">
        <v>110000</v>
      </c>
      <c r="R66" s="63">
        <v>110000</v>
      </c>
      <c r="S66" s="63">
        <v>106076</v>
      </c>
      <c r="T66" s="56">
        <v>330000</v>
      </c>
      <c r="U66" s="53" t="s">
        <v>6762</v>
      </c>
      <c r="V66" s="58" t="s">
        <v>5309</v>
      </c>
      <c r="W66" s="58" t="s">
        <v>5623</v>
      </c>
      <c r="X66" s="58" t="s">
        <v>6615</v>
      </c>
    </row>
    <row r="67" spans="1:24" ht="36" customHeight="1" x14ac:dyDescent="0.25">
      <c r="A67" s="53">
        <v>64</v>
      </c>
      <c r="B67" s="53" t="str">
        <f t="shared" si="1"/>
        <v>AS</v>
      </c>
      <c r="C67" s="53" t="s">
        <v>20</v>
      </c>
      <c r="D67" s="54" t="s">
        <v>6792</v>
      </c>
      <c r="E67" s="56">
        <v>264000</v>
      </c>
      <c r="F67" s="53" t="s">
        <v>6611</v>
      </c>
      <c r="G67" s="53" t="s">
        <v>6612</v>
      </c>
      <c r="H67" s="53" t="s">
        <v>23</v>
      </c>
      <c r="I67" s="58" t="s">
        <v>62</v>
      </c>
      <c r="J67" s="58" t="s">
        <v>71</v>
      </c>
      <c r="K67" s="58" t="s">
        <v>62</v>
      </c>
      <c r="L67" s="53" t="s">
        <v>6846</v>
      </c>
      <c r="M67" s="53" t="s">
        <v>5691</v>
      </c>
      <c r="N67" s="53" t="s">
        <v>5691</v>
      </c>
      <c r="O67" s="60" t="s">
        <v>6971</v>
      </c>
      <c r="P67" s="63">
        <v>132000</v>
      </c>
      <c r="Q67" s="63">
        <v>132000</v>
      </c>
      <c r="R67" s="63" t="s">
        <v>774</v>
      </c>
      <c r="S67" s="63" t="s">
        <v>774</v>
      </c>
      <c r="T67" s="56">
        <v>264000</v>
      </c>
      <c r="U67" s="53" t="s">
        <v>6728</v>
      </c>
      <c r="V67" s="58" t="s">
        <v>5308</v>
      </c>
      <c r="W67" s="58" t="s">
        <v>2961</v>
      </c>
      <c r="X67" s="58" t="s">
        <v>6615</v>
      </c>
    </row>
    <row r="68" spans="1:24" ht="47.25" customHeight="1" x14ac:dyDescent="0.25">
      <c r="A68" s="53">
        <v>65</v>
      </c>
      <c r="B68" s="53" t="str">
        <f t="shared" si="1"/>
        <v>AS</v>
      </c>
      <c r="C68" s="53" t="s">
        <v>20</v>
      </c>
      <c r="D68" s="54" t="s">
        <v>6798</v>
      </c>
      <c r="E68" s="56">
        <v>336406</v>
      </c>
      <c r="F68" s="53" t="s">
        <v>6611</v>
      </c>
      <c r="G68" s="53" t="s">
        <v>6612</v>
      </c>
      <c r="H68" s="53" t="s">
        <v>27</v>
      </c>
      <c r="I68" s="58" t="s">
        <v>104</v>
      </c>
      <c r="J68" s="58" t="s">
        <v>106</v>
      </c>
      <c r="K68" s="58" t="s">
        <v>104</v>
      </c>
      <c r="L68" s="53"/>
      <c r="M68" s="53" t="s">
        <v>5691</v>
      </c>
      <c r="N68" s="53" t="s">
        <v>5691</v>
      </c>
      <c r="O68" s="60" t="s">
        <v>6971</v>
      </c>
      <c r="P68" s="63">
        <v>36406</v>
      </c>
      <c r="Q68" s="63">
        <v>100000</v>
      </c>
      <c r="R68" s="63">
        <v>100000</v>
      </c>
      <c r="S68" s="63">
        <v>100000</v>
      </c>
      <c r="T68" s="56">
        <v>336406</v>
      </c>
      <c r="U68" s="53" t="s">
        <v>6727</v>
      </c>
      <c r="V68" s="58" t="s">
        <v>5324</v>
      </c>
      <c r="W68" s="58" t="s">
        <v>2963</v>
      </c>
      <c r="X68" s="58" t="s">
        <v>6615</v>
      </c>
    </row>
    <row r="69" spans="1:24" ht="36" customHeight="1" x14ac:dyDescent="0.25">
      <c r="A69" s="53">
        <v>66</v>
      </c>
      <c r="B69" s="53" t="str">
        <f t="shared" si="1"/>
        <v>AS</v>
      </c>
      <c r="C69" s="53" t="s">
        <v>20</v>
      </c>
      <c r="D69" s="54" t="s">
        <v>6841</v>
      </c>
      <c r="E69" s="56">
        <v>180000</v>
      </c>
      <c r="F69" s="53" t="s">
        <v>6611</v>
      </c>
      <c r="G69" s="53" t="s">
        <v>6612</v>
      </c>
      <c r="H69" s="53" t="s">
        <v>27</v>
      </c>
      <c r="I69" s="58" t="s">
        <v>76</v>
      </c>
      <c r="J69" s="58" t="s">
        <v>82</v>
      </c>
      <c r="K69" s="58" t="s">
        <v>76</v>
      </c>
      <c r="L69" s="53"/>
      <c r="M69" s="53" t="s">
        <v>5691</v>
      </c>
      <c r="N69" s="53" t="s">
        <v>5691</v>
      </c>
      <c r="O69" s="60" t="s">
        <v>6971</v>
      </c>
      <c r="P69" s="63">
        <v>180000</v>
      </c>
      <c r="Q69" s="63" t="s">
        <v>774</v>
      </c>
      <c r="R69" s="63" t="s">
        <v>774</v>
      </c>
      <c r="S69" s="63" t="s">
        <v>774</v>
      </c>
      <c r="T69" s="56">
        <v>180000</v>
      </c>
      <c r="U69" s="53" t="s">
        <v>6689</v>
      </c>
      <c r="V69" s="58" t="s">
        <v>5211</v>
      </c>
      <c r="W69" s="58" t="s">
        <v>2911</v>
      </c>
      <c r="X69" s="58" t="s">
        <v>6615</v>
      </c>
    </row>
    <row r="70" spans="1:24" ht="36" customHeight="1" x14ac:dyDescent="0.25">
      <c r="A70" s="53">
        <v>67</v>
      </c>
      <c r="B70" s="53" t="str">
        <f t="shared" si="1"/>
        <v>AS</v>
      </c>
      <c r="C70" s="53" t="s">
        <v>16</v>
      </c>
      <c r="D70" s="65" t="s">
        <v>6845</v>
      </c>
      <c r="E70" s="56">
        <v>139240</v>
      </c>
      <c r="F70" s="53" t="s">
        <v>6611</v>
      </c>
      <c r="G70" s="53" t="s">
        <v>6612</v>
      </c>
      <c r="H70" s="53" t="s">
        <v>31</v>
      </c>
      <c r="I70" s="58" t="s">
        <v>76</v>
      </c>
      <c r="J70" s="58" t="s">
        <v>82</v>
      </c>
      <c r="K70" s="58" t="s">
        <v>76</v>
      </c>
      <c r="L70" s="53"/>
      <c r="M70" s="53" t="s">
        <v>5691</v>
      </c>
      <c r="N70" s="53" t="s">
        <v>5691</v>
      </c>
      <c r="O70" s="60" t="s">
        <v>6971</v>
      </c>
      <c r="P70" s="63">
        <v>139240</v>
      </c>
      <c r="Q70" s="63" t="s">
        <v>774</v>
      </c>
      <c r="R70" s="63" t="s">
        <v>774</v>
      </c>
      <c r="S70" s="63" t="s">
        <v>774</v>
      </c>
      <c r="T70" s="56">
        <v>139240</v>
      </c>
      <c r="U70" s="53" t="s">
        <v>6686</v>
      </c>
      <c r="V70" s="58" t="s">
        <v>5209</v>
      </c>
      <c r="W70" s="58" t="s">
        <v>2896</v>
      </c>
      <c r="X70" s="58" t="s">
        <v>6615</v>
      </c>
    </row>
    <row r="71" spans="1:24" ht="36" customHeight="1" x14ac:dyDescent="0.25">
      <c r="A71" s="53">
        <v>68</v>
      </c>
      <c r="B71" s="53" t="str">
        <f t="shared" si="1"/>
        <v>AS</v>
      </c>
      <c r="C71" s="53" t="s">
        <v>20</v>
      </c>
      <c r="D71" s="65" t="s">
        <v>6289</v>
      </c>
      <c r="E71" s="56">
        <v>120000</v>
      </c>
      <c r="F71" s="53" t="s">
        <v>6611</v>
      </c>
      <c r="G71" s="53" t="s">
        <v>6612</v>
      </c>
      <c r="H71" s="53" t="s">
        <v>23</v>
      </c>
      <c r="I71" s="58" t="s">
        <v>76</v>
      </c>
      <c r="J71" s="58" t="s">
        <v>774</v>
      </c>
      <c r="K71" s="58" t="s">
        <v>76</v>
      </c>
      <c r="L71" s="53"/>
      <c r="M71" s="53" t="s">
        <v>5691</v>
      </c>
      <c r="N71" s="53" t="s">
        <v>5691</v>
      </c>
      <c r="O71" s="60" t="s">
        <v>6971</v>
      </c>
      <c r="P71" s="63">
        <v>120000</v>
      </c>
      <c r="Q71" s="63" t="s">
        <v>774</v>
      </c>
      <c r="R71" s="63" t="s">
        <v>774</v>
      </c>
      <c r="S71" s="63" t="s">
        <v>774</v>
      </c>
      <c r="T71" s="56">
        <v>120000</v>
      </c>
      <c r="U71" s="53" t="s">
        <v>6690</v>
      </c>
      <c r="V71" s="58" t="s">
        <v>5191</v>
      </c>
      <c r="W71" s="58" t="s">
        <v>2896</v>
      </c>
      <c r="X71" s="58" t="s">
        <v>6615</v>
      </c>
    </row>
    <row r="72" spans="1:24" ht="36" customHeight="1" x14ac:dyDescent="0.25">
      <c r="A72" s="53">
        <v>69</v>
      </c>
      <c r="B72" s="53" t="str">
        <f t="shared" si="1"/>
        <v>AS</v>
      </c>
      <c r="C72" s="53" t="s">
        <v>20</v>
      </c>
      <c r="D72" s="54" t="s">
        <v>6290</v>
      </c>
      <c r="E72" s="56">
        <v>120000</v>
      </c>
      <c r="F72" s="53" t="s">
        <v>6611</v>
      </c>
      <c r="G72" s="53" t="s">
        <v>6612</v>
      </c>
      <c r="H72" s="53" t="s">
        <v>23</v>
      </c>
      <c r="I72" s="58" t="s">
        <v>76</v>
      </c>
      <c r="J72" s="58" t="s">
        <v>774</v>
      </c>
      <c r="K72" s="58" t="s">
        <v>76</v>
      </c>
      <c r="L72" s="53"/>
      <c r="M72" s="53" t="s">
        <v>5691</v>
      </c>
      <c r="N72" s="53" t="s">
        <v>5691</v>
      </c>
      <c r="O72" s="60" t="s">
        <v>6971</v>
      </c>
      <c r="P72" s="63">
        <v>120000</v>
      </c>
      <c r="Q72" s="63" t="s">
        <v>774</v>
      </c>
      <c r="R72" s="63" t="s">
        <v>774</v>
      </c>
      <c r="S72" s="63" t="s">
        <v>774</v>
      </c>
      <c r="T72" s="56">
        <v>120000</v>
      </c>
      <c r="U72" s="53" t="s">
        <v>6690</v>
      </c>
      <c r="V72" s="58" t="s">
        <v>5191</v>
      </c>
      <c r="W72" s="58" t="s">
        <v>2896</v>
      </c>
      <c r="X72" s="58" t="s">
        <v>6615</v>
      </c>
    </row>
    <row r="73" spans="1:24" ht="36" customHeight="1" x14ac:dyDescent="0.25">
      <c r="A73" s="53">
        <v>70</v>
      </c>
      <c r="B73" s="53" t="str">
        <f t="shared" si="1"/>
        <v>CP</v>
      </c>
      <c r="C73" s="53" t="s">
        <v>20</v>
      </c>
      <c r="D73" s="54" t="s">
        <v>6863</v>
      </c>
      <c r="E73" s="56">
        <v>1045459</v>
      </c>
      <c r="F73" s="53" t="s">
        <v>6611</v>
      </c>
      <c r="G73" s="53" t="s">
        <v>6612</v>
      </c>
      <c r="H73" s="53" t="s">
        <v>23</v>
      </c>
      <c r="I73" s="58" t="s">
        <v>76</v>
      </c>
      <c r="J73" s="58" t="s">
        <v>774</v>
      </c>
      <c r="K73" s="58" t="s">
        <v>76</v>
      </c>
      <c r="L73" s="53"/>
      <c r="M73" s="53" t="s">
        <v>5691</v>
      </c>
      <c r="N73" s="53" t="s">
        <v>5691</v>
      </c>
      <c r="O73" s="60" t="s">
        <v>6971</v>
      </c>
      <c r="P73" s="63">
        <v>1045459</v>
      </c>
      <c r="Q73" s="63" t="s">
        <v>774</v>
      </c>
      <c r="R73" s="63" t="s">
        <v>774</v>
      </c>
      <c r="S73" s="63" t="s">
        <v>774</v>
      </c>
      <c r="T73" s="56">
        <v>1045459</v>
      </c>
      <c r="U73" s="53" t="s">
        <v>6864</v>
      </c>
      <c r="V73" s="58" t="s">
        <v>5324</v>
      </c>
      <c r="W73" s="58" t="s">
        <v>2963</v>
      </c>
      <c r="X73" s="58" t="s">
        <v>6615</v>
      </c>
    </row>
    <row r="74" spans="1:24" ht="36" customHeight="1" x14ac:dyDescent="0.25">
      <c r="A74" s="53">
        <v>71</v>
      </c>
      <c r="B74" s="53" t="str">
        <f t="shared" si="1"/>
        <v>AS</v>
      </c>
      <c r="C74" s="53" t="s">
        <v>20</v>
      </c>
      <c r="D74" s="54" t="s">
        <v>6788</v>
      </c>
      <c r="E74" s="56">
        <v>87766</v>
      </c>
      <c r="F74" s="53" t="s">
        <v>6611</v>
      </c>
      <c r="G74" s="53" t="s">
        <v>6612</v>
      </c>
      <c r="H74" s="53" t="s">
        <v>27</v>
      </c>
      <c r="I74" s="58" t="s">
        <v>51</v>
      </c>
      <c r="J74" s="58" t="s">
        <v>56</v>
      </c>
      <c r="K74" s="58" t="s">
        <v>51</v>
      </c>
      <c r="L74" s="66"/>
      <c r="M74" s="53" t="s">
        <v>5691</v>
      </c>
      <c r="N74" s="53" t="s">
        <v>5691</v>
      </c>
      <c r="O74" s="60" t="s">
        <v>6971</v>
      </c>
      <c r="P74" s="63">
        <v>90000</v>
      </c>
      <c r="Q74" s="63" t="s">
        <v>774</v>
      </c>
      <c r="R74" s="63" t="s">
        <v>774</v>
      </c>
      <c r="S74" s="63" t="s">
        <v>774</v>
      </c>
      <c r="T74" s="56">
        <v>87766</v>
      </c>
      <c r="U74" s="66" t="s">
        <v>6732</v>
      </c>
      <c r="V74" s="58" t="s">
        <v>5345</v>
      </c>
      <c r="W74" s="58" t="s">
        <v>2983</v>
      </c>
      <c r="X74" s="58" t="s">
        <v>6615</v>
      </c>
    </row>
    <row r="75" spans="1:24" ht="36" customHeight="1" x14ac:dyDescent="0.25">
      <c r="A75" s="53">
        <v>72</v>
      </c>
      <c r="B75" s="53" t="str">
        <f t="shared" si="1"/>
        <v>AS</v>
      </c>
      <c r="C75" s="53" t="s">
        <v>20</v>
      </c>
      <c r="D75" s="54" t="s">
        <v>6763</v>
      </c>
      <c r="E75" s="56">
        <v>60000</v>
      </c>
      <c r="F75" s="53" t="s">
        <v>6611</v>
      </c>
      <c r="G75" s="53" t="s">
        <v>6612</v>
      </c>
      <c r="H75" s="53" t="s">
        <v>40</v>
      </c>
      <c r="I75" s="58" t="s">
        <v>90</v>
      </c>
      <c r="J75" s="58" t="s">
        <v>20</v>
      </c>
      <c r="K75" s="58" t="s">
        <v>90</v>
      </c>
      <c r="L75" s="53"/>
      <c r="M75" s="53" t="s">
        <v>5691</v>
      </c>
      <c r="N75" s="53" t="s">
        <v>5691</v>
      </c>
      <c r="O75" s="60" t="s">
        <v>6971</v>
      </c>
      <c r="P75" s="63">
        <v>60000</v>
      </c>
      <c r="Q75" s="63" t="s">
        <v>774</v>
      </c>
      <c r="R75" s="63" t="s">
        <v>774</v>
      </c>
      <c r="S75" s="63" t="s">
        <v>774</v>
      </c>
      <c r="T75" s="56">
        <v>60000</v>
      </c>
      <c r="U75" s="53" t="s">
        <v>6691</v>
      </c>
      <c r="V75" s="58" t="s">
        <v>5344</v>
      </c>
      <c r="W75" s="58" t="s">
        <v>2982</v>
      </c>
      <c r="X75" s="58" t="s">
        <v>6615</v>
      </c>
    </row>
    <row r="76" spans="1:24" ht="36" customHeight="1" x14ac:dyDescent="0.25">
      <c r="A76" s="53">
        <v>73</v>
      </c>
      <c r="B76" s="53" t="str">
        <f t="shared" si="1"/>
        <v>AS</v>
      </c>
      <c r="C76" s="53" t="s">
        <v>20</v>
      </c>
      <c r="D76" s="54" t="s">
        <v>6789</v>
      </c>
      <c r="E76" s="56">
        <v>60000</v>
      </c>
      <c r="F76" s="53" t="s">
        <v>6611</v>
      </c>
      <c r="G76" s="53" t="s">
        <v>6612</v>
      </c>
      <c r="H76" s="53" t="s">
        <v>27</v>
      </c>
      <c r="I76" s="58" t="s">
        <v>51</v>
      </c>
      <c r="J76" s="58" t="s">
        <v>56</v>
      </c>
      <c r="K76" s="58" t="s">
        <v>51</v>
      </c>
      <c r="L76" s="66"/>
      <c r="M76" s="53" t="s">
        <v>5691</v>
      </c>
      <c r="N76" s="53" t="s">
        <v>5691</v>
      </c>
      <c r="O76" s="60" t="s">
        <v>6971</v>
      </c>
      <c r="P76" s="63">
        <v>60000</v>
      </c>
      <c r="Q76" s="63" t="s">
        <v>774</v>
      </c>
      <c r="R76" s="63" t="s">
        <v>774</v>
      </c>
      <c r="S76" s="63" t="s">
        <v>774</v>
      </c>
      <c r="T76" s="56">
        <v>60000</v>
      </c>
      <c r="U76" s="66" t="s">
        <v>6691</v>
      </c>
      <c r="V76" s="58" t="s">
        <v>5345</v>
      </c>
      <c r="W76" s="58" t="s">
        <v>2983</v>
      </c>
      <c r="X76" s="58" t="s">
        <v>6615</v>
      </c>
    </row>
    <row r="77" spans="1:24" ht="36" customHeight="1" x14ac:dyDescent="0.25">
      <c r="A77" s="53">
        <v>74</v>
      </c>
      <c r="B77" s="53" t="str">
        <f t="shared" si="1"/>
        <v>AS</v>
      </c>
      <c r="C77" s="53" t="s">
        <v>20</v>
      </c>
      <c r="D77" s="65" t="s">
        <v>6270</v>
      </c>
      <c r="E77" s="56">
        <v>60000</v>
      </c>
      <c r="F77" s="53" t="s">
        <v>6611</v>
      </c>
      <c r="G77" s="53" t="s">
        <v>6612</v>
      </c>
      <c r="H77" s="53" t="s">
        <v>23</v>
      </c>
      <c r="I77" s="58" t="s">
        <v>76</v>
      </c>
      <c r="J77" s="58" t="s">
        <v>82</v>
      </c>
      <c r="K77" s="58" t="s">
        <v>76</v>
      </c>
      <c r="L77" s="53"/>
      <c r="M77" s="53" t="s">
        <v>5691</v>
      </c>
      <c r="N77" s="53" t="s">
        <v>5691</v>
      </c>
      <c r="O77" s="60" t="s">
        <v>6971</v>
      </c>
      <c r="P77" s="63">
        <v>60000</v>
      </c>
      <c r="Q77" s="63" t="s">
        <v>774</v>
      </c>
      <c r="R77" s="63" t="s">
        <v>774</v>
      </c>
      <c r="S77" s="63" t="s">
        <v>774</v>
      </c>
      <c r="T77" s="56">
        <v>60000</v>
      </c>
      <c r="U77" s="53" t="s">
        <v>6691</v>
      </c>
      <c r="V77" s="58" t="s">
        <v>5189</v>
      </c>
      <c r="W77" s="58" t="s">
        <v>5579</v>
      </c>
      <c r="X77" s="58" t="s">
        <v>6615</v>
      </c>
    </row>
    <row r="78" spans="1:24" ht="36" customHeight="1" x14ac:dyDescent="0.25">
      <c r="A78" s="53">
        <v>75</v>
      </c>
      <c r="B78" s="53" t="str">
        <f t="shared" si="1"/>
        <v>AS</v>
      </c>
      <c r="C78" s="53" t="s">
        <v>20</v>
      </c>
      <c r="D78" s="65" t="s">
        <v>6791</v>
      </c>
      <c r="E78" s="56">
        <v>40000</v>
      </c>
      <c r="F78" s="53" t="s">
        <v>6611</v>
      </c>
      <c r="G78" s="53" t="s">
        <v>6612</v>
      </c>
      <c r="H78" s="53" t="s">
        <v>27</v>
      </c>
      <c r="I78" s="58" t="s">
        <v>51</v>
      </c>
      <c r="J78" s="58" t="s">
        <v>56</v>
      </c>
      <c r="K78" s="58" t="s">
        <v>51</v>
      </c>
      <c r="L78" s="66"/>
      <c r="M78" s="53" t="s">
        <v>5691</v>
      </c>
      <c r="N78" s="53" t="s">
        <v>5691</v>
      </c>
      <c r="O78" s="60" t="s">
        <v>6971</v>
      </c>
      <c r="P78" s="63">
        <v>40000</v>
      </c>
      <c r="Q78" s="63" t="s">
        <v>774</v>
      </c>
      <c r="R78" s="63" t="s">
        <v>774</v>
      </c>
      <c r="S78" s="63" t="s">
        <v>774</v>
      </c>
      <c r="T78" s="56">
        <v>40000</v>
      </c>
      <c r="U78" s="66" t="s">
        <v>6704</v>
      </c>
      <c r="V78" s="58" t="s">
        <v>5345</v>
      </c>
      <c r="W78" s="58" t="s">
        <v>2983</v>
      </c>
      <c r="X78" s="58" t="s">
        <v>6615</v>
      </c>
    </row>
    <row r="79" spans="1:24" ht="36" customHeight="1" x14ac:dyDescent="0.25">
      <c r="A79" s="53">
        <v>76</v>
      </c>
      <c r="B79" s="53" t="str">
        <f t="shared" si="1"/>
        <v>CP</v>
      </c>
      <c r="C79" s="53" t="s">
        <v>20</v>
      </c>
      <c r="D79" s="65" t="s">
        <v>6785</v>
      </c>
      <c r="E79" s="56">
        <v>4401000</v>
      </c>
      <c r="F79" s="53" t="s">
        <v>6611</v>
      </c>
      <c r="G79" s="53" t="s">
        <v>6612</v>
      </c>
      <c r="H79" s="53" t="s">
        <v>19</v>
      </c>
      <c r="I79" s="58" t="s">
        <v>90</v>
      </c>
      <c r="J79" s="58" t="s">
        <v>20</v>
      </c>
      <c r="K79" s="58" t="s">
        <v>90</v>
      </c>
      <c r="L79" s="53"/>
      <c r="M79" s="53" t="s">
        <v>5691</v>
      </c>
      <c r="N79" s="53" t="s">
        <v>5691</v>
      </c>
      <c r="O79" s="60" t="s">
        <v>6971</v>
      </c>
      <c r="P79" s="63">
        <v>1467000</v>
      </c>
      <c r="Q79" s="63">
        <v>1467000</v>
      </c>
      <c r="R79" s="63">
        <v>1467000</v>
      </c>
      <c r="S79" s="63"/>
      <c r="T79" s="56">
        <v>4401000</v>
      </c>
      <c r="U79" s="53" t="s">
        <v>6705</v>
      </c>
      <c r="V79" s="58" t="s">
        <v>5230</v>
      </c>
      <c r="W79" s="58" t="s">
        <v>5589</v>
      </c>
      <c r="X79" s="58" t="s">
        <v>6615</v>
      </c>
    </row>
    <row r="80" spans="1:24" ht="36" customHeight="1" x14ac:dyDescent="0.25">
      <c r="A80" s="53">
        <v>77</v>
      </c>
      <c r="B80" s="53" t="str">
        <f t="shared" si="1"/>
        <v>AS</v>
      </c>
      <c r="C80" s="53" t="s">
        <v>20</v>
      </c>
      <c r="D80" s="65" t="s">
        <v>6786</v>
      </c>
      <c r="E80" s="56">
        <v>236405</v>
      </c>
      <c r="F80" s="53" t="s">
        <v>6611</v>
      </c>
      <c r="G80" s="53" t="s">
        <v>6612</v>
      </c>
      <c r="H80" s="53" t="s">
        <v>19</v>
      </c>
      <c r="I80" s="58" t="s">
        <v>90</v>
      </c>
      <c r="J80" s="58" t="s">
        <v>103</v>
      </c>
      <c r="K80" s="58" t="s">
        <v>90</v>
      </c>
      <c r="L80" s="53"/>
      <c r="M80" s="53" t="s">
        <v>5691</v>
      </c>
      <c r="N80" s="53" t="s">
        <v>5691</v>
      </c>
      <c r="O80" s="60" t="s">
        <v>6971</v>
      </c>
      <c r="P80" s="63">
        <v>236405</v>
      </c>
      <c r="Q80" s="63"/>
      <c r="R80" s="63" t="s">
        <v>774</v>
      </c>
      <c r="S80" s="63" t="s">
        <v>774</v>
      </c>
      <c r="T80" s="56">
        <v>236405</v>
      </c>
      <c r="U80" s="53" t="s">
        <v>6683</v>
      </c>
      <c r="V80" s="58" t="s">
        <v>6678</v>
      </c>
      <c r="W80" s="58" t="s">
        <v>6679</v>
      </c>
      <c r="X80" s="58" t="s">
        <v>6680</v>
      </c>
    </row>
    <row r="81" spans="1:24" ht="36" customHeight="1" x14ac:dyDescent="0.25">
      <c r="A81" s="53">
        <v>78</v>
      </c>
      <c r="B81" s="53" t="str">
        <f t="shared" si="1"/>
        <v>LP</v>
      </c>
      <c r="C81" s="53" t="s">
        <v>16</v>
      </c>
      <c r="D81" s="54" t="s">
        <v>6835</v>
      </c>
      <c r="E81" s="56">
        <v>1000000</v>
      </c>
      <c r="F81" s="53" t="s">
        <v>6611</v>
      </c>
      <c r="G81" s="53" t="s">
        <v>6612</v>
      </c>
      <c r="H81" s="53" t="s">
        <v>31</v>
      </c>
      <c r="I81" s="58" t="s">
        <v>51</v>
      </c>
      <c r="J81" s="58"/>
      <c r="K81" s="58" t="s">
        <v>125</v>
      </c>
      <c r="L81" s="66"/>
      <c r="M81" s="53" t="s">
        <v>5691</v>
      </c>
      <c r="N81" s="53" t="s">
        <v>5691</v>
      </c>
      <c r="O81" s="60" t="s">
        <v>6971</v>
      </c>
      <c r="P81" s="63">
        <v>600000</v>
      </c>
      <c r="Q81" s="63">
        <v>400000</v>
      </c>
      <c r="R81" s="63" t="s">
        <v>774</v>
      </c>
      <c r="S81" s="63" t="s">
        <v>774</v>
      </c>
      <c r="T81" s="56">
        <v>1000000</v>
      </c>
      <c r="U81" s="66" t="s">
        <v>6733</v>
      </c>
      <c r="V81" s="58" t="s">
        <v>3031</v>
      </c>
      <c r="W81" s="58" t="s">
        <v>2880</v>
      </c>
      <c r="X81" s="58" t="s">
        <v>6680</v>
      </c>
    </row>
    <row r="82" spans="1:24" ht="36" customHeight="1" x14ac:dyDescent="0.25">
      <c r="A82" s="53">
        <v>79</v>
      </c>
      <c r="B82" s="53" t="s">
        <v>6761</v>
      </c>
      <c r="C82" s="53" t="s">
        <v>20</v>
      </c>
      <c r="D82" s="65" t="s">
        <v>6862</v>
      </c>
      <c r="E82" s="56">
        <v>1578000</v>
      </c>
      <c r="F82" s="53" t="s">
        <v>6611</v>
      </c>
      <c r="G82" s="53" t="s">
        <v>6612</v>
      </c>
      <c r="H82" s="53" t="s">
        <v>19</v>
      </c>
      <c r="I82" s="58" t="s">
        <v>185</v>
      </c>
      <c r="J82" s="58"/>
      <c r="K82" s="58" t="s">
        <v>185</v>
      </c>
      <c r="L82" s="53" t="s">
        <v>6847</v>
      </c>
      <c r="M82" s="53" t="s">
        <v>5691</v>
      </c>
      <c r="N82" s="53" t="s">
        <v>5691</v>
      </c>
      <c r="O82" s="60" t="s">
        <v>6971</v>
      </c>
      <c r="P82" s="63">
        <v>739283</v>
      </c>
      <c r="Q82" s="63">
        <v>739283</v>
      </c>
      <c r="R82" s="63">
        <v>99434</v>
      </c>
      <c r="S82" s="63"/>
      <c r="T82" s="56">
        <v>1578000</v>
      </c>
      <c r="U82" s="53" t="s">
        <v>6709</v>
      </c>
      <c r="V82" s="58" t="s">
        <v>5236</v>
      </c>
      <c r="W82" s="58" t="s">
        <v>5595</v>
      </c>
      <c r="X82" s="58" t="s">
        <v>6615</v>
      </c>
    </row>
    <row r="83" spans="1:24" ht="36" customHeight="1" x14ac:dyDescent="0.25">
      <c r="A83" s="53">
        <v>80</v>
      </c>
      <c r="B83" s="53" t="s">
        <v>6761</v>
      </c>
      <c r="C83" s="53" t="s">
        <v>16</v>
      </c>
      <c r="D83" s="65" t="s">
        <v>6836</v>
      </c>
      <c r="E83" s="56">
        <v>7236000</v>
      </c>
      <c r="F83" s="53" t="s">
        <v>6611</v>
      </c>
      <c r="G83" s="53" t="s">
        <v>6612</v>
      </c>
      <c r="H83" s="53" t="s">
        <v>19</v>
      </c>
      <c r="I83" s="58" t="s">
        <v>185</v>
      </c>
      <c r="J83" s="58"/>
      <c r="K83" s="58" t="s">
        <v>185</v>
      </c>
      <c r="L83" s="53" t="s">
        <v>6848</v>
      </c>
      <c r="M83" s="53" t="s">
        <v>5691</v>
      </c>
      <c r="N83" s="53" t="s">
        <v>5691</v>
      </c>
      <c r="O83" s="60" t="s">
        <v>6971</v>
      </c>
      <c r="P83" s="63">
        <v>6372000</v>
      </c>
      <c r="Q83" s="63">
        <v>432000</v>
      </c>
      <c r="R83" s="63">
        <v>432000</v>
      </c>
      <c r="S83" s="63"/>
      <c r="T83" s="56">
        <v>7236000</v>
      </c>
      <c r="U83" s="53" t="s">
        <v>6710</v>
      </c>
      <c r="V83" s="58" t="s">
        <v>3022</v>
      </c>
      <c r="W83" s="58" t="s">
        <v>3005</v>
      </c>
      <c r="X83" s="58" t="s">
        <v>6680</v>
      </c>
    </row>
    <row r="84" spans="1:24" ht="36" customHeight="1" x14ac:dyDescent="0.25">
      <c r="A84" s="53">
        <v>81</v>
      </c>
      <c r="B84" s="53" t="str">
        <f>IF(AND(C84="Bienes",E84&gt;400000),"LP",IF(AND(C84="Servicios",E84&gt;400000),"CP","AS"))</f>
        <v>AS</v>
      </c>
      <c r="C84" s="53" t="s">
        <v>20</v>
      </c>
      <c r="D84" s="54" t="s">
        <v>6799</v>
      </c>
      <c r="E84" s="56">
        <v>108000</v>
      </c>
      <c r="F84" s="53" t="s">
        <v>6611</v>
      </c>
      <c r="G84" s="53" t="s">
        <v>6612</v>
      </c>
      <c r="H84" s="53" t="s">
        <v>38</v>
      </c>
      <c r="I84" s="58" t="s">
        <v>161</v>
      </c>
      <c r="J84" s="58"/>
      <c r="K84" s="58" t="s">
        <v>161</v>
      </c>
      <c r="L84" s="53"/>
      <c r="M84" s="53" t="s">
        <v>5691</v>
      </c>
      <c r="N84" s="53" t="s">
        <v>5691</v>
      </c>
      <c r="O84" s="60" t="s">
        <v>6971</v>
      </c>
      <c r="P84" s="63">
        <v>108000</v>
      </c>
      <c r="Q84" s="63"/>
      <c r="R84" s="63"/>
      <c r="S84" s="63"/>
      <c r="T84" s="56">
        <v>108000</v>
      </c>
      <c r="U84" s="53" t="s">
        <v>6729</v>
      </c>
      <c r="V84" s="58" t="s">
        <v>5236</v>
      </c>
      <c r="W84" s="58" t="s">
        <v>5595</v>
      </c>
      <c r="X84" s="58" t="s">
        <v>6615</v>
      </c>
    </row>
    <row r="85" spans="1:24" ht="36" customHeight="1" x14ac:dyDescent="0.25">
      <c r="A85" s="53">
        <v>82</v>
      </c>
      <c r="B85" s="53" t="s">
        <v>6807</v>
      </c>
      <c r="C85" s="53" t="s">
        <v>20</v>
      </c>
      <c r="D85" s="54" t="s">
        <v>6822</v>
      </c>
      <c r="E85" s="56">
        <v>696600</v>
      </c>
      <c r="F85" s="53" t="s">
        <v>6611</v>
      </c>
      <c r="G85" s="53" t="s">
        <v>6612</v>
      </c>
      <c r="H85" s="53" t="s">
        <v>46</v>
      </c>
      <c r="I85" s="58" t="s">
        <v>185</v>
      </c>
      <c r="J85" s="58" t="s">
        <v>187</v>
      </c>
      <c r="K85" s="58" t="s">
        <v>90</v>
      </c>
      <c r="L85" s="53"/>
      <c r="M85" s="53" t="s">
        <v>5691</v>
      </c>
      <c r="N85" s="53" t="s">
        <v>5691</v>
      </c>
      <c r="O85" s="60" t="s">
        <v>6971</v>
      </c>
      <c r="P85" s="63">
        <v>162000</v>
      </c>
      <c r="Q85" s="63">
        <v>178200</v>
      </c>
      <c r="R85" s="63">
        <v>178200</v>
      </c>
      <c r="S85" s="63">
        <v>178200</v>
      </c>
      <c r="T85" s="56">
        <v>696600</v>
      </c>
      <c r="U85" s="53" t="s">
        <v>6744</v>
      </c>
      <c r="V85" s="58" t="s">
        <v>5261</v>
      </c>
      <c r="W85" s="58" t="s">
        <v>5609</v>
      </c>
      <c r="X85" s="58" t="s">
        <v>6615</v>
      </c>
    </row>
    <row r="86" spans="1:24" ht="36" customHeight="1" x14ac:dyDescent="0.25">
      <c r="A86" s="53">
        <v>83</v>
      </c>
      <c r="B86" s="53" t="s">
        <v>6807</v>
      </c>
      <c r="C86" s="53" t="s">
        <v>20</v>
      </c>
      <c r="D86" s="54" t="s">
        <v>6823</v>
      </c>
      <c r="E86" s="56">
        <v>1066388</v>
      </c>
      <c r="F86" s="53" t="s">
        <v>6611</v>
      </c>
      <c r="G86" s="53" t="s">
        <v>6612</v>
      </c>
      <c r="H86" s="53" t="s">
        <v>6868</v>
      </c>
      <c r="I86" s="58" t="s">
        <v>185</v>
      </c>
      <c r="J86" s="58" t="s">
        <v>187</v>
      </c>
      <c r="K86" s="58" t="s">
        <v>90</v>
      </c>
      <c r="L86" s="53"/>
      <c r="M86" s="53" t="s">
        <v>5691</v>
      </c>
      <c r="N86" s="53" t="s">
        <v>5691</v>
      </c>
      <c r="O86" s="60" t="s">
        <v>6971</v>
      </c>
      <c r="P86" s="63">
        <v>251130</v>
      </c>
      <c r="Q86" s="63">
        <v>269507</v>
      </c>
      <c r="R86" s="63">
        <v>269507</v>
      </c>
      <c r="S86" s="63">
        <v>276244.31009999994</v>
      </c>
      <c r="T86" s="56">
        <v>1066388.3100999999</v>
      </c>
      <c r="U86" s="53" t="s">
        <v>6748</v>
      </c>
      <c r="V86" s="58" t="s">
        <v>5261</v>
      </c>
      <c r="W86" s="58" t="s">
        <v>5609</v>
      </c>
      <c r="X86" s="58" t="s">
        <v>6615</v>
      </c>
    </row>
    <row r="87" spans="1:24" ht="36" customHeight="1" x14ac:dyDescent="0.25">
      <c r="A87" s="53">
        <v>84</v>
      </c>
      <c r="B87" s="53" t="s">
        <v>6807</v>
      </c>
      <c r="C87" s="53" t="s">
        <v>20</v>
      </c>
      <c r="D87" s="54" t="s">
        <v>6824</v>
      </c>
      <c r="E87" s="56">
        <v>3275934</v>
      </c>
      <c r="F87" s="53" t="s">
        <v>6611</v>
      </c>
      <c r="G87" s="53" t="s">
        <v>6612</v>
      </c>
      <c r="H87" s="53" t="s">
        <v>27</v>
      </c>
      <c r="I87" s="58" t="s">
        <v>185</v>
      </c>
      <c r="J87" s="58" t="s">
        <v>187</v>
      </c>
      <c r="K87" s="58" t="s">
        <v>90</v>
      </c>
      <c r="L87" s="53"/>
      <c r="M87" s="53" t="s">
        <v>5691</v>
      </c>
      <c r="N87" s="53" t="s">
        <v>5691</v>
      </c>
      <c r="O87" s="60" t="s">
        <v>6971</v>
      </c>
      <c r="P87" s="63">
        <v>797387.71200000017</v>
      </c>
      <c r="Q87" s="63">
        <v>797387.71200000017</v>
      </c>
      <c r="R87" s="63">
        <v>804032.6096000002</v>
      </c>
      <c r="S87" s="63">
        <v>877126.48320000048</v>
      </c>
      <c r="T87" s="56">
        <v>3275934.5168000013</v>
      </c>
      <c r="U87" s="53" t="s">
        <v>6749</v>
      </c>
      <c r="V87" s="58" t="s">
        <v>5261</v>
      </c>
      <c r="W87" s="58" t="s">
        <v>5609</v>
      </c>
      <c r="X87" s="58" t="s">
        <v>6615</v>
      </c>
    </row>
    <row r="88" spans="1:24" ht="36" customHeight="1" x14ac:dyDescent="0.25">
      <c r="A88" s="53">
        <v>85</v>
      </c>
      <c r="B88" s="53" t="str">
        <f>IF(AND(C88="Bienes",E88&gt;400000),"LP",IF(AND(C88="Servicios",E88&gt;400000),"CP","AS"))</f>
        <v>CP</v>
      </c>
      <c r="C88" s="53" t="s">
        <v>20</v>
      </c>
      <c r="D88" s="65" t="s">
        <v>6832</v>
      </c>
      <c r="E88" s="56">
        <v>9687675</v>
      </c>
      <c r="F88" s="53" t="s">
        <v>6611</v>
      </c>
      <c r="G88" s="53" t="s">
        <v>6612</v>
      </c>
      <c r="H88" s="53" t="s">
        <v>19</v>
      </c>
      <c r="I88" s="58" t="s">
        <v>185</v>
      </c>
      <c r="J88" s="58" t="s">
        <v>188</v>
      </c>
      <c r="K88" s="58" t="s">
        <v>90</v>
      </c>
      <c r="L88" s="53"/>
      <c r="M88" s="53" t="s">
        <v>5691</v>
      </c>
      <c r="N88" s="53" t="s">
        <v>5691</v>
      </c>
      <c r="O88" s="60" t="s">
        <v>6971</v>
      </c>
      <c r="P88" s="63">
        <v>2221944</v>
      </c>
      <c r="Q88" s="63">
        <v>2333041.1999999993</v>
      </c>
      <c r="R88" s="63">
        <v>2566345.3200000003</v>
      </c>
      <c r="S88" s="63">
        <v>2566345.3200000003</v>
      </c>
      <c r="T88" s="56">
        <v>9687675.8399999999</v>
      </c>
      <c r="U88" s="53" t="s">
        <v>6852</v>
      </c>
      <c r="V88" s="58" t="s">
        <v>5299</v>
      </c>
      <c r="W88" s="58" t="s">
        <v>2955</v>
      </c>
      <c r="X88" s="58" t="s">
        <v>6615</v>
      </c>
    </row>
    <row r="89" spans="1:24" ht="36" customHeight="1" x14ac:dyDescent="0.25">
      <c r="A89" s="53">
        <v>86</v>
      </c>
      <c r="B89" s="53" t="str">
        <f>IF(AND(C89="Bienes",E89&gt;400000),"LP",IF(AND(C89="Servicios",E89&gt;400000),"CP","AS"))</f>
        <v>CP</v>
      </c>
      <c r="C89" s="53" t="s">
        <v>20</v>
      </c>
      <c r="D89" s="65" t="s">
        <v>6801</v>
      </c>
      <c r="E89" s="56">
        <v>4697224</v>
      </c>
      <c r="F89" s="53" t="s">
        <v>6611</v>
      </c>
      <c r="G89" s="53" t="s">
        <v>6612</v>
      </c>
      <c r="H89" s="53" t="s">
        <v>23</v>
      </c>
      <c r="I89" s="58" t="s">
        <v>125</v>
      </c>
      <c r="J89" s="58" t="s">
        <v>140</v>
      </c>
      <c r="K89" s="58" t="s">
        <v>125</v>
      </c>
      <c r="L89" s="53"/>
      <c r="M89" s="53" t="s">
        <v>5691</v>
      </c>
      <c r="N89" s="53" t="s">
        <v>5691</v>
      </c>
      <c r="O89" s="60" t="s">
        <v>6971</v>
      </c>
      <c r="P89" s="63">
        <v>865278</v>
      </c>
      <c r="Q89" s="63">
        <v>1483334</v>
      </c>
      <c r="R89" s="63">
        <v>1483334</v>
      </c>
      <c r="S89" s="63">
        <v>865278</v>
      </c>
      <c r="T89" s="56">
        <v>4697224</v>
      </c>
      <c r="U89" s="53" t="s">
        <v>6731</v>
      </c>
      <c r="V89" s="58" t="s">
        <v>5251</v>
      </c>
      <c r="W89" s="58" t="s">
        <v>2933</v>
      </c>
      <c r="X89" s="58" t="s">
        <v>6615</v>
      </c>
    </row>
    <row r="90" spans="1:24" ht="36" customHeight="1" x14ac:dyDescent="0.25">
      <c r="A90" s="53">
        <v>87</v>
      </c>
      <c r="B90" s="53" t="s">
        <v>6761</v>
      </c>
      <c r="C90" s="53" t="s">
        <v>20</v>
      </c>
      <c r="D90" s="65" t="s">
        <v>6829</v>
      </c>
      <c r="E90" s="56">
        <v>924000</v>
      </c>
      <c r="F90" s="53" t="s">
        <v>6611</v>
      </c>
      <c r="G90" s="53" t="s">
        <v>6612</v>
      </c>
      <c r="H90" s="53" t="s">
        <v>23</v>
      </c>
      <c r="I90" s="58" t="s">
        <v>185</v>
      </c>
      <c r="J90" s="58" t="s">
        <v>188</v>
      </c>
      <c r="K90" s="58" t="s">
        <v>108</v>
      </c>
      <c r="L90" s="53" t="s">
        <v>6849</v>
      </c>
      <c r="M90" s="53" t="s">
        <v>5691</v>
      </c>
      <c r="N90" s="53" t="s">
        <v>5691</v>
      </c>
      <c r="O90" s="60" t="s">
        <v>6971</v>
      </c>
      <c r="P90" s="63">
        <v>115040</v>
      </c>
      <c r="Q90" s="63"/>
      <c r="R90" s="63"/>
      <c r="S90" s="63"/>
      <c r="T90" s="56">
        <v>924000</v>
      </c>
      <c r="U90" s="53" t="s">
        <v>6760</v>
      </c>
      <c r="V90" s="58" t="s">
        <v>5307</v>
      </c>
      <c r="W90" s="58" t="s">
        <v>2960</v>
      </c>
      <c r="X90" s="58" t="s">
        <v>6615</v>
      </c>
    </row>
    <row r="91" spans="1:24" ht="36" customHeight="1" x14ac:dyDescent="0.25">
      <c r="A91" s="53">
        <v>88</v>
      </c>
      <c r="B91" s="53" t="s">
        <v>6806</v>
      </c>
      <c r="C91" s="53" t="s">
        <v>16</v>
      </c>
      <c r="D91" s="54" t="s">
        <v>6837</v>
      </c>
      <c r="E91" s="56">
        <v>593640</v>
      </c>
      <c r="F91" s="53" t="s">
        <v>6611</v>
      </c>
      <c r="G91" s="53" t="s">
        <v>6612</v>
      </c>
      <c r="H91" s="53" t="s">
        <v>34</v>
      </c>
      <c r="I91" s="58" t="s">
        <v>125</v>
      </c>
      <c r="J91" s="58" t="s">
        <v>132</v>
      </c>
      <c r="K91" s="58" t="s">
        <v>125</v>
      </c>
      <c r="L91" s="53"/>
      <c r="M91" s="53" t="s">
        <v>5691</v>
      </c>
      <c r="N91" s="53" t="s">
        <v>5691</v>
      </c>
      <c r="O91" s="60" t="s">
        <v>6971</v>
      </c>
      <c r="P91" s="63">
        <v>593640</v>
      </c>
      <c r="Q91" s="63"/>
      <c r="R91" s="63"/>
      <c r="S91" s="63"/>
      <c r="T91" s="56">
        <v>593640</v>
      </c>
      <c r="U91" s="53" t="s">
        <v>6803</v>
      </c>
      <c r="V91" s="58" t="s">
        <v>3031</v>
      </c>
      <c r="W91" s="58" t="s">
        <v>2880</v>
      </c>
      <c r="X91" s="59" t="s">
        <v>6680</v>
      </c>
    </row>
    <row r="92" spans="1:24" ht="36" customHeight="1" x14ac:dyDescent="0.25">
      <c r="A92" s="53">
        <v>89</v>
      </c>
      <c r="B92" s="53" t="s">
        <v>6761</v>
      </c>
      <c r="C92" s="53" t="s">
        <v>20</v>
      </c>
      <c r="D92" s="54" t="s">
        <v>6838</v>
      </c>
      <c r="E92" s="56">
        <v>230000</v>
      </c>
      <c r="F92" s="53" t="s">
        <v>6611</v>
      </c>
      <c r="G92" s="53" t="s">
        <v>6612</v>
      </c>
      <c r="H92" s="53" t="s">
        <v>34</v>
      </c>
      <c r="I92" s="58" t="s">
        <v>125</v>
      </c>
      <c r="J92" s="58" t="s">
        <v>132</v>
      </c>
      <c r="K92" s="58" t="s">
        <v>125</v>
      </c>
      <c r="L92" s="53"/>
      <c r="M92" s="53" t="s">
        <v>5691</v>
      </c>
      <c r="N92" s="53" t="s">
        <v>5691</v>
      </c>
      <c r="O92" s="60" t="s">
        <v>6971</v>
      </c>
      <c r="P92" s="63">
        <v>230000</v>
      </c>
      <c r="Q92" s="63"/>
      <c r="R92" s="63"/>
      <c r="S92" s="63"/>
      <c r="T92" s="56">
        <v>230000</v>
      </c>
      <c r="U92" s="53" t="s">
        <v>6804</v>
      </c>
      <c r="V92" s="58" t="s">
        <v>5324</v>
      </c>
      <c r="W92" s="58" t="s">
        <v>2963</v>
      </c>
      <c r="X92" s="59" t="s">
        <v>6615</v>
      </c>
    </row>
    <row r="93" spans="1:24" ht="36" customHeight="1" x14ac:dyDescent="0.25">
      <c r="A93" s="53">
        <v>90</v>
      </c>
      <c r="B93" s="53" t="s">
        <v>6806</v>
      </c>
      <c r="C93" s="53" t="s">
        <v>16</v>
      </c>
      <c r="D93" s="54" t="s">
        <v>6834</v>
      </c>
      <c r="E93" s="56">
        <v>1986440</v>
      </c>
      <c r="F93" s="53" t="s">
        <v>6611</v>
      </c>
      <c r="G93" s="53" t="s">
        <v>6612</v>
      </c>
      <c r="H93" s="53" t="s">
        <v>34</v>
      </c>
      <c r="I93" s="58" t="s">
        <v>125</v>
      </c>
      <c r="J93" s="58"/>
      <c r="K93" s="58" t="s">
        <v>125</v>
      </c>
      <c r="L93" s="53"/>
      <c r="M93" s="53" t="s">
        <v>5691</v>
      </c>
      <c r="N93" s="53" t="s">
        <v>5691</v>
      </c>
      <c r="O93" s="60" t="s">
        <v>6971</v>
      </c>
      <c r="P93" s="63">
        <v>1986440</v>
      </c>
      <c r="Q93" s="63"/>
      <c r="R93" s="63"/>
      <c r="S93" s="63"/>
      <c r="T93" s="56">
        <v>1986440</v>
      </c>
      <c r="U93" s="53" t="s">
        <v>6805</v>
      </c>
      <c r="V93" s="58" t="s">
        <v>3031</v>
      </c>
      <c r="W93" s="58" t="s">
        <v>2880</v>
      </c>
      <c r="X93" s="59" t="s">
        <v>6680</v>
      </c>
    </row>
    <row r="94" spans="1:24" ht="15" customHeight="1" x14ac:dyDescent="0.25"/>
    <row r="95" spans="1:24" ht="21.75" customHeight="1" x14ac:dyDescent="0.25">
      <c r="B95" s="67" t="s">
        <v>6595</v>
      </c>
      <c r="D95" s="78" t="s">
        <v>6867</v>
      </c>
      <c r="E95" s="72">
        <f>SUM(E4:E93)</f>
        <v>173373812</v>
      </c>
    </row>
    <row r="96" spans="1:24" x14ac:dyDescent="0.25">
      <c r="B96" s="68" t="s">
        <v>6853</v>
      </c>
    </row>
    <row r="97" spans="2:2" x14ac:dyDescent="0.25">
      <c r="B97" s="68" t="s">
        <v>6854</v>
      </c>
    </row>
    <row r="98" spans="2:2" x14ac:dyDescent="0.25">
      <c r="B98" s="68" t="s">
        <v>6855</v>
      </c>
    </row>
    <row r="99" spans="2:2" x14ac:dyDescent="0.25">
      <c r="B99" s="68" t="s">
        <v>6856</v>
      </c>
    </row>
    <row r="100" spans="2:2" x14ac:dyDescent="0.25">
      <c r="B100" s="68" t="s">
        <v>6859</v>
      </c>
    </row>
    <row r="101" spans="2:2" x14ac:dyDescent="0.25">
      <c r="B101" s="68" t="s">
        <v>6857</v>
      </c>
    </row>
  </sheetData>
  <autoFilter ref="A3:X94" xr:uid="{00000000-0009-0000-0000-000003000000}"/>
  <mergeCells count="2">
    <mergeCell ref="B1:C1"/>
    <mergeCell ref="D1:K1"/>
  </mergeCells>
  <pageMargins left="0.70866141732283472" right="0.70866141732283472" top="0.74803149606299213" bottom="1.0629921259842521" header="0.31496062992125984" footer="0.31496062992125984"/>
  <pageSetup paperSize="8" scale="51" fitToHeight="3" orientation="landscape" r:id="rId1"/>
  <headerFooter>
    <oddFooter>Página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0"/>
  <sheetViews>
    <sheetView view="pageBreakPreview" zoomScale="85" zoomScaleNormal="100" zoomScaleSheetLayoutView="85" workbookViewId="0">
      <pane ySplit="2" topLeftCell="A9" activePane="bottomLeft" state="frozen"/>
      <selection pane="bottomLeft" activeCell="A18" sqref="A18"/>
    </sheetView>
  </sheetViews>
  <sheetFormatPr baseColWidth="10" defaultRowHeight="15" x14ac:dyDescent="0.25"/>
  <cols>
    <col min="1" max="1" width="14.42578125" customWidth="1"/>
    <col min="2" max="2" width="15" customWidth="1"/>
    <col min="3" max="3" width="9.7109375" customWidth="1"/>
    <col min="4" max="4" width="12.85546875" customWidth="1"/>
    <col min="5" max="5" width="12.42578125" customWidth="1"/>
    <col min="6" max="6" width="12.7109375" customWidth="1"/>
    <col min="7" max="7" width="16.28515625" customWidth="1"/>
    <col min="8" max="8" width="8.28515625" customWidth="1"/>
    <col min="9" max="10" width="14" customWidth="1"/>
    <col min="11" max="11" width="31.5703125" customWidth="1"/>
    <col min="12" max="12" width="14" customWidth="1"/>
  </cols>
  <sheetData>
    <row r="1" spans="1:12" ht="15.75" x14ac:dyDescent="0.25">
      <c r="A1" s="166" t="s">
        <v>6872</v>
      </c>
      <c r="B1" s="167"/>
      <c r="C1" s="167"/>
      <c r="D1" s="167"/>
      <c r="E1" s="167"/>
      <c r="F1" s="167"/>
      <c r="G1" s="167"/>
      <c r="H1" s="167"/>
      <c r="I1" s="167"/>
      <c r="J1" s="167"/>
      <c r="K1" s="167"/>
      <c r="L1" s="167"/>
    </row>
    <row r="2" spans="1:12" ht="30" x14ac:dyDescent="0.25">
      <c r="A2" s="168" t="s">
        <v>6873</v>
      </c>
      <c r="B2" s="168"/>
      <c r="C2" s="168"/>
      <c r="D2" s="168"/>
      <c r="E2" s="168"/>
      <c r="F2" s="79" t="s">
        <v>6874</v>
      </c>
      <c r="G2" s="79" t="s">
        <v>6875</v>
      </c>
      <c r="H2" s="79" t="s">
        <v>6876</v>
      </c>
      <c r="I2" s="79" t="s">
        <v>6877</v>
      </c>
      <c r="J2" s="79" t="s">
        <v>6878</v>
      </c>
      <c r="K2" s="79" t="s">
        <v>6879</v>
      </c>
      <c r="L2" s="79" t="s">
        <v>6880</v>
      </c>
    </row>
    <row r="3" spans="1:12" x14ac:dyDescent="0.25">
      <c r="A3" s="39" t="s">
        <v>6884</v>
      </c>
      <c r="B3" s="80"/>
      <c r="C3" s="81"/>
      <c r="D3" s="82"/>
      <c r="E3" s="82"/>
      <c r="F3" s="83">
        <v>44943</v>
      </c>
      <c r="G3" s="42" t="s">
        <v>6881</v>
      </c>
      <c r="H3" s="42" t="s">
        <v>5691</v>
      </c>
      <c r="I3" s="83">
        <v>44586</v>
      </c>
      <c r="J3" s="83">
        <v>44945</v>
      </c>
      <c r="K3" s="83" t="s">
        <v>6885</v>
      </c>
      <c r="L3" s="83">
        <v>44946</v>
      </c>
    </row>
    <row r="4" spans="1:12" x14ac:dyDescent="0.25">
      <c r="A4" s="39" t="s">
        <v>6910</v>
      </c>
      <c r="B4" s="80"/>
      <c r="C4" s="81"/>
      <c r="D4" s="82"/>
      <c r="E4" s="82"/>
      <c r="F4" s="83">
        <v>44960</v>
      </c>
      <c r="G4" s="42" t="s">
        <v>6911</v>
      </c>
      <c r="H4" s="42" t="s">
        <v>5691</v>
      </c>
      <c r="I4" s="83">
        <v>44964</v>
      </c>
      <c r="J4" s="83">
        <v>44964</v>
      </c>
      <c r="K4" s="83" t="s">
        <v>6944</v>
      </c>
      <c r="L4" s="83">
        <v>44964</v>
      </c>
    </row>
    <row r="5" spans="1:12" x14ac:dyDescent="0.25">
      <c r="A5" s="39" t="s">
        <v>6912</v>
      </c>
      <c r="B5" s="80"/>
      <c r="C5" s="81"/>
      <c r="D5" s="82"/>
      <c r="E5" s="82"/>
      <c r="F5" s="83">
        <v>44970</v>
      </c>
      <c r="G5" s="42" t="s">
        <v>6913</v>
      </c>
      <c r="H5" s="42" t="s">
        <v>5691</v>
      </c>
      <c r="I5" s="83">
        <v>44973</v>
      </c>
      <c r="J5" s="83">
        <v>44973</v>
      </c>
      <c r="K5" s="83" t="s">
        <v>6945</v>
      </c>
      <c r="L5" s="83">
        <v>44973</v>
      </c>
    </row>
    <row r="6" spans="1:12" x14ac:dyDescent="0.25">
      <c r="A6" s="39" t="s">
        <v>6914</v>
      </c>
      <c r="B6" s="80"/>
      <c r="C6" s="81"/>
      <c r="D6" s="82"/>
      <c r="E6" s="82"/>
      <c r="F6" s="83">
        <v>44993</v>
      </c>
      <c r="G6" s="42" t="s">
        <v>6915</v>
      </c>
      <c r="H6" s="42" t="s">
        <v>5691</v>
      </c>
      <c r="I6" s="83">
        <v>45000</v>
      </c>
      <c r="J6" s="83">
        <v>45001</v>
      </c>
      <c r="K6" s="83" t="s">
        <v>6916</v>
      </c>
      <c r="L6" s="83">
        <v>45000</v>
      </c>
    </row>
    <row r="7" spans="1:12" x14ac:dyDescent="0.25">
      <c r="A7" s="39" t="s">
        <v>6937</v>
      </c>
      <c r="B7" s="80"/>
      <c r="C7" s="81"/>
      <c r="D7" s="82"/>
      <c r="E7" s="82"/>
      <c r="F7" s="83">
        <v>45009</v>
      </c>
      <c r="G7" s="42" t="s">
        <v>6938</v>
      </c>
      <c r="H7" s="42" t="s">
        <v>5691</v>
      </c>
      <c r="I7" s="83">
        <v>45013</v>
      </c>
      <c r="J7" s="83">
        <v>45014</v>
      </c>
      <c r="K7" s="83" t="s">
        <v>6943</v>
      </c>
      <c r="L7" s="83">
        <v>45015</v>
      </c>
    </row>
    <row r="8" spans="1:12" x14ac:dyDescent="0.25">
      <c r="A8" s="39" t="s">
        <v>6946</v>
      </c>
      <c r="B8" s="80"/>
      <c r="C8" s="81"/>
      <c r="D8" s="82"/>
      <c r="E8" s="82"/>
      <c r="F8" s="83">
        <v>45021</v>
      </c>
      <c r="G8" s="42" t="s">
        <v>6947</v>
      </c>
      <c r="H8" s="42" t="s">
        <v>5691</v>
      </c>
      <c r="I8" s="83">
        <v>45029</v>
      </c>
      <c r="J8" s="83">
        <v>45027</v>
      </c>
      <c r="K8" s="83" t="s">
        <v>6953</v>
      </c>
      <c r="L8" s="83">
        <v>45026</v>
      </c>
    </row>
    <row r="9" spans="1:12" x14ac:dyDescent="0.25">
      <c r="A9" s="39" t="s">
        <v>6966</v>
      </c>
      <c r="B9" s="80"/>
      <c r="C9" s="81"/>
      <c r="D9" s="82"/>
      <c r="E9" s="82"/>
      <c r="F9" s="83">
        <v>45041</v>
      </c>
      <c r="G9" s="42" t="s">
        <v>6967</v>
      </c>
      <c r="H9" s="42" t="s">
        <v>5691</v>
      </c>
      <c r="I9" s="83">
        <v>45043</v>
      </c>
      <c r="J9" s="83">
        <v>45043</v>
      </c>
      <c r="K9" s="83" t="s">
        <v>6969</v>
      </c>
      <c r="L9" s="83">
        <v>45043</v>
      </c>
    </row>
    <row r="10" spans="1:12" x14ac:dyDescent="0.25">
      <c r="A10" s="39" t="s">
        <v>6978</v>
      </c>
      <c r="B10" s="80"/>
      <c r="C10" s="81"/>
      <c r="D10" s="82"/>
      <c r="E10" s="82"/>
      <c r="F10" s="83">
        <v>45055</v>
      </c>
      <c r="G10" s="42" t="s">
        <v>6979</v>
      </c>
      <c r="H10" s="42" t="s">
        <v>5691</v>
      </c>
      <c r="I10" s="83">
        <v>45056</v>
      </c>
      <c r="J10" s="83">
        <v>45056</v>
      </c>
      <c r="K10" s="83" t="s">
        <v>6981</v>
      </c>
      <c r="L10" s="83">
        <v>45056</v>
      </c>
    </row>
    <row r="11" spans="1:12" x14ac:dyDescent="0.25">
      <c r="A11" s="39" t="s">
        <v>6997</v>
      </c>
      <c r="B11" s="80"/>
      <c r="C11" s="81"/>
      <c r="D11" s="82"/>
      <c r="E11" s="82"/>
      <c r="F11" s="83">
        <v>45063</v>
      </c>
      <c r="G11" s="42" t="s">
        <v>6998</v>
      </c>
      <c r="H11" s="42" t="s">
        <v>5691</v>
      </c>
      <c r="I11" s="83">
        <v>45065</v>
      </c>
      <c r="J11" s="83">
        <v>45070</v>
      </c>
      <c r="K11" s="83" t="s">
        <v>7004</v>
      </c>
      <c r="L11" s="83">
        <v>45069</v>
      </c>
    </row>
    <row r="12" spans="1:12" x14ac:dyDescent="0.25">
      <c r="A12" s="39" t="s">
        <v>7075</v>
      </c>
      <c r="B12" s="80"/>
      <c r="C12" s="81"/>
      <c r="D12" s="82"/>
      <c r="E12" s="82"/>
      <c r="F12" s="83">
        <v>45071</v>
      </c>
      <c r="G12" s="42" t="s">
        <v>7076</v>
      </c>
      <c r="H12" s="42" t="s">
        <v>5691</v>
      </c>
      <c r="I12" s="83">
        <v>45072</v>
      </c>
      <c r="J12" s="83">
        <v>45075</v>
      </c>
      <c r="K12" s="83" t="s">
        <v>7077</v>
      </c>
      <c r="L12" s="83">
        <v>45072</v>
      </c>
    </row>
    <row r="13" spans="1:12" x14ac:dyDescent="0.25">
      <c r="A13" s="39" t="s">
        <v>7086</v>
      </c>
      <c r="B13" s="80"/>
      <c r="C13" s="81"/>
      <c r="D13" s="82"/>
      <c r="E13" s="82"/>
      <c r="F13" s="83">
        <v>45072</v>
      </c>
      <c r="G13" s="42" t="s">
        <v>7082</v>
      </c>
      <c r="H13" s="42" t="s">
        <v>5691</v>
      </c>
      <c r="I13" s="83">
        <v>45072</v>
      </c>
      <c r="J13" s="83">
        <v>45075</v>
      </c>
      <c r="K13" s="83" t="s">
        <v>7089</v>
      </c>
      <c r="L13" s="83">
        <v>45075</v>
      </c>
    </row>
    <row r="14" spans="1:12" x14ac:dyDescent="0.25">
      <c r="A14" s="39" t="s">
        <v>7090</v>
      </c>
      <c r="B14" s="80"/>
      <c r="C14" s="81"/>
      <c r="D14" s="82"/>
      <c r="E14" s="82"/>
      <c r="F14" s="83">
        <v>45076</v>
      </c>
      <c r="G14" s="42" t="s">
        <v>7091</v>
      </c>
      <c r="H14" s="42" t="s">
        <v>5691</v>
      </c>
      <c r="I14" s="83">
        <v>45077</v>
      </c>
      <c r="J14" s="83">
        <v>45077</v>
      </c>
      <c r="K14" s="83" t="s">
        <v>7094</v>
      </c>
      <c r="L14" s="83">
        <v>45077</v>
      </c>
    </row>
    <row r="15" spans="1:12" x14ac:dyDescent="0.25">
      <c r="A15" s="39" t="s">
        <v>7097</v>
      </c>
      <c r="B15" s="80"/>
      <c r="C15" s="81"/>
      <c r="D15" s="82"/>
      <c r="E15" s="82"/>
      <c r="F15" s="83">
        <v>45091</v>
      </c>
      <c r="G15" s="42" t="s">
        <v>7098</v>
      </c>
      <c r="H15" s="42" t="s">
        <v>5691</v>
      </c>
      <c r="I15" s="83">
        <v>45093</v>
      </c>
      <c r="J15" s="83">
        <v>45098</v>
      </c>
      <c r="K15" s="83" t="s">
        <v>7108</v>
      </c>
      <c r="L15" s="83">
        <v>45097</v>
      </c>
    </row>
    <row r="16" spans="1:12" x14ac:dyDescent="0.25">
      <c r="A16" s="39" t="s">
        <v>7109</v>
      </c>
      <c r="B16" s="80"/>
      <c r="C16" s="81"/>
      <c r="D16" s="82"/>
      <c r="E16" s="82"/>
      <c r="F16" s="83">
        <v>45111</v>
      </c>
      <c r="G16" s="42" t="s">
        <v>7110</v>
      </c>
      <c r="H16" s="42" t="s">
        <v>5691</v>
      </c>
      <c r="I16" s="83">
        <v>45113</v>
      </c>
      <c r="J16" s="83">
        <v>45117</v>
      </c>
      <c r="K16" s="83" t="s">
        <v>7119</v>
      </c>
      <c r="L16" s="83">
        <v>45117</v>
      </c>
    </row>
    <row r="17" spans="1:12" x14ac:dyDescent="0.25">
      <c r="A17" s="39" t="s">
        <v>7131</v>
      </c>
      <c r="B17" s="80"/>
      <c r="C17" s="81"/>
      <c r="D17" s="82"/>
      <c r="E17" s="82"/>
      <c r="F17" s="83">
        <v>45125</v>
      </c>
      <c r="G17" s="42" t="s">
        <v>7132</v>
      </c>
      <c r="H17" s="42" t="s">
        <v>5691</v>
      </c>
      <c r="I17" s="83">
        <v>45131</v>
      </c>
      <c r="J17" s="83">
        <v>45131</v>
      </c>
      <c r="K17" s="83" t="s">
        <v>7138</v>
      </c>
      <c r="L17" s="83">
        <v>45131</v>
      </c>
    </row>
    <row r="18" spans="1:12" x14ac:dyDescent="0.25">
      <c r="A18" s="39" t="s">
        <v>7136</v>
      </c>
      <c r="B18" s="80"/>
      <c r="C18" s="81"/>
      <c r="D18" s="82"/>
      <c r="E18" s="82"/>
      <c r="F18" s="83">
        <v>45132</v>
      </c>
      <c r="G18" s="42" t="s">
        <v>7137</v>
      </c>
      <c r="H18" s="42" t="s">
        <v>5691</v>
      </c>
      <c r="I18" s="83"/>
      <c r="J18" s="83"/>
      <c r="K18" s="83"/>
      <c r="L18" s="83"/>
    </row>
    <row r="19" spans="1:12" x14ac:dyDescent="0.25">
      <c r="A19" s="39"/>
      <c r="B19" s="80"/>
      <c r="C19" s="81"/>
      <c r="D19" s="82"/>
      <c r="E19" s="82"/>
      <c r="F19" s="83"/>
      <c r="G19" s="42"/>
      <c r="H19" s="42"/>
      <c r="I19" s="83"/>
      <c r="J19" s="83"/>
      <c r="K19" s="83"/>
      <c r="L19" s="83"/>
    </row>
    <row r="20" spans="1:12" x14ac:dyDescent="0.25">
      <c r="A20" s="39"/>
      <c r="B20" s="80"/>
      <c r="C20" s="81"/>
      <c r="D20" s="82"/>
      <c r="E20" s="82"/>
      <c r="F20" s="83"/>
      <c r="G20" s="42"/>
      <c r="H20" s="42"/>
      <c r="I20" s="83"/>
      <c r="J20" s="83"/>
      <c r="K20" s="83"/>
      <c r="L20" s="83"/>
    </row>
    <row r="21" spans="1:12" x14ac:dyDescent="0.25">
      <c r="A21" s="39"/>
      <c r="B21" s="80"/>
      <c r="C21" s="81"/>
      <c r="D21" s="82"/>
      <c r="E21" s="82"/>
      <c r="F21" s="83"/>
      <c r="G21" s="42"/>
      <c r="H21" s="42"/>
      <c r="I21" s="83"/>
      <c r="J21" s="83"/>
      <c r="K21" s="83"/>
      <c r="L21" s="83"/>
    </row>
    <row r="22" spans="1:12" x14ac:dyDescent="0.25">
      <c r="A22" s="39"/>
      <c r="B22" s="80"/>
      <c r="C22" s="81"/>
      <c r="D22" s="82"/>
      <c r="E22" s="82"/>
      <c r="F22" s="83"/>
      <c r="G22" s="42"/>
      <c r="H22" s="42"/>
      <c r="I22" s="83"/>
      <c r="J22" s="83"/>
      <c r="K22" s="83"/>
      <c r="L22" s="83"/>
    </row>
    <row r="23" spans="1:12" x14ac:dyDescent="0.25">
      <c r="A23" s="39"/>
      <c r="B23" s="80"/>
      <c r="C23" s="81"/>
      <c r="D23" s="82"/>
      <c r="E23" s="82"/>
      <c r="F23" s="83"/>
      <c r="G23" s="42"/>
      <c r="H23" s="42"/>
      <c r="I23" s="83"/>
      <c r="J23" s="83"/>
      <c r="K23" s="83"/>
      <c r="L23" s="83"/>
    </row>
    <row r="24" spans="1:12" x14ac:dyDescent="0.25">
      <c r="A24" s="39"/>
      <c r="B24" s="80"/>
      <c r="C24" s="81"/>
      <c r="D24" s="82"/>
      <c r="E24" s="82"/>
      <c r="F24" s="83"/>
      <c r="G24" s="42"/>
      <c r="H24" s="42"/>
      <c r="I24" s="83"/>
      <c r="J24" s="83"/>
      <c r="K24" s="83"/>
      <c r="L24" s="83"/>
    </row>
    <row r="25" spans="1:12" x14ac:dyDescent="0.25">
      <c r="A25" s="39"/>
      <c r="B25" s="80"/>
      <c r="C25" s="81"/>
      <c r="D25" s="82"/>
      <c r="E25" s="82"/>
      <c r="F25" s="83"/>
      <c r="G25" s="42"/>
      <c r="H25" s="42"/>
      <c r="I25" s="83"/>
      <c r="J25" s="83"/>
      <c r="K25" s="83"/>
      <c r="L25" s="83"/>
    </row>
    <row r="26" spans="1:12" x14ac:dyDescent="0.25">
      <c r="A26" s="39"/>
      <c r="B26" s="80"/>
      <c r="C26" s="81"/>
      <c r="D26" s="82"/>
      <c r="E26" s="82"/>
      <c r="F26" s="83"/>
      <c r="G26" s="42"/>
      <c r="H26" s="42"/>
      <c r="I26" s="83"/>
      <c r="J26" s="83"/>
      <c r="K26" s="83"/>
      <c r="L26" s="83"/>
    </row>
    <row r="27" spans="1:12" x14ac:dyDescent="0.25">
      <c r="A27" s="39"/>
      <c r="B27" s="80"/>
      <c r="C27" s="81"/>
      <c r="D27" s="82"/>
      <c r="E27" s="82"/>
      <c r="F27" s="83"/>
      <c r="G27" s="42"/>
      <c r="H27" s="42"/>
      <c r="I27" s="83"/>
      <c r="J27" s="83"/>
      <c r="K27" s="83"/>
      <c r="L27" s="83"/>
    </row>
    <row r="28" spans="1:12" x14ac:dyDescent="0.25">
      <c r="A28" s="41"/>
      <c r="B28" s="84"/>
      <c r="C28" s="85"/>
      <c r="D28" s="86"/>
      <c r="E28" s="86"/>
      <c r="F28" s="87"/>
      <c r="G28" s="42"/>
      <c r="H28" s="42"/>
      <c r="I28" s="83"/>
      <c r="J28" s="83"/>
      <c r="K28" s="83"/>
      <c r="L28" s="83"/>
    </row>
    <row r="29" spans="1:12" x14ac:dyDescent="0.25">
      <c r="A29" s="41"/>
      <c r="B29" s="84"/>
      <c r="C29" s="85"/>
      <c r="D29" s="86"/>
      <c r="E29" s="86"/>
      <c r="F29" s="87"/>
      <c r="G29" s="42"/>
      <c r="H29" s="42"/>
      <c r="I29" s="83"/>
      <c r="J29" s="83"/>
      <c r="K29" s="83"/>
      <c r="L29" s="83"/>
    </row>
    <row r="30" spans="1:12" x14ac:dyDescent="0.25">
      <c r="A30" s="41"/>
      <c r="B30" s="84"/>
      <c r="C30" s="85"/>
      <c r="D30" s="86"/>
      <c r="E30" s="86"/>
      <c r="F30" s="87"/>
      <c r="G30" s="42"/>
      <c r="H30" s="42"/>
      <c r="I30" s="83"/>
      <c r="J30" s="83"/>
      <c r="K30" s="83"/>
      <c r="L30" s="83"/>
    </row>
    <row r="31" spans="1:12" x14ac:dyDescent="0.25">
      <c r="A31" s="41"/>
      <c r="B31" s="84"/>
      <c r="C31" s="85"/>
      <c r="D31" s="86"/>
      <c r="E31" s="86"/>
      <c r="F31" s="87"/>
      <c r="G31" s="42"/>
      <c r="H31" s="42"/>
      <c r="I31" s="83"/>
      <c r="J31" s="83"/>
      <c r="K31" s="83"/>
      <c r="L31" s="83"/>
    </row>
    <row r="32" spans="1:12" x14ac:dyDescent="0.25">
      <c r="A32" s="41"/>
      <c r="B32" s="84"/>
      <c r="C32" s="85"/>
      <c r="D32" s="86"/>
      <c r="E32" s="86"/>
      <c r="F32" s="87"/>
      <c r="G32" s="42"/>
      <c r="H32" s="42"/>
      <c r="I32" s="87"/>
      <c r="J32" s="83"/>
      <c r="K32" s="83"/>
      <c r="L32" s="83"/>
    </row>
    <row r="33" spans="1:12" x14ac:dyDescent="0.25">
      <c r="A33" s="41"/>
      <c r="B33" s="84"/>
      <c r="C33" s="85"/>
      <c r="D33" s="86"/>
      <c r="E33" s="86"/>
      <c r="F33" s="87"/>
      <c r="G33" s="42"/>
      <c r="H33" s="42"/>
      <c r="I33" s="83"/>
      <c r="J33" s="83"/>
      <c r="K33" s="83"/>
      <c r="L33" s="83"/>
    </row>
    <row r="34" spans="1:12" x14ac:dyDescent="0.25">
      <c r="A34" s="41"/>
      <c r="B34" s="84"/>
      <c r="C34" s="85"/>
      <c r="D34" s="86"/>
      <c r="E34" s="86"/>
      <c r="F34" s="87"/>
      <c r="G34" s="42"/>
      <c r="H34" s="42"/>
      <c r="I34" s="83"/>
      <c r="J34" s="83"/>
      <c r="K34" s="83"/>
      <c r="L34" s="83"/>
    </row>
    <row r="35" spans="1:12" x14ac:dyDescent="0.25">
      <c r="A35" s="41"/>
      <c r="B35" s="84"/>
      <c r="C35" s="85"/>
      <c r="D35" s="86"/>
      <c r="E35" s="86"/>
      <c r="F35" s="87"/>
      <c r="G35" s="42"/>
      <c r="H35" s="42"/>
      <c r="I35" s="83"/>
      <c r="J35" s="83"/>
      <c r="K35" s="83"/>
      <c r="L35" s="83"/>
    </row>
    <row r="36" spans="1:12" x14ac:dyDescent="0.25">
      <c r="A36" s="41"/>
      <c r="B36" s="84"/>
      <c r="C36" s="85"/>
      <c r="D36" s="86"/>
      <c r="E36" s="86"/>
      <c r="F36" s="87"/>
      <c r="G36" s="42"/>
      <c r="H36" s="42"/>
      <c r="I36" s="83"/>
      <c r="J36" s="83"/>
      <c r="K36" s="83"/>
      <c r="L36" s="83"/>
    </row>
    <row r="37" spans="1:12" x14ac:dyDescent="0.25">
      <c r="A37" s="41"/>
      <c r="B37" s="84"/>
      <c r="C37" s="85"/>
      <c r="D37" s="86"/>
      <c r="E37" s="86"/>
      <c r="F37" s="87"/>
      <c r="G37" s="42"/>
      <c r="H37" s="42"/>
      <c r="I37" s="83"/>
      <c r="J37" s="83"/>
      <c r="K37" s="83"/>
      <c r="L37" s="83"/>
    </row>
    <row r="38" spans="1:12" x14ac:dyDescent="0.25">
      <c r="A38" s="41"/>
      <c r="B38" s="84"/>
      <c r="C38" s="85"/>
      <c r="D38" s="86"/>
      <c r="E38" s="86"/>
      <c r="F38" s="87"/>
      <c r="G38" s="42"/>
      <c r="H38" s="42"/>
      <c r="I38" s="83"/>
      <c r="J38" s="83"/>
      <c r="K38" s="83"/>
      <c r="L38" s="83"/>
    </row>
    <row r="39" spans="1:12" x14ac:dyDescent="0.25">
      <c r="A39" s="41"/>
      <c r="B39" s="84"/>
      <c r="C39" s="85"/>
      <c r="D39" s="86"/>
      <c r="E39" s="86"/>
      <c r="F39" s="87"/>
      <c r="G39" s="42"/>
      <c r="H39" s="42"/>
      <c r="I39" s="83"/>
      <c r="J39" s="83"/>
      <c r="K39" s="83"/>
      <c r="L39" s="83"/>
    </row>
    <row r="40" spans="1:12" x14ac:dyDescent="0.25">
      <c r="A40" s="41"/>
      <c r="B40" s="84"/>
      <c r="C40" s="85"/>
      <c r="D40" s="86"/>
      <c r="E40" s="86"/>
      <c r="F40" s="87"/>
      <c r="G40" s="42"/>
      <c r="H40" s="42"/>
      <c r="I40" s="83"/>
      <c r="J40" s="87"/>
      <c r="K40" s="83"/>
      <c r="L40" s="83"/>
    </row>
  </sheetData>
  <autoFilter ref="A2:K2" xr:uid="{00000000-0009-0000-0000-000004000000}">
    <filterColumn colId="0" showButton="0"/>
    <filterColumn colId="1" showButton="0"/>
    <filterColumn colId="2" showButton="0"/>
    <filterColumn colId="3" showButton="0"/>
  </autoFilter>
  <mergeCells count="2">
    <mergeCell ref="A1:L1"/>
    <mergeCell ref="A2:E2"/>
  </mergeCells>
  <phoneticPr fontId="4" type="noConversion"/>
  <pageMargins left="0.25" right="0.25"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pageSetUpPr fitToPage="1"/>
  </sheetPr>
  <dimension ref="A1:V18"/>
  <sheetViews>
    <sheetView view="pageBreakPreview" zoomScaleNormal="100" zoomScaleSheetLayoutView="100" workbookViewId="0">
      <selection activeCell="F8" sqref="F8"/>
    </sheetView>
  </sheetViews>
  <sheetFormatPr baseColWidth="10" defaultRowHeight="15" x14ac:dyDescent="0.25"/>
  <cols>
    <col min="1" max="1" width="2.85546875" customWidth="1"/>
    <col min="2" max="2" width="17.42578125" customWidth="1"/>
    <col min="3" max="3" width="1.5703125" customWidth="1"/>
    <col min="5" max="5" width="16.5703125" customWidth="1"/>
    <col min="6" max="7" width="8.85546875" customWidth="1"/>
    <col min="8" max="10" width="3.7109375" customWidth="1"/>
    <col min="11" max="11" width="8.42578125" customWidth="1"/>
    <col min="12" max="12" width="12.140625" customWidth="1"/>
    <col min="13" max="13" width="2.5703125" customWidth="1"/>
    <col min="14" max="14" width="12" customWidth="1"/>
    <col min="16" max="16" width="15.85546875" customWidth="1"/>
    <col min="17" max="19" width="8" customWidth="1"/>
    <col min="21" max="21" width="4.28515625" customWidth="1"/>
    <col min="22" max="22" width="5" customWidth="1"/>
  </cols>
  <sheetData>
    <row r="1" spans="1:22" x14ac:dyDescent="0.25">
      <c r="L1" s="92"/>
      <c r="N1" s="93" t="s">
        <v>6892</v>
      </c>
      <c r="O1" s="93" t="s">
        <v>6893</v>
      </c>
      <c r="P1" s="93" t="s">
        <v>6894</v>
      </c>
      <c r="Q1" s="93" t="s">
        <v>6895</v>
      </c>
      <c r="R1" s="93" t="s">
        <v>6896</v>
      </c>
      <c r="S1" s="93" t="s">
        <v>6897</v>
      </c>
      <c r="T1" s="93" t="s">
        <v>6898</v>
      </c>
      <c r="U1" s="93" t="s">
        <v>6899</v>
      </c>
      <c r="V1" s="94" t="s">
        <v>6900</v>
      </c>
    </row>
    <row r="2" spans="1:22" ht="15.75" thickBot="1" x14ac:dyDescent="0.3">
      <c r="L2" s="92"/>
      <c r="N2" s="95"/>
      <c r="O2" s="95"/>
      <c r="P2" s="95"/>
      <c r="Q2" s="95"/>
      <c r="R2" s="95"/>
      <c r="S2" s="95"/>
      <c r="T2" s="95"/>
      <c r="U2" s="95"/>
      <c r="V2" s="95"/>
    </row>
    <row r="3" spans="1:22" ht="15.75" thickBot="1" x14ac:dyDescent="0.3">
      <c r="A3" s="96">
        <v>1</v>
      </c>
      <c r="B3" s="169" t="s">
        <v>6890</v>
      </c>
      <c r="C3" s="170"/>
      <c r="D3" s="98"/>
      <c r="E3" s="99"/>
      <c r="F3" s="100">
        <v>173373812</v>
      </c>
      <c r="G3" s="100">
        <v>0</v>
      </c>
      <c r="H3" s="99">
        <v>90</v>
      </c>
      <c r="I3" s="99">
        <v>0</v>
      </c>
      <c r="J3" s="99">
        <v>0</v>
      </c>
      <c r="K3" s="99" t="s">
        <v>6891</v>
      </c>
      <c r="L3" s="100">
        <v>173373812</v>
      </c>
      <c r="N3" s="100">
        <v>173373812</v>
      </c>
      <c r="O3" s="100">
        <v>0</v>
      </c>
      <c r="P3" s="100">
        <v>0</v>
      </c>
      <c r="Q3" s="99">
        <v>90</v>
      </c>
      <c r="R3" s="99">
        <v>0</v>
      </c>
      <c r="S3" s="97">
        <v>0</v>
      </c>
      <c r="T3" s="101">
        <v>173373812</v>
      </c>
      <c r="U3" s="102">
        <v>90</v>
      </c>
      <c r="V3" s="103">
        <v>90</v>
      </c>
    </row>
    <row r="4" spans="1:22" ht="15.75" thickBot="1" x14ac:dyDescent="0.3">
      <c r="A4" s="96">
        <v>2</v>
      </c>
      <c r="B4" s="169" t="s">
        <v>6930</v>
      </c>
      <c r="C4" s="170"/>
      <c r="D4" s="98"/>
      <c r="E4" s="99"/>
      <c r="F4" s="100">
        <v>5067185.59</v>
      </c>
      <c r="G4" s="100">
        <v>0</v>
      </c>
      <c r="H4" s="99">
        <v>1</v>
      </c>
      <c r="I4" s="99">
        <v>0</v>
      </c>
      <c r="J4" s="99">
        <v>0</v>
      </c>
      <c r="K4" s="99" t="s">
        <v>6891</v>
      </c>
      <c r="L4" s="100">
        <v>178440997.59</v>
      </c>
      <c r="N4" s="100">
        <v>5067185.59</v>
      </c>
      <c r="O4" s="100">
        <v>0</v>
      </c>
      <c r="P4" s="100">
        <v>0</v>
      </c>
      <c r="Q4" s="99">
        <v>1</v>
      </c>
      <c r="R4" s="99">
        <v>0</v>
      </c>
      <c r="S4" s="97">
        <v>0</v>
      </c>
      <c r="T4" s="101">
        <f>T3+N4-O4</f>
        <v>178440997.59</v>
      </c>
      <c r="U4" s="102">
        <f>U3+Q4-R4</f>
        <v>91</v>
      </c>
      <c r="V4" s="103">
        <f>V3+Q4</f>
        <v>91</v>
      </c>
    </row>
    <row r="5" spans="1:22" ht="15.75" thickBot="1" x14ac:dyDescent="0.3">
      <c r="A5" s="96">
        <v>3</v>
      </c>
      <c r="B5" s="169" t="s">
        <v>6931</v>
      </c>
      <c r="C5" s="170"/>
      <c r="D5" s="98"/>
      <c r="E5" s="99"/>
      <c r="F5" s="100">
        <v>5009658.42</v>
      </c>
      <c r="G5" s="100">
        <v>4401000</v>
      </c>
      <c r="H5" s="99">
        <v>3</v>
      </c>
      <c r="I5" s="99">
        <v>1</v>
      </c>
      <c r="J5" s="99">
        <v>0</v>
      </c>
      <c r="K5" s="99" t="s">
        <v>6891</v>
      </c>
      <c r="L5" s="100">
        <v>179049656.00999999</v>
      </c>
      <c r="N5" s="100">
        <v>5009658.42</v>
      </c>
      <c r="O5" s="100">
        <v>4401000</v>
      </c>
      <c r="P5" s="100">
        <v>0</v>
      </c>
      <c r="Q5" s="99">
        <v>3</v>
      </c>
      <c r="R5" s="99">
        <v>1</v>
      </c>
      <c r="S5" s="97">
        <v>0</v>
      </c>
      <c r="T5" s="101">
        <v>179049656.00999999</v>
      </c>
      <c r="U5" s="102">
        <v>93</v>
      </c>
      <c r="V5" s="103">
        <v>94</v>
      </c>
    </row>
    <row r="6" spans="1:22" ht="15.75" thickBot="1" x14ac:dyDescent="0.3">
      <c r="A6" s="96">
        <v>4</v>
      </c>
      <c r="B6" s="169" t="s">
        <v>6932</v>
      </c>
      <c r="C6" s="170"/>
      <c r="D6" s="98"/>
      <c r="E6" s="99"/>
      <c r="F6" s="100">
        <v>6154476.6900000004</v>
      </c>
      <c r="G6" s="100">
        <v>2090085</v>
      </c>
      <c r="H6" s="99">
        <v>5</v>
      </c>
      <c r="I6" s="99">
        <v>2</v>
      </c>
      <c r="J6" s="99">
        <v>0</v>
      </c>
      <c r="K6" s="99" t="s">
        <v>6891</v>
      </c>
      <c r="L6" s="100">
        <v>183114047.69999999</v>
      </c>
      <c r="N6" s="100">
        <v>6154476.6900000004</v>
      </c>
      <c r="O6" s="100">
        <v>2090085</v>
      </c>
      <c r="P6" s="100">
        <v>0</v>
      </c>
      <c r="Q6" s="99">
        <v>5</v>
      </c>
      <c r="R6" s="99">
        <v>2</v>
      </c>
      <c r="S6" s="97">
        <v>0</v>
      </c>
      <c r="T6" s="101">
        <v>183114047.69999999</v>
      </c>
      <c r="U6" s="102">
        <v>96</v>
      </c>
      <c r="V6" s="103">
        <v>99</v>
      </c>
    </row>
    <row r="7" spans="1:22" ht="15.75" thickBot="1" x14ac:dyDescent="0.3">
      <c r="A7" s="96">
        <v>5</v>
      </c>
      <c r="B7" s="169" t="s">
        <v>6939</v>
      </c>
      <c r="C7" s="170"/>
      <c r="D7" s="98"/>
      <c r="E7" s="99"/>
      <c r="F7" s="100">
        <v>155059.70000000001</v>
      </c>
      <c r="G7" s="100">
        <v>338983</v>
      </c>
      <c r="H7" s="99">
        <v>2</v>
      </c>
      <c r="I7" s="99">
        <v>1</v>
      </c>
      <c r="J7" s="99">
        <v>0</v>
      </c>
      <c r="K7" s="99" t="s">
        <v>6891</v>
      </c>
      <c r="L7" s="100">
        <v>182930124.39999998</v>
      </c>
      <c r="N7" s="100">
        <v>155059.70000000001</v>
      </c>
      <c r="O7" s="100">
        <v>338983</v>
      </c>
      <c r="P7" s="100">
        <v>0</v>
      </c>
      <c r="Q7" s="99">
        <v>2</v>
      </c>
      <c r="R7" s="99">
        <v>1</v>
      </c>
      <c r="S7" s="97">
        <v>0</v>
      </c>
      <c r="T7" s="101">
        <v>182930124.39999998</v>
      </c>
      <c r="U7" s="102">
        <v>97</v>
      </c>
      <c r="V7" s="103">
        <v>101</v>
      </c>
    </row>
    <row r="8" spans="1:22" ht="15.75" thickBot="1" x14ac:dyDescent="0.3">
      <c r="A8" s="96">
        <v>6</v>
      </c>
      <c r="B8" s="169" t="s">
        <v>6954</v>
      </c>
      <c r="C8" s="170"/>
      <c r="D8" s="98"/>
      <c r="E8" s="99"/>
      <c r="F8" s="100">
        <v>47210000</v>
      </c>
      <c r="G8" s="100">
        <v>44988765</v>
      </c>
      <c r="H8" s="99">
        <v>3</v>
      </c>
      <c r="I8" s="99">
        <v>7</v>
      </c>
      <c r="J8" s="99">
        <v>0</v>
      </c>
      <c r="K8" s="99" t="s">
        <v>6891</v>
      </c>
      <c r="L8" s="100">
        <v>185151359.39999998</v>
      </c>
      <c r="N8" s="100">
        <v>47210000</v>
      </c>
      <c r="O8" s="100">
        <v>44988765</v>
      </c>
      <c r="P8" s="100">
        <v>0</v>
      </c>
      <c r="Q8" s="99">
        <v>3</v>
      </c>
      <c r="R8" s="99">
        <v>7</v>
      </c>
      <c r="S8" s="97">
        <v>0</v>
      </c>
      <c r="T8" s="101">
        <v>185151359.39999998</v>
      </c>
      <c r="U8" s="102">
        <v>93</v>
      </c>
      <c r="V8" s="103">
        <v>104</v>
      </c>
    </row>
    <row r="9" spans="1:22" ht="15.75" thickBot="1" x14ac:dyDescent="0.3">
      <c r="A9" s="96">
        <v>7</v>
      </c>
      <c r="B9" s="169" t="s">
        <v>6970</v>
      </c>
      <c r="C9" s="170"/>
      <c r="D9" s="98"/>
      <c r="E9" s="99"/>
      <c r="F9" s="100">
        <v>1055895.42</v>
      </c>
      <c r="G9" s="100">
        <v>6417785</v>
      </c>
      <c r="H9" s="99">
        <v>5</v>
      </c>
      <c r="I9" s="99">
        <v>7</v>
      </c>
      <c r="J9" s="99">
        <v>0</v>
      </c>
      <c r="K9" s="99" t="s">
        <v>6891</v>
      </c>
      <c r="L9" s="100">
        <v>179789469.81999996</v>
      </c>
      <c r="N9" s="100">
        <v>1055895.42</v>
      </c>
      <c r="O9" s="100">
        <v>6417785</v>
      </c>
      <c r="P9" s="100">
        <v>0</v>
      </c>
      <c r="Q9" s="99">
        <v>5</v>
      </c>
      <c r="R9" s="99">
        <v>7</v>
      </c>
      <c r="S9" s="97">
        <v>0</v>
      </c>
      <c r="T9" s="101">
        <v>179789469.81999996</v>
      </c>
      <c r="U9" s="102">
        <v>91</v>
      </c>
      <c r="V9" s="103">
        <v>109</v>
      </c>
    </row>
    <row r="10" spans="1:22" ht="15.75" thickBot="1" x14ac:dyDescent="0.3">
      <c r="A10" s="96">
        <v>8</v>
      </c>
      <c r="B10" s="169" t="s">
        <v>6980</v>
      </c>
      <c r="C10" s="170"/>
      <c r="D10" s="98"/>
      <c r="E10" s="99"/>
      <c r="F10" s="100">
        <v>218640</v>
      </c>
      <c r="G10" s="100">
        <v>2467376</v>
      </c>
      <c r="H10" s="99">
        <v>2</v>
      </c>
      <c r="I10" s="99">
        <v>3</v>
      </c>
      <c r="J10" s="99">
        <v>0</v>
      </c>
      <c r="K10" s="99" t="s">
        <v>6891</v>
      </c>
      <c r="L10" s="100">
        <v>177540733.81999996</v>
      </c>
      <c r="N10" s="100">
        <v>218640</v>
      </c>
      <c r="O10" s="100">
        <v>2467376</v>
      </c>
      <c r="P10" s="100">
        <v>0</v>
      </c>
      <c r="Q10" s="99">
        <v>2</v>
      </c>
      <c r="R10" s="99">
        <v>3</v>
      </c>
      <c r="S10" s="97">
        <v>0</v>
      </c>
      <c r="T10" s="101">
        <v>177540733.81999996</v>
      </c>
      <c r="U10" s="102">
        <v>90</v>
      </c>
      <c r="V10" s="103">
        <v>111</v>
      </c>
    </row>
    <row r="11" spans="1:22" ht="15.75" thickBot="1" x14ac:dyDescent="0.3">
      <c r="A11" s="96">
        <v>9</v>
      </c>
      <c r="B11" s="169" t="s">
        <v>6999</v>
      </c>
      <c r="C11" s="170"/>
      <c r="D11" s="98"/>
      <c r="E11" s="99"/>
      <c r="F11" s="100">
        <v>1880400</v>
      </c>
      <c r="G11" s="100">
        <v>6394637</v>
      </c>
      <c r="H11" s="99">
        <v>2</v>
      </c>
      <c r="I11" s="99">
        <v>3</v>
      </c>
      <c r="J11" s="99">
        <v>0</v>
      </c>
      <c r="K11" s="99" t="s">
        <v>6891</v>
      </c>
      <c r="L11" s="100">
        <v>173026496.81999996</v>
      </c>
      <c r="N11" s="100">
        <v>1880400</v>
      </c>
      <c r="O11" s="100">
        <v>6394637</v>
      </c>
      <c r="P11" s="100">
        <v>0</v>
      </c>
      <c r="Q11" s="99">
        <v>2</v>
      </c>
      <c r="R11" s="99">
        <v>3</v>
      </c>
      <c r="S11" s="97">
        <v>0</v>
      </c>
      <c r="T11" s="101">
        <v>173026496.81999996</v>
      </c>
      <c r="U11" s="102">
        <v>89</v>
      </c>
      <c r="V11" s="103">
        <v>113</v>
      </c>
    </row>
    <row r="12" spans="1:22" ht="15.75" thickBot="1" x14ac:dyDescent="0.3">
      <c r="A12" s="96">
        <v>10</v>
      </c>
      <c r="B12" s="169" t="s">
        <v>7087</v>
      </c>
      <c r="C12" s="170"/>
      <c r="D12" s="98"/>
      <c r="E12" s="99"/>
      <c r="F12" s="100">
        <v>323504.2</v>
      </c>
      <c r="G12" s="100">
        <v>570600</v>
      </c>
      <c r="H12" s="99">
        <v>3</v>
      </c>
      <c r="I12" s="99">
        <v>2</v>
      </c>
      <c r="J12" s="99">
        <v>0</v>
      </c>
      <c r="K12" s="99" t="s">
        <v>6891</v>
      </c>
      <c r="L12" s="100">
        <v>172779401.01999995</v>
      </c>
      <c r="N12" s="100">
        <v>323504.2</v>
      </c>
      <c r="O12" s="100">
        <v>570600</v>
      </c>
      <c r="P12" s="100">
        <v>0</v>
      </c>
      <c r="Q12" s="99">
        <v>3</v>
      </c>
      <c r="R12" s="99">
        <v>2</v>
      </c>
      <c r="S12" s="97">
        <v>0</v>
      </c>
      <c r="T12" s="101">
        <v>172779401.01999995</v>
      </c>
      <c r="U12" s="102">
        <v>90</v>
      </c>
      <c r="V12" s="103">
        <v>116</v>
      </c>
    </row>
    <row r="13" spans="1:22" ht="15.75" thickBot="1" x14ac:dyDescent="0.3">
      <c r="A13" s="96">
        <v>11</v>
      </c>
      <c r="B13" s="169" t="s">
        <v>7088</v>
      </c>
      <c r="C13" s="170"/>
      <c r="D13" s="98"/>
      <c r="E13" s="99"/>
      <c r="F13" s="100">
        <v>3778579.46</v>
      </c>
      <c r="G13" s="100">
        <v>0</v>
      </c>
      <c r="H13" s="99">
        <v>1</v>
      </c>
      <c r="I13" s="99">
        <v>0</v>
      </c>
      <c r="J13" s="99">
        <v>0</v>
      </c>
      <c r="K13" s="99" t="s">
        <v>6891</v>
      </c>
      <c r="L13" s="100">
        <v>176557980.47999996</v>
      </c>
      <c r="N13" s="100">
        <v>3778579.46</v>
      </c>
      <c r="O13" s="100">
        <v>0</v>
      </c>
      <c r="P13" s="100">
        <v>0</v>
      </c>
      <c r="Q13" s="99">
        <v>1</v>
      </c>
      <c r="R13" s="99">
        <v>0</v>
      </c>
      <c r="S13" s="97">
        <v>0</v>
      </c>
      <c r="T13" s="101">
        <v>176557980.47999996</v>
      </c>
      <c r="U13" s="102">
        <v>91</v>
      </c>
      <c r="V13" s="103">
        <v>117</v>
      </c>
    </row>
    <row r="14" spans="1:22" ht="15.75" thickBot="1" x14ac:dyDescent="0.3">
      <c r="A14" s="96">
        <v>12</v>
      </c>
      <c r="B14" s="169" t="s">
        <v>7095</v>
      </c>
      <c r="C14" s="170"/>
      <c r="D14" s="98"/>
      <c r="E14" s="99"/>
      <c r="F14" s="100">
        <v>3731238</v>
      </c>
      <c r="G14" s="100">
        <v>60000</v>
      </c>
      <c r="H14" s="99">
        <v>2</v>
      </c>
      <c r="I14" s="99">
        <v>1</v>
      </c>
      <c r="J14" s="99">
        <v>0</v>
      </c>
      <c r="K14" s="99" t="s">
        <v>6891</v>
      </c>
      <c r="L14" s="100">
        <v>180229218.47999996</v>
      </c>
      <c r="N14" s="100">
        <v>3731238</v>
      </c>
      <c r="O14" s="100">
        <v>60000</v>
      </c>
      <c r="P14" s="100">
        <v>0</v>
      </c>
      <c r="Q14" s="99">
        <v>2</v>
      </c>
      <c r="R14" s="99">
        <v>1</v>
      </c>
      <c r="S14" s="97">
        <v>0</v>
      </c>
      <c r="T14" s="101">
        <v>180229218.47999996</v>
      </c>
      <c r="U14" s="102">
        <v>92</v>
      </c>
      <c r="V14" s="103">
        <v>119</v>
      </c>
    </row>
    <row r="15" spans="1:22" ht="15.75" thickBot="1" x14ac:dyDescent="0.3">
      <c r="A15" s="96">
        <v>13</v>
      </c>
      <c r="B15" s="169" t="s">
        <v>7107</v>
      </c>
      <c r="C15" s="170"/>
      <c r="D15" s="98"/>
      <c r="E15" s="99"/>
      <c r="F15" s="100">
        <v>3232270.28</v>
      </c>
      <c r="G15" s="100">
        <v>0</v>
      </c>
      <c r="H15" s="99">
        <v>5</v>
      </c>
      <c r="I15" s="99">
        <v>0</v>
      </c>
      <c r="J15" s="99">
        <v>0</v>
      </c>
      <c r="K15" s="99" t="s">
        <v>6891</v>
      </c>
      <c r="L15" s="100">
        <v>183461488.75999996</v>
      </c>
      <c r="N15" s="100">
        <v>3232270.2800000003</v>
      </c>
      <c r="O15" s="100">
        <v>0</v>
      </c>
      <c r="P15" s="100">
        <v>0</v>
      </c>
      <c r="Q15" s="99">
        <v>7</v>
      </c>
      <c r="R15" s="99">
        <v>0</v>
      </c>
      <c r="S15" s="97">
        <v>0</v>
      </c>
      <c r="T15" s="101">
        <v>183461488.75999996</v>
      </c>
      <c r="U15" s="102">
        <v>99</v>
      </c>
      <c r="V15" s="103">
        <v>126</v>
      </c>
    </row>
    <row r="16" spans="1:22" ht="15.75" thickBot="1" x14ac:dyDescent="0.3">
      <c r="A16" s="96">
        <v>14</v>
      </c>
      <c r="B16" s="169" t="s">
        <v>7118</v>
      </c>
      <c r="C16" s="170"/>
      <c r="D16" s="98"/>
      <c r="E16" s="99"/>
      <c r="F16" s="100">
        <v>998943.26</v>
      </c>
      <c r="G16" s="100">
        <v>165000</v>
      </c>
      <c r="H16" s="99">
        <v>0</v>
      </c>
      <c r="I16" s="99">
        <v>2</v>
      </c>
      <c r="J16" s="99">
        <v>0</v>
      </c>
      <c r="K16" s="99" t="s">
        <v>6891</v>
      </c>
      <c r="L16" s="100">
        <v>184295432.01999995</v>
      </c>
      <c r="N16" s="100">
        <v>998943.26</v>
      </c>
      <c r="O16" s="100">
        <v>165000</v>
      </c>
      <c r="P16" s="100">
        <v>0</v>
      </c>
      <c r="Q16" s="99">
        <v>4</v>
      </c>
      <c r="R16" s="99">
        <v>2</v>
      </c>
      <c r="S16" s="97">
        <v>0</v>
      </c>
      <c r="T16" s="101">
        <v>184295432.01999995</v>
      </c>
      <c r="U16" s="102">
        <v>101</v>
      </c>
      <c r="V16" s="103">
        <v>130</v>
      </c>
    </row>
    <row r="17" spans="1:22" ht="15.75" thickBot="1" x14ac:dyDescent="0.3">
      <c r="A17" s="96">
        <v>15</v>
      </c>
      <c r="B17" s="169" t="s">
        <v>7139</v>
      </c>
      <c r="C17" s="170"/>
      <c r="D17" s="98"/>
      <c r="E17" s="99"/>
      <c r="F17" s="100"/>
      <c r="G17" s="100"/>
      <c r="H17" s="99"/>
      <c r="I17" s="99"/>
      <c r="J17" s="99"/>
      <c r="K17" s="99"/>
      <c r="L17" s="100"/>
      <c r="N17" s="100">
        <f>SUM('PAC 2023'!F90:F92)+3.9*'PAC 2023'!F93</f>
        <v>0</v>
      </c>
      <c r="O17" s="100" t="e">
        <f>'PAC 2023'!#REF!+'PAC 2023'!#REF!+'PAC 2023'!#REF!</f>
        <v>#REF!</v>
      </c>
      <c r="P17" s="100">
        <v>0</v>
      </c>
      <c r="Q17" s="99">
        <v>6</v>
      </c>
      <c r="R17" s="99">
        <v>3</v>
      </c>
      <c r="S17" s="97">
        <v>0</v>
      </c>
      <c r="T17" s="101" t="e">
        <f>T16+N17-O17</f>
        <v>#REF!</v>
      </c>
      <c r="U17" s="102">
        <f>U16+Q17-R17</f>
        <v>104</v>
      </c>
      <c r="V17" s="103">
        <f>'PAC 2023'!A93</f>
        <v>136</v>
      </c>
    </row>
    <row r="18" spans="1:22" ht="15.75" thickBot="1" x14ac:dyDescent="0.3">
      <c r="A18" s="96">
        <v>16</v>
      </c>
      <c r="B18" s="169" t="s">
        <v>7140</v>
      </c>
      <c r="C18" s="170"/>
      <c r="D18" s="98"/>
      <c r="E18" s="99"/>
      <c r="F18" s="100"/>
      <c r="G18" s="100"/>
      <c r="H18" s="99"/>
      <c r="I18" s="99"/>
      <c r="J18" s="99"/>
      <c r="K18" s="99"/>
      <c r="L18" s="100"/>
      <c r="N18" s="100">
        <f>'PAC 2023'!F94+'PAC 2023'!F95</f>
        <v>0</v>
      </c>
      <c r="O18" s="100" t="e">
        <f>'PAC 2023'!#REF!</f>
        <v>#REF!</v>
      </c>
      <c r="P18" s="100">
        <v>0</v>
      </c>
      <c r="Q18" s="99">
        <v>2</v>
      </c>
      <c r="R18" s="99">
        <v>1</v>
      </c>
      <c r="S18" s="97">
        <v>0</v>
      </c>
      <c r="T18" s="101" t="e">
        <f>T17+N18-O18</f>
        <v>#REF!</v>
      </c>
      <c r="U18" s="102">
        <f>U17+Q18-R18</f>
        <v>105</v>
      </c>
      <c r="V18" s="103">
        <f>'PAC 2023'!A95</f>
        <v>138</v>
      </c>
    </row>
  </sheetData>
  <mergeCells count="16">
    <mergeCell ref="B8:C8"/>
    <mergeCell ref="B3:C3"/>
    <mergeCell ref="B4:C4"/>
    <mergeCell ref="B5:C5"/>
    <mergeCell ref="B6:C6"/>
    <mergeCell ref="B7:C7"/>
    <mergeCell ref="B17:C17"/>
    <mergeCell ref="B18:C18"/>
    <mergeCell ref="B15:C15"/>
    <mergeCell ref="B16:C16"/>
    <mergeCell ref="B9:C9"/>
    <mergeCell ref="B10:C10"/>
    <mergeCell ref="B11:C11"/>
    <mergeCell ref="B12:C12"/>
    <mergeCell ref="B13:C13"/>
    <mergeCell ref="B14:C14"/>
  </mergeCells>
  <pageMargins left="0.25" right="0.25" top="0.75" bottom="0.75" header="0.3" footer="0.3"/>
  <pageSetup paperSize="9" scale="76" orientation="landscape" r:id="rId1"/>
  <drawing r:id="rId2"/>
  <legacyDrawing r:id="rId3"/>
  <controls>
    <mc:AlternateContent xmlns:mc="http://schemas.openxmlformats.org/markup-compatibility/2006">
      <mc:Choice Requires="x14">
        <control shapeId="124929" r:id="rId4" name="Control 1">
          <controlPr defaultSize="0" autoPict="0" r:id="rId5">
            <anchor moveWithCells="1">
              <from>
                <xdr:col>3</xdr:col>
                <xdr:colOff>0</xdr:colOff>
                <xdr:row>2</xdr:row>
                <xdr:rowOff>0</xdr:rowOff>
              </from>
              <to>
                <xdr:col>4</xdr:col>
                <xdr:colOff>152400</xdr:colOff>
                <xdr:row>3</xdr:row>
                <xdr:rowOff>28575</xdr:rowOff>
              </to>
            </anchor>
          </controlPr>
        </control>
      </mc:Choice>
      <mc:Fallback>
        <control shapeId="124929" r:id="rId4" name="Control 1"/>
      </mc:Fallback>
    </mc:AlternateContent>
    <mc:AlternateContent xmlns:mc="http://schemas.openxmlformats.org/markup-compatibility/2006">
      <mc:Choice Requires="x14">
        <control shapeId="124930" r:id="rId6" name="Control 2">
          <controlPr defaultSize="0" autoPict="0" r:id="rId7">
            <anchor moveWithCells="1">
              <from>
                <xdr:col>4</xdr:col>
                <xdr:colOff>0</xdr:colOff>
                <xdr:row>2</xdr:row>
                <xdr:rowOff>0</xdr:rowOff>
              </from>
              <to>
                <xdr:col>4</xdr:col>
                <xdr:colOff>485775</xdr:colOff>
                <xdr:row>3</xdr:row>
                <xdr:rowOff>28575</xdr:rowOff>
              </to>
            </anchor>
          </controlPr>
        </control>
      </mc:Choice>
      <mc:Fallback>
        <control shapeId="124930" r:id="rId6" name="Control 2"/>
      </mc:Fallback>
    </mc:AlternateContent>
    <mc:AlternateContent xmlns:mc="http://schemas.openxmlformats.org/markup-compatibility/2006">
      <mc:Choice Requires="x14">
        <control shapeId="124931" r:id="rId8" name="Control 3">
          <controlPr defaultSize="0" autoPict="0" r:id="rId9">
            <anchor moveWithCells="1">
              <from>
                <xdr:col>3</xdr:col>
                <xdr:colOff>0</xdr:colOff>
                <xdr:row>3</xdr:row>
                <xdr:rowOff>0</xdr:rowOff>
              </from>
              <to>
                <xdr:col>4</xdr:col>
                <xdr:colOff>152400</xdr:colOff>
                <xdr:row>4</xdr:row>
                <xdr:rowOff>28575</xdr:rowOff>
              </to>
            </anchor>
          </controlPr>
        </control>
      </mc:Choice>
      <mc:Fallback>
        <control shapeId="124931" r:id="rId8" name="Control 3"/>
      </mc:Fallback>
    </mc:AlternateContent>
    <mc:AlternateContent xmlns:mc="http://schemas.openxmlformats.org/markup-compatibility/2006">
      <mc:Choice Requires="x14">
        <control shapeId="124932" r:id="rId10" name="Control 4">
          <controlPr defaultSize="0" autoPict="0" r:id="rId11">
            <anchor moveWithCells="1">
              <from>
                <xdr:col>4</xdr:col>
                <xdr:colOff>0</xdr:colOff>
                <xdr:row>3</xdr:row>
                <xdr:rowOff>0</xdr:rowOff>
              </from>
              <to>
                <xdr:col>4</xdr:col>
                <xdr:colOff>485775</xdr:colOff>
                <xdr:row>4</xdr:row>
                <xdr:rowOff>28575</xdr:rowOff>
              </to>
            </anchor>
          </controlPr>
        </control>
      </mc:Choice>
      <mc:Fallback>
        <control shapeId="124932" r:id="rId10" name="Control 4"/>
      </mc:Fallback>
    </mc:AlternateContent>
    <mc:AlternateContent xmlns:mc="http://schemas.openxmlformats.org/markup-compatibility/2006">
      <mc:Choice Requires="x14">
        <control shapeId="124933" r:id="rId12" name="Control 5">
          <controlPr defaultSize="0" autoPict="0" r:id="rId13">
            <anchor moveWithCells="1">
              <from>
                <xdr:col>3</xdr:col>
                <xdr:colOff>0</xdr:colOff>
                <xdr:row>4</xdr:row>
                <xdr:rowOff>0</xdr:rowOff>
              </from>
              <to>
                <xdr:col>4</xdr:col>
                <xdr:colOff>152400</xdr:colOff>
                <xdr:row>5</xdr:row>
                <xdr:rowOff>28575</xdr:rowOff>
              </to>
            </anchor>
          </controlPr>
        </control>
      </mc:Choice>
      <mc:Fallback>
        <control shapeId="124933" r:id="rId12" name="Control 5"/>
      </mc:Fallback>
    </mc:AlternateContent>
    <mc:AlternateContent xmlns:mc="http://schemas.openxmlformats.org/markup-compatibility/2006">
      <mc:Choice Requires="x14">
        <control shapeId="124934" r:id="rId14" name="Control 6">
          <controlPr defaultSize="0" autoPict="0" r:id="rId15">
            <anchor moveWithCells="1">
              <from>
                <xdr:col>4</xdr:col>
                <xdr:colOff>0</xdr:colOff>
                <xdr:row>4</xdr:row>
                <xdr:rowOff>0</xdr:rowOff>
              </from>
              <to>
                <xdr:col>4</xdr:col>
                <xdr:colOff>485775</xdr:colOff>
                <xdr:row>5</xdr:row>
                <xdr:rowOff>28575</xdr:rowOff>
              </to>
            </anchor>
          </controlPr>
        </control>
      </mc:Choice>
      <mc:Fallback>
        <control shapeId="124934" r:id="rId14" name="Control 6"/>
      </mc:Fallback>
    </mc:AlternateContent>
    <mc:AlternateContent xmlns:mc="http://schemas.openxmlformats.org/markup-compatibility/2006">
      <mc:Choice Requires="x14">
        <control shapeId="124935" r:id="rId16" name="Control 7">
          <controlPr defaultSize="0" autoPict="0" r:id="rId17">
            <anchor moveWithCells="1">
              <from>
                <xdr:col>3</xdr:col>
                <xdr:colOff>0</xdr:colOff>
                <xdr:row>5</xdr:row>
                <xdr:rowOff>0</xdr:rowOff>
              </from>
              <to>
                <xdr:col>4</xdr:col>
                <xdr:colOff>152400</xdr:colOff>
                <xdr:row>6</xdr:row>
                <xdr:rowOff>28575</xdr:rowOff>
              </to>
            </anchor>
          </controlPr>
        </control>
      </mc:Choice>
      <mc:Fallback>
        <control shapeId="124935" r:id="rId16" name="Control 7"/>
      </mc:Fallback>
    </mc:AlternateContent>
    <mc:AlternateContent xmlns:mc="http://schemas.openxmlformats.org/markup-compatibility/2006">
      <mc:Choice Requires="x14">
        <control shapeId="124936" r:id="rId18" name="Control 8">
          <controlPr defaultSize="0" autoPict="0" r:id="rId19">
            <anchor moveWithCells="1">
              <from>
                <xdr:col>4</xdr:col>
                <xdr:colOff>0</xdr:colOff>
                <xdr:row>5</xdr:row>
                <xdr:rowOff>0</xdr:rowOff>
              </from>
              <to>
                <xdr:col>4</xdr:col>
                <xdr:colOff>485775</xdr:colOff>
                <xdr:row>6</xdr:row>
                <xdr:rowOff>28575</xdr:rowOff>
              </to>
            </anchor>
          </controlPr>
        </control>
      </mc:Choice>
      <mc:Fallback>
        <control shapeId="124936" r:id="rId18" name="Control 8"/>
      </mc:Fallback>
    </mc:AlternateContent>
    <mc:AlternateContent xmlns:mc="http://schemas.openxmlformats.org/markup-compatibility/2006">
      <mc:Choice Requires="x14">
        <control shapeId="124937" r:id="rId20" name="Control 9">
          <controlPr defaultSize="0" autoPict="0" r:id="rId21">
            <anchor moveWithCells="1">
              <from>
                <xdr:col>3</xdr:col>
                <xdr:colOff>0</xdr:colOff>
                <xdr:row>6</xdr:row>
                <xdr:rowOff>0</xdr:rowOff>
              </from>
              <to>
                <xdr:col>4</xdr:col>
                <xdr:colOff>152400</xdr:colOff>
                <xdr:row>7</xdr:row>
                <xdr:rowOff>28575</xdr:rowOff>
              </to>
            </anchor>
          </controlPr>
        </control>
      </mc:Choice>
      <mc:Fallback>
        <control shapeId="124937" r:id="rId20" name="Control 9"/>
      </mc:Fallback>
    </mc:AlternateContent>
    <mc:AlternateContent xmlns:mc="http://schemas.openxmlformats.org/markup-compatibility/2006">
      <mc:Choice Requires="x14">
        <control shapeId="124938" r:id="rId22" name="Control 10">
          <controlPr defaultSize="0" autoPict="0" r:id="rId23">
            <anchor moveWithCells="1">
              <from>
                <xdr:col>4</xdr:col>
                <xdr:colOff>0</xdr:colOff>
                <xdr:row>6</xdr:row>
                <xdr:rowOff>0</xdr:rowOff>
              </from>
              <to>
                <xdr:col>4</xdr:col>
                <xdr:colOff>723900</xdr:colOff>
                <xdr:row>7</xdr:row>
                <xdr:rowOff>28575</xdr:rowOff>
              </to>
            </anchor>
          </controlPr>
        </control>
      </mc:Choice>
      <mc:Fallback>
        <control shapeId="124938" r:id="rId22" name="Control 10"/>
      </mc:Fallback>
    </mc:AlternateContent>
    <mc:AlternateContent xmlns:mc="http://schemas.openxmlformats.org/markup-compatibility/2006">
      <mc:Choice Requires="x14">
        <control shapeId="124939" r:id="rId24" name="Control 11">
          <controlPr defaultSize="0" autoPict="0" r:id="rId25">
            <anchor moveWithCells="1">
              <from>
                <xdr:col>3</xdr:col>
                <xdr:colOff>0</xdr:colOff>
                <xdr:row>7</xdr:row>
                <xdr:rowOff>0</xdr:rowOff>
              </from>
              <to>
                <xdr:col>4</xdr:col>
                <xdr:colOff>152400</xdr:colOff>
                <xdr:row>8</xdr:row>
                <xdr:rowOff>28575</xdr:rowOff>
              </to>
            </anchor>
          </controlPr>
        </control>
      </mc:Choice>
      <mc:Fallback>
        <control shapeId="124939" r:id="rId24" name="Control 11"/>
      </mc:Fallback>
    </mc:AlternateContent>
    <mc:AlternateContent xmlns:mc="http://schemas.openxmlformats.org/markup-compatibility/2006">
      <mc:Choice Requires="x14">
        <control shapeId="124940" r:id="rId26" name="Control 12">
          <controlPr defaultSize="0" autoPict="0" r:id="rId27">
            <anchor moveWithCells="1">
              <from>
                <xdr:col>4</xdr:col>
                <xdr:colOff>0</xdr:colOff>
                <xdr:row>7</xdr:row>
                <xdr:rowOff>0</xdr:rowOff>
              </from>
              <to>
                <xdr:col>4</xdr:col>
                <xdr:colOff>723900</xdr:colOff>
                <xdr:row>8</xdr:row>
                <xdr:rowOff>28575</xdr:rowOff>
              </to>
            </anchor>
          </controlPr>
        </control>
      </mc:Choice>
      <mc:Fallback>
        <control shapeId="124940" r:id="rId26" name="Control 12"/>
      </mc:Fallback>
    </mc:AlternateContent>
    <mc:AlternateContent xmlns:mc="http://schemas.openxmlformats.org/markup-compatibility/2006">
      <mc:Choice Requires="x14">
        <control shapeId="124941" r:id="rId28" name="Control 13">
          <controlPr defaultSize="0" autoPict="0" r:id="rId29">
            <anchor moveWithCells="1">
              <from>
                <xdr:col>3</xdr:col>
                <xdr:colOff>0</xdr:colOff>
                <xdr:row>8</xdr:row>
                <xdr:rowOff>0</xdr:rowOff>
              </from>
              <to>
                <xdr:col>4</xdr:col>
                <xdr:colOff>152400</xdr:colOff>
                <xdr:row>9</xdr:row>
                <xdr:rowOff>28575</xdr:rowOff>
              </to>
            </anchor>
          </controlPr>
        </control>
      </mc:Choice>
      <mc:Fallback>
        <control shapeId="124941" r:id="rId28" name="Control 13"/>
      </mc:Fallback>
    </mc:AlternateContent>
    <mc:AlternateContent xmlns:mc="http://schemas.openxmlformats.org/markup-compatibility/2006">
      <mc:Choice Requires="x14">
        <control shapeId="124942" r:id="rId30" name="Control 14">
          <controlPr defaultSize="0" autoPict="0" r:id="rId31">
            <anchor moveWithCells="1">
              <from>
                <xdr:col>4</xdr:col>
                <xdr:colOff>0</xdr:colOff>
                <xdr:row>8</xdr:row>
                <xdr:rowOff>0</xdr:rowOff>
              </from>
              <to>
                <xdr:col>4</xdr:col>
                <xdr:colOff>723900</xdr:colOff>
                <xdr:row>9</xdr:row>
                <xdr:rowOff>28575</xdr:rowOff>
              </to>
            </anchor>
          </controlPr>
        </control>
      </mc:Choice>
      <mc:Fallback>
        <control shapeId="124942" r:id="rId30" name="Control 14"/>
      </mc:Fallback>
    </mc:AlternateContent>
    <mc:AlternateContent xmlns:mc="http://schemas.openxmlformats.org/markup-compatibility/2006">
      <mc:Choice Requires="x14">
        <control shapeId="124943" r:id="rId32" name="Control 15">
          <controlPr defaultSize="0" autoPict="0" r:id="rId33">
            <anchor moveWithCells="1">
              <from>
                <xdr:col>3</xdr:col>
                <xdr:colOff>0</xdr:colOff>
                <xdr:row>9</xdr:row>
                <xdr:rowOff>0</xdr:rowOff>
              </from>
              <to>
                <xdr:col>4</xdr:col>
                <xdr:colOff>152400</xdr:colOff>
                <xdr:row>10</xdr:row>
                <xdr:rowOff>28575</xdr:rowOff>
              </to>
            </anchor>
          </controlPr>
        </control>
      </mc:Choice>
      <mc:Fallback>
        <control shapeId="124943" r:id="rId32" name="Control 15"/>
      </mc:Fallback>
    </mc:AlternateContent>
    <mc:AlternateContent xmlns:mc="http://schemas.openxmlformats.org/markup-compatibility/2006">
      <mc:Choice Requires="x14">
        <control shapeId="124944" r:id="rId34" name="Control 16">
          <controlPr defaultSize="0" autoPict="0" r:id="rId35">
            <anchor moveWithCells="1">
              <from>
                <xdr:col>4</xdr:col>
                <xdr:colOff>0</xdr:colOff>
                <xdr:row>9</xdr:row>
                <xdr:rowOff>0</xdr:rowOff>
              </from>
              <to>
                <xdr:col>4</xdr:col>
                <xdr:colOff>723900</xdr:colOff>
                <xdr:row>10</xdr:row>
                <xdr:rowOff>28575</xdr:rowOff>
              </to>
            </anchor>
          </controlPr>
        </control>
      </mc:Choice>
      <mc:Fallback>
        <control shapeId="124944" r:id="rId34" name="Control 16"/>
      </mc:Fallback>
    </mc:AlternateContent>
    <mc:AlternateContent xmlns:mc="http://schemas.openxmlformats.org/markup-compatibility/2006">
      <mc:Choice Requires="x14">
        <control shapeId="124945" r:id="rId36" name="Control 17">
          <controlPr defaultSize="0" autoPict="0" r:id="rId37">
            <anchor moveWithCells="1">
              <from>
                <xdr:col>3</xdr:col>
                <xdr:colOff>0</xdr:colOff>
                <xdr:row>10</xdr:row>
                <xdr:rowOff>0</xdr:rowOff>
              </from>
              <to>
                <xdr:col>4</xdr:col>
                <xdr:colOff>152400</xdr:colOff>
                <xdr:row>11</xdr:row>
                <xdr:rowOff>28575</xdr:rowOff>
              </to>
            </anchor>
          </controlPr>
        </control>
      </mc:Choice>
      <mc:Fallback>
        <control shapeId="124945" r:id="rId36" name="Control 17"/>
      </mc:Fallback>
    </mc:AlternateContent>
    <mc:AlternateContent xmlns:mc="http://schemas.openxmlformats.org/markup-compatibility/2006">
      <mc:Choice Requires="x14">
        <control shapeId="124946" r:id="rId38" name="Control 18">
          <controlPr defaultSize="0" autoPict="0" r:id="rId39">
            <anchor moveWithCells="1">
              <from>
                <xdr:col>4</xdr:col>
                <xdr:colOff>0</xdr:colOff>
                <xdr:row>10</xdr:row>
                <xdr:rowOff>0</xdr:rowOff>
              </from>
              <to>
                <xdr:col>4</xdr:col>
                <xdr:colOff>723900</xdr:colOff>
                <xdr:row>11</xdr:row>
                <xdr:rowOff>28575</xdr:rowOff>
              </to>
            </anchor>
          </controlPr>
        </control>
      </mc:Choice>
      <mc:Fallback>
        <control shapeId="124946" r:id="rId38" name="Control 18"/>
      </mc:Fallback>
    </mc:AlternateContent>
    <mc:AlternateContent xmlns:mc="http://schemas.openxmlformats.org/markup-compatibility/2006">
      <mc:Choice Requires="x14">
        <control shapeId="124947" r:id="rId40" name="Control 19">
          <controlPr defaultSize="0" autoPict="0" r:id="rId41">
            <anchor moveWithCells="1">
              <from>
                <xdr:col>3</xdr:col>
                <xdr:colOff>0</xdr:colOff>
                <xdr:row>11</xdr:row>
                <xdr:rowOff>0</xdr:rowOff>
              </from>
              <to>
                <xdr:col>4</xdr:col>
                <xdr:colOff>152400</xdr:colOff>
                <xdr:row>12</xdr:row>
                <xdr:rowOff>28575</xdr:rowOff>
              </to>
            </anchor>
          </controlPr>
        </control>
      </mc:Choice>
      <mc:Fallback>
        <control shapeId="124947" r:id="rId40" name="Control 19"/>
      </mc:Fallback>
    </mc:AlternateContent>
    <mc:AlternateContent xmlns:mc="http://schemas.openxmlformats.org/markup-compatibility/2006">
      <mc:Choice Requires="x14">
        <control shapeId="124948" r:id="rId42" name="Control 20">
          <controlPr defaultSize="0" autoPict="0" r:id="rId43">
            <anchor moveWithCells="1">
              <from>
                <xdr:col>4</xdr:col>
                <xdr:colOff>0</xdr:colOff>
                <xdr:row>11</xdr:row>
                <xdr:rowOff>0</xdr:rowOff>
              </from>
              <to>
                <xdr:col>4</xdr:col>
                <xdr:colOff>723900</xdr:colOff>
                <xdr:row>12</xdr:row>
                <xdr:rowOff>28575</xdr:rowOff>
              </to>
            </anchor>
          </controlPr>
        </control>
      </mc:Choice>
      <mc:Fallback>
        <control shapeId="124948" r:id="rId42" name="Control 20"/>
      </mc:Fallback>
    </mc:AlternateContent>
    <mc:AlternateContent xmlns:mc="http://schemas.openxmlformats.org/markup-compatibility/2006">
      <mc:Choice Requires="x14">
        <control shapeId="124949" r:id="rId44" name="Control 21">
          <controlPr defaultSize="0" autoPict="0" r:id="rId45">
            <anchor moveWithCells="1">
              <from>
                <xdr:col>3</xdr:col>
                <xdr:colOff>0</xdr:colOff>
                <xdr:row>12</xdr:row>
                <xdr:rowOff>0</xdr:rowOff>
              </from>
              <to>
                <xdr:col>4</xdr:col>
                <xdr:colOff>152400</xdr:colOff>
                <xdr:row>13</xdr:row>
                <xdr:rowOff>28575</xdr:rowOff>
              </to>
            </anchor>
          </controlPr>
        </control>
      </mc:Choice>
      <mc:Fallback>
        <control shapeId="124949" r:id="rId44" name="Control 21"/>
      </mc:Fallback>
    </mc:AlternateContent>
    <mc:AlternateContent xmlns:mc="http://schemas.openxmlformats.org/markup-compatibility/2006">
      <mc:Choice Requires="x14">
        <control shapeId="124950" r:id="rId46" name="Control 22">
          <controlPr defaultSize="0" autoPict="0" r:id="rId47">
            <anchor moveWithCells="1">
              <from>
                <xdr:col>4</xdr:col>
                <xdr:colOff>0</xdr:colOff>
                <xdr:row>12</xdr:row>
                <xdr:rowOff>0</xdr:rowOff>
              </from>
              <to>
                <xdr:col>4</xdr:col>
                <xdr:colOff>723900</xdr:colOff>
                <xdr:row>13</xdr:row>
                <xdr:rowOff>28575</xdr:rowOff>
              </to>
            </anchor>
          </controlPr>
        </control>
      </mc:Choice>
      <mc:Fallback>
        <control shapeId="124950" r:id="rId46" name="Control 22"/>
      </mc:Fallback>
    </mc:AlternateContent>
    <mc:AlternateContent xmlns:mc="http://schemas.openxmlformats.org/markup-compatibility/2006">
      <mc:Choice Requires="x14">
        <control shapeId="124951" r:id="rId48" name="Control 23">
          <controlPr defaultSize="0" autoPict="0" r:id="rId49">
            <anchor moveWithCells="1">
              <from>
                <xdr:col>3</xdr:col>
                <xdr:colOff>0</xdr:colOff>
                <xdr:row>13</xdr:row>
                <xdr:rowOff>0</xdr:rowOff>
              </from>
              <to>
                <xdr:col>4</xdr:col>
                <xdr:colOff>152400</xdr:colOff>
                <xdr:row>14</xdr:row>
                <xdr:rowOff>28575</xdr:rowOff>
              </to>
            </anchor>
          </controlPr>
        </control>
      </mc:Choice>
      <mc:Fallback>
        <control shapeId="124951" r:id="rId48" name="Control 23"/>
      </mc:Fallback>
    </mc:AlternateContent>
    <mc:AlternateContent xmlns:mc="http://schemas.openxmlformats.org/markup-compatibility/2006">
      <mc:Choice Requires="x14">
        <control shapeId="124952" r:id="rId50" name="Control 24">
          <controlPr defaultSize="0" autoPict="0" r:id="rId51">
            <anchor moveWithCells="1">
              <from>
                <xdr:col>4</xdr:col>
                <xdr:colOff>0</xdr:colOff>
                <xdr:row>13</xdr:row>
                <xdr:rowOff>0</xdr:rowOff>
              </from>
              <to>
                <xdr:col>4</xdr:col>
                <xdr:colOff>723900</xdr:colOff>
                <xdr:row>14</xdr:row>
                <xdr:rowOff>28575</xdr:rowOff>
              </to>
            </anchor>
          </controlPr>
        </control>
      </mc:Choice>
      <mc:Fallback>
        <control shapeId="124952" r:id="rId50" name="Control 24"/>
      </mc:Fallback>
    </mc:AlternateContent>
    <mc:AlternateContent xmlns:mc="http://schemas.openxmlformats.org/markup-compatibility/2006">
      <mc:Choice Requires="x14">
        <control shapeId="124953" r:id="rId52" name="Control 25">
          <controlPr defaultSize="0" autoPict="0" r:id="rId53">
            <anchor moveWithCells="1">
              <from>
                <xdr:col>3</xdr:col>
                <xdr:colOff>0</xdr:colOff>
                <xdr:row>14</xdr:row>
                <xdr:rowOff>0</xdr:rowOff>
              </from>
              <to>
                <xdr:col>4</xdr:col>
                <xdr:colOff>152400</xdr:colOff>
                <xdr:row>15</xdr:row>
                <xdr:rowOff>28575</xdr:rowOff>
              </to>
            </anchor>
          </controlPr>
        </control>
      </mc:Choice>
      <mc:Fallback>
        <control shapeId="124953" r:id="rId52" name="Control 25"/>
      </mc:Fallback>
    </mc:AlternateContent>
    <mc:AlternateContent xmlns:mc="http://schemas.openxmlformats.org/markup-compatibility/2006">
      <mc:Choice Requires="x14">
        <control shapeId="124954" r:id="rId54" name="Control 26">
          <controlPr defaultSize="0" autoPict="0" r:id="rId55">
            <anchor moveWithCells="1">
              <from>
                <xdr:col>4</xdr:col>
                <xdr:colOff>0</xdr:colOff>
                <xdr:row>14</xdr:row>
                <xdr:rowOff>0</xdr:rowOff>
              </from>
              <to>
                <xdr:col>4</xdr:col>
                <xdr:colOff>723900</xdr:colOff>
                <xdr:row>15</xdr:row>
                <xdr:rowOff>28575</xdr:rowOff>
              </to>
            </anchor>
          </controlPr>
        </control>
      </mc:Choice>
      <mc:Fallback>
        <control shapeId="124954" r:id="rId54" name="Control 26"/>
      </mc:Fallback>
    </mc:AlternateContent>
    <mc:AlternateContent xmlns:mc="http://schemas.openxmlformats.org/markup-compatibility/2006">
      <mc:Choice Requires="x14">
        <control shapeId="124955" r:id="rId56" name="Control 27">
          <controlPr defaultSize="0" autoPict="0" r:id="rId57">
            <anchor moveWithCells="1">
              <from>
                <xdr:col>3</xdr:col>
                <xdr:colOff>0</xdr:colOff>
                <xdr:row>15</xdr:row>
                <xdr:rowOff>0</xdr:rowOff>
              </from>
              <to>
                <xdr:col>4</xdr:col>
                <xdr:colOff>152400</xdr:colOff>
                <xdr:row>16</xdr:row>
                <xdr:rowOff>28575</xdr:rowOff>
              </to>
            </anchor>
          </controlPr>
        </control>
      </mc:Choice>
      <mc:Fallback>
        <control shapeId="124955" r:id="rId56" name="Control 27"/>
      </mc:Fallback>
    </mc:AlternateContent>
    <mc:AlternateContent xmlns:mc="http://schemas.openxmlformats.org/markup-compatibility/2006">
      <mc:Choice Requires="x14">
        <control shapeId="124956" r:id="rId58" name="Control 28">
          <controlPr defaultSize="0" autoPict="0" r:id="rId59">
            <anchor moveWithCells="1">
              <from>
                <xdr:col>4</xdr:col>
                <xdr:colOff>0</xdr:colOff>
                <xdr:row>15</xdr:row>
                <xdr:rowOff>0</xdr:rowOff>
              </from>
              <to>
                <xdr:col>4</xdr:col>
                <xdr:colOff>723900</xdr:colOff>
                <xdr:row>16</xdr:row>
                <xdr:rowOff>28575</xdr:rowOff>
              </to>
            </anchor>
          </controlPr>
        </control>
      </mc:Choice>
      <mc:Fallback>
        <control shapeId="124956" r:id="rId58" name="Control 28"/>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J95"/>
  <sheetViews>
    <sheetView topLeftCell="A49" workbookViewId="0">
      <selection activeCell="F30" sqref="F30"/>
    </sheetView>
  </sheetViews>
  <sheetFormatPr baseColWidth="10" defaultRowHeight="15" x14ac:dyDescent="0.25"/>
  <cols>
    <col min="3" max="3" width="9.42578125" bestFit="1" customWidth="1"/>
  </cols>
  <sheetData>
    <row r="2" spans="2:10" x14ac:dyDescent="0.25">
      <c r="B2" t="s">
        <v>6581</v>
      </c>
      <c r="C2" t="s">
        <v>5685</v>
      </c>
      <c r="I2" t="s">
        <v>6581</v>
      </c>
      <c r="J2" t="s">
        <v>5685</v>
      </c>
    </row>
    <row r="3" spans="2:10" x14ac:dyDescent="0.25">
      <c r="B3">
        <v>8</v>
      </c>
      <c r="C3">
        <v>141</v>
      </c>
      <c r="D3" t="s">
        <v>6628</v>
      </c>
      <c r="F3">
        <v>12.1</v>
      </c>
      <c r="H3" t="str">
        <f>+CONCATENATE("SMR-",I3)</f>
        <v>SMR-224</v>
      </c>
      <c r="I3">
        <v>224</v>
      </c>
      <c r="J3" t="s">
        <v>6617</v>
      </c>
    </row>
    <row r="4" spans="2:10" x14ac:dyDescent="0.25">
      <c r="B4">
        <v>9</v>
      </c>
      <c r="C4">
        <v>129</v>
      </c>
      <c r="D4" t="s">
        <v>6629</v>
      </c>
      <c r="F4">
        <v>12.2</v>
      </c>
      <c r="H4" t="str">
        <f t="shared" ref="H4:H32" si="0">+CONCATENATE("SMR-",I4)</f>
        <v>SMR-335</v>
      </c>
      <c r="I4">
        <v>335</v>
      </c>
      <c r="J4" t="s">
        <v>6619</v>
      </c>
    </row>
    <row r="5" spans="2:10" x14ac:dyDescent="0.25">
      <c r="B5">
        <v>20</v>
      </c>
      <c r="C5">
        <v>20</v>
      </c>
      <c r="D5" t="s">
        <v>6630</v>
      </c>
      <c r="E5">
        <v>1352</v>
      </c>
      <c r="H5" t="str">
        <f t="shared" si="0"/>
        <v>SMR-573</v>
      </c>
      <c r="I5">
        <v>573</v>
      </c>
      <c r="J5" t="s">
        <v>6620</v>
      </c>
    </row>
    <row r="6" spans="2:10" x14ac:dyDescent="0.25">
      <c r="B6">
        <v>21</v>
      </c>
      <c r="C6">
        <v>126</v>
      </c>
      <c r="D6" t="s">
        <v>6631</v>
      </c>
      <c r="H6" t="str">
        <f t="shared" si="0"/>
        <v>SMR-574</v>
      </c>
      <c r="I6">
        <v>574</v>
      </c>
      <c r="J6" t="s">
        <v>6621</v>
      </c>
    </row>
    <row r="7" spans="2:10" x14ac:dyDescent="0.25">
      <c r="B7">
        <v>22</v>
      </c>
      <c r="C7">
        <v>21</v>
      </c>
      <c r="D7" t="s">
        <v>6632</v>
      </c>
      <c r="H7" t="str">
        <f t="shared" si="0"/>
        <v>SMR-1987</v>
      </c>
      <c r="I7">
        <v>1987</v>
      </c>
      <c r="J7" t="s">
        <v>6622</v>
      </c>
    </row>
    <row r="8" spans="2:10" x14ac:dyDescent="0.25">
      <c r="B8">
        <v>34</v>
      </c>
      <c r="C8">
        <v>34</v>
      </c>
      <c r="D8" t="s">
        <v>6634</v>
      </c>
      <c r="H8" t="str">
        <f t="shared" si="0"/>
        <v>SMR-1990</v>
      </c>
      <c r="I8">
        <v>1990</v>
      </c>
      <c r="J8" t="s">
        <v>6623</v>
      </c>
    </row>
    <row r="9" spans="2:10" x14ac:dyDescent="0.25">
      <c r="B9">
        <v>35</v>
      </c>
      <c r="C9">
        <v>35</v>
      </c>
      <c r="D9" t="s">
        <v>6635</v>
      </c>
      <c r="H9" t="str">
        <f t="shared" si="0"/>
        <v>SMR-2012</v>
      </c>
      <c r="I9">
        <v>2012</v>
      </c>
      <c r="J9" t="s">
        <v>6624</v>
      </c>
    </row>
    <row r="10" spans="2:10" x14ac:dyDescent="0.25">
      <c r="B10">
        <v>37</v>
      </c>
      <c r="C10">
        <v>151</v>
      </c>
      <c r="D10" t="s">
        <v>6637</v>
      </c>
      <c r="H10" t="str">
        <f t="shared" si="0"/>
        <v>SMR-2013</v>
      </c>
      <c r="I10">
        <v>2013</v>
      </c>
      <c r="J10" t="s">
        <v>6625</v>
      </c>
    </row>
    <row r="11" spans="2:10" x14ac:dyDescent="0.25">
      <c r="B11">
        <v>77</v>
      </c>
      <c r="C11">
        <v>118</v>
      </c>
      <c r="D11" t="s">
        <v>6638</v>
      </c>
      <c r="H11" t="str">
        <f t="shared" si="0"/>
        <v>SMR-2014</v>
      </c>
      <c r="I11">
        <v>2014</v>
      </c>
      <c r="J11" t="s">
        <v>6626</v>
      </c>
    </row>
    <row r="12" spans="2:10" x14ac:dyDescent="0.25">
      <c r="B12">
        <v>118</v>
      </c>
      <c r="C12">
        <v>125</v>
      </c>
      <c r="D12" t="s">
        <v>6639</v>
      </c>
      <c r="H12" t="str">
        <f t="shared" si="0"/>
        <v>SMR-2022</v>
      </c>
      <c r="I12">
        <v>2022</v>
      </c>
      <c r="J12" t="s">
        <v>6672</v>
      </c>
    </row>
    <row r="13" spans="2:10" x14ac:dyDescent="0.25">
      <c r="B13">
        <v>125</v>
      </c>
      <c r="C13">
        <v>925</v>
      </c>
      <c r="D13" t="s">
        <v>6640</v>
      </c>
      <c r="H13" t="str">
        <f t="shared" si="0"/>
        <v>SMR-2083</v>
      </c>
      <c r="I13">
        <v>2083</v>
      </c>
      <c r="J13" t="s">
        <v>6673</v>
      </c>
    </row>
    <row r="14" spans="2:10" x14ac:dyDescent="0.25">
      <c r="B14">
        <v>126</v>
      </c>
      <c r="C14">
        <v>130</v>
      </c>
      <c r="D14" t="s">
        <v>6641</v>
      </c>
      <c r="H14" t="str">
        <f t="shared" si="0"/>
        <v>SMR-2157</v>
      </c>
      <c r="I14">
        <v>2157</v>
      </c>
      <c r="J14" t="s">
        <v>6674</v>
      </c>
    </row>
    <row r="15" spans="2:10" x14ac:dyDescent="0.25">
      <c r="B15">
        <v>127</v>
      </c>
      <c r="C15">
        <v>138</v>
      </c>
      <c r="D15" t="s">
        <v>6642</v>
      </c>
      <c r="H15" t="str">
        <f t="shared" si="0"/>
        <v>SMR-4769</v>
      </c>
      <c r="I15">
        <v>4769</v>
      </c>
      <c r="J15" t="s">
        <v>7231</v>
      </c>
    </row>
    <row r="16" spans="2:10" x14ac:dyDescent="0.25">
      <c r="B16">
        <v>128</v>
      </c>
      <c r="C16">
        <v>144</v>
      </c>
      <c r="D16" t="s">
        <v>6643</v>
      </c>
      <c r="H16" t="str">
        <f t="shared" si="0"/>
        <v>SMR-4775</v>
      </c>
      <c r="I16">
        <v>4775</v>
      </c>
      <c r="J16" t="s">
        <v>7167</v>
      </c>
    </row>
    <row r="17" spans="2:10" x14ac:dyDescent="0.25">
      <c r="B17">
        <v>129</v>
      </c>
      <c r="C17">
        <v>155</v>
      </c>
      <c r="D17" t="s">
        <v>6644</v>
      </c>
      <c r="H17" t="str">
        <f t="shared" si="0"/>
        <v>SMR-9747</v>
      </c>
      <c r="I17">
        <v>9747</v>
      </c>
      <c r="J17" t="s">
        <v>7170</v>
      </c>
    </row>
    <row r="18" spans="2:10" x14ac:dyDescent="0.25">
      <c r="B18">
        <v>130</v>
      </c>
      <c r="C18">
        <v>190</v>
      </c>
      <c r="D18" t="s">
        <v>6646</v>
      </c>
      <c r="H18" t="str">
        <f t="shared" si="0"/>
        <v>SMR-9748</v>
      </c>
      <c r="I18">
        <v>9748</v>
      </c>
      <c r="J18" t="s">
        <v>7173</v>
      </c>
    </row>
    <row r="19" spans="2:10" x14ac:dyDescent="0.25">
      <c r="B19">
        <v>134</v>
      </c>
      <c r="C19">
        <v>191</v>
      </c>
      <c r="D19" t="s">
        <v>6647</v>
      </c>
      <c r="H19" t="str">
        <f t="shared" si="0"/>
        <v>SMR-9838</v>
      </c>
      <c r="I19">
        <v>9838</v>
      </c>
      <c r="J19" t="s">
        <v>7175</v>
      </c>
    </row>
    <row r="20" spans="2:10" x14ac:dyDescent="0.25">
      <c r="B20">
        <v>138</v>
      </c>
      <c r="C20">
        <v>193</v>
      </c>
      <c r="D20" t="s">
        <v>6648</v>
      </c>
      <c r="H20" t="str">
        <f t="shared" si="0"/>
        <v>SMR-11248</v>
      </c>
      <c r="I20">
        <v>11248</v>
      </c>
      <c r="J20" t="s">
        <v>6976</v>
      </c>
    </row>
    <row r="21" spans="2:10" x14ac:dyDescent="0.25">
      <c r="B21">
        <v>141</v>
      </c>
      <c r="C21">
        <v>127</v>
      </c>
      <c r="D21" t="s">
        <v>6649</v>
      </c>
      <c r="H21" t="str">
        <f t="shared" si="0"/>
        <v>SMR-11249</v>
      </c>
      <c r="I21">
        <v>11249</v>
      </c>
      <c r="J21" t="s">
        <v>6977</v>
      </c>
    </row>
    <row r="22" spans="2:10" x14ac:dyDescent="0.25">
      <c r="B22">
        <v>144</v>
      </c>
      <c r="C22">
        <v>128</v>
      </c>
      <c r="D22" t="s">
        <v>6652</v>
      </c>
      <c r="H22" t="str">
        <f t="shared" si="0"/>
        <v>SMR-11252</v>
      </c>
      <c r="I22">
        <v>11252</v>
      </c>
      <c r="J22" t="s">
        <v>7241</v>
      </c>
    </row>
    <row r="23" spans="2:10" x14ac:dyDescent="0.25">
      <c r="B23">
        <v>151</v>
      </c>
      <c r="C23">
        <v>1277</v>
      </c>
      <c r="D23" t="s">
        <v>6653</v>
      </c>
      <c r="H23" t="str">
        <f t="shared" si="0"/>
        <v>SMR-11254</v>
      </c>
      <c r="I23">
        <v>11254</v>
      </c>
      <c r="J23" t="s">
        <v>7115</v>
      </c>
    </row>
    <row r="24" spans="2:10" x14ac:dyDescent="0.25">
      <c r="B24">
        <v>155</v>
      </c>
      <c r="C24">
        <v>1276</v>
      </c>
      <c r="D24" t="s">
        <v>6654</v>
      </c>
      <c r="H24" t="str">
        <f t="shared" si="0"/>
        <v>SMR-11274</v>
      </c>
      <c r="I24">
        <v>11274</v>
      </c>
      <c r="J24" t="s">
        <v>6618</v>
      </c>
    </row>
    <row r="25" spans="2:10" x14ac:dyDescent="0.25">
      <c r="B25">
        <v>177</v>
      </c>
      <c r="C25">
        <v>716</v>
      </c>
      <c r="D25" t="s">
        <v>6655</v>
      </c>
      <c r="H25" t="str">
        <f t="shared" si="0"/>
        <v>SMR-11281</v>
      </c>
      <c r="I25">
        <v>11281</v>
      </c>
      <c r="J25" t="s">
        <v>7126</v>
      </c>
    </row>
    <row r="26" spans="2:10" x14ac:dyDescent="0.25">
      <c r="B26">
        <v>180</v>
      </c>
      <c r="C26">
        <v>542</v>
      </c>
      <c r="D26" t="s">
        <v>6657</v>
      </c>
      <c r="H26" t="str">
        <f t="shared" si="0"/>
        <v>SMR-11285</v>
      </c>
      <c r="I26">
        <v>11285</v>
      </c>
      <c r="J26" t="s">
        <v>7127</v>
      </c>
    </row>
    <row r="27" spans="2:10" x14ac:dyDescent="0.25">
      <c r="B27">
        <v>190</v>
      </c>
      <c r="C27">
        <v>843</v>
      </c>
      <c r="D27" t="s">
        <v>6658</v>
      </c>
      <c r="H27" t="str">
        <f t="shared" si="0"/>
        <v>SMR-11299</v>
      </c>
      <c r="I27">
        <v>11299</v>
      </c>
      <c r="J27" t="s">
        <v>7130</v>
      </c>
    </row>
    <row r="28" spans="2:10" x14ac:dyDescent="0.25">
      <c r="B28">
        <v>191</v>
      </c>
      <c r="C28">
        <v>469</v>
      </c>
      <c r="D28" t="s">
        <v>6659</v>
      </c>
      <c r="H28" t="str">
        <f t="shared" si="0"/>
        <v>SMR-11334</v>
      </c>
      <c r="I28">
        <v>11334</v>
      </c>
      <c r="J28" t="s">
        <v>7187</v>
      </c>
    </row>
    <row r="29" spans="2:10" x14ac:dyDescent="0.25">
      <c r="B29">
        <v>193</v>
      </c>
      <c r="C29">
        <v>720</v>
      </c>
      <c r="D29" t="s">
        <v>6660</v>
      </c>
      <c r="H29" t="str">
        <f t="shared" si="0"/>
        <v>SMR-11335</v>
      </c>
      <c r="I29">
        <v>11335</v>
      </c>
      <c r="J29" t="s">
        <v>7234</v>
      </c>
    </row>
    <row r="30" spans="2:10" x14ac:dyDescent="0.25">
      <c r="B30">
        <v>247</v>
      </c>
      <c r="C30">
        <v>939</v>
      </c>
      <c r="D30" t="s">
        <v>6661</v>
      </c>
      <c r="H30" t="str">
        <f t="shared" si="0"/>
        <v>SMR-11336</v>
      </c>
      <c r="I30">
        <v>11336</v>
      </c>
      <c r="J30" t="s">
        <v>7188</v>
      </c>
    </row>
    <row r="31" spans="2:10" x14ac:dyDescent="0.25">
      <c r="B31">
        <v>352</v>
      </c>
      <c r="C31">
        <v>956</v>
      </c>
      <c r="D31" t="s">
        <v>6662</v>
      </c>
      <c r="H31" t="str">
        <f t="shared" si="0"/>
        <v>SMR-11335</v>
      </c>
      <c r="I31">
        <v>11335</v>
      </c>
      <c r="J31" t="s">
        <v>7191</v>
      </c>
    </row>
    <row r="32" spans="2:10" x14ac:dyDescent="0.25">
      <c r="B32">
        <v>355</v>
      </c>
      <c r="C32">
        <v>924</v>
      </c>
      <c r="D32" t="s">
        <v>6663</v>
      </c>
      <c r="H32" t="str">
        <f t="shared" si="0"/>
        <v>SMR-11336</v>
      </c>
      <c r="I32">
        <v>11336</v>
      </c>
      <c r="J32" t="s">
        <v>7226</v>
      </c>
    </row>
    <row r="33" spans="2:10" x14ac:dyDescent="0.25">
      <c r="B33">
        <v>359</v>
      </c>
      <c r="C33">
        <v>473</v>
      </c>
      <c r="D33" t="s">
        <v>6665</v>
      </c>
      <c r="J33" t="s">
        <v>7227</v>
      </c>
    </row>
    <row r="34" spans="2:10" x14ac:dyDescent="0.25">
      <c r="B34">
        <v>469</v>
      </c>
      <c r="C34">
        <v>474</v>
      </c>
      <c r="D34" t="s">
        <v>6667</v>
      </c>
    </row>
    <row r="35" spans="2:10" x14ac:dyDescent="0.25">
      <c r="B35">
        <v>473</v>
      </c>
      <c r="C35">
        <v>902</v>
      </c>
      <c r="D35" t="s">
        <v>6668</v>
      </c>
    </row>
    <row r="36" spans="2:10" x14ac:dyDescent="0.25">
      <c r="B36">
        <v>474</v>
      </c>
      <c r="C36">
        <v>475</v>
      </c>
      <c r="D36" t="s">
        <v>6669</v>
      </c>
    </row>
    <row r="37" spans="2:10" x14ac:dyDescent="0.25">
      <c r="B37">
        <v>475</v>
      </c>
      <c r="C37">
        <v>1352</v>
      </c>
      <c r="D37" t="s">
        <v>7240</v>
      </c>
    </row>
    <row r="38" spans="2:10" x14ac:dyDescent="0.25">
      <c r="B38">
        <v>540</v>
      </c>
      <c r="C38">
        <v>352</v>
      </c>
      <c r="D38" t="s">
        <v>7232</v>
      </c>
    </row>
    <row r="39" spans="2:10" x14ac:dyDescent="0.25">
      <c r="B39">
        <v>541</v>
      </c>
      <c r="C39">
        <v>637</v>
      </c>
      <c r="D39" t="s">
        <v>7239</v>
      </c>
    </row>
    <row r="40" spans="2:10" x14ac:dyDescent="0.25">
      <c r="B40">
        <v>542</v>
      </c>
      <c r="C40">
        <v>355</v>
      </c>
      <c r="D40" t="s">
        <v>6671</v>
      </c>
    </row>
    <row r="41" spans="2:10" x14ac:dyDescent="0.25">
      <c r="B41">
        <v>549</v>
      </c>
      <c r="C41">
        <v>997</v>
      </c>
      <c r="D41" t="s">
        <v>6675</v>
      </c>
    </row>
    <row r="42" spans="2:10" x14ac:dyDescent="0.25">
      <c r="B42">
        <v>633</v>
      </c>
      <c r="C42">
        <v>1002</v>
      </c>
      <c r="D42" t="s">
        <v>7238</v>
      </c>
    </row>
    <row r="43" spans="2:10" x14ac:dyDescent="0.25">
      <c r="B43">
        <v>637</v>
      </c>
      <c r="C43">
        <v>134</v>
      </c>
      <c r="D43" t="s">
        <v>6670</v>
      </c>
    </row>
    <row r="44" spans="2:10" x14ac:dyDescent="0.25">
      <c r="B44">
        <v>716</v>
      </c>
      <c r="C44">
        <v>1358</v>
      </c>
      <c r="D44" t="s">
        <v>7168</v>
      </c>
    </row>
    <row r="45" spans="2:10" x14ac:dyDescent="0.25">
      <c r="B45">
        <v>720</v>
      </c>
      <c r="C45">
        <v>359</v>
      </c>
      <c r="D45" t="s">
        <v>7169</v>
      </c>
    </row>
    <row r="46" spans="2:10" x14ac:dyDescent="0.25">
      <c r="B46">
        <v>761</v>
      </c>
      <c r="C46">
        <v>930</v>
      </c>
      <c r="D46" t="s">
        <v>6664</v>
      </c>
    </row>
    <row r="47" spans="2:10" x14ac:dyDescent="0.25">
      <c r="B47">
        <v>787</v>
      </c>
      <c r="C47">
        <v>929</v>
      </c>
      <c r="D47" t="s">
        <v>7171</v>
      </c>
    </row>
    <row r="48" spans="2:10" x14ac:dyDescent="0.25">
      <c r="B48">
        <v>841</v>
      </c>
      <c r="C48">
        <v>1353</v>
      </c>
      <c r="D48" t="s">
        <v>7172</v>
      </c>
    </row>
    <row r="49" spans="2:4" x14ac:dyDescent="0.25">
      <c r="B49">
        <v>843</v>
      </c>
      <c r="C49">
        <v>1359</v>
      </c>
      <c r="D49" t="s">
        <v>7174</v>
      </c>
    </row>
    <row r="50" spans="2:4" x14ac:dyDescent="0.25">
      <c r="B50">
        <v>902</v>
      </c>
      <c r="C50">
        <v>1360</v>
      </c>
      <c r="D50" t="s">
        <v>7176</v>
      </c>
    </row>
    <row r="51" spans="2:4" x14ac:dyDescent="0.25">
      <c r="B51">
        <v>924</v>
      </c>
      <c r="C51">
        <v>1361</v>
      </c>
      <c r="D51" t="s">
        <v>7177</v>
      </c>
    </row>
    <row r="52" spans="2:4" x14ac:dyDescent="0.25">
      <c r="B52">
        <v>925</v>
      </c>
      <c r="C52">
        <v>77</v>
      </c>
      <c r="D52" t="s">
        <v>6627</v>
      </c>
    </row>
    <row r="53" spans="2:4" x14ac:dyDescent="0.25">
      <c r="B53">
        <v>929</v>
      </c>
      <c r="C53">
        <v>1284</v>
      </c>
      <c r="D53" t="s">
        <v>7178</v>
      </c>
    </row>
    <row r="54" spans="2:4" x14ac:dyDescent="0.25">
      <c r="B54">
        <v>930</v>
      </c>
      <c r="C54">
        <v>841</v>
      </c>
      <c r="D54" t="s">
        <v>6651</v>
      </c>
    </row>
    <row r="55" spans="2:4" x14ac:dyDescent="0.25">
      <c r="B55">
        <v>939</v>
      </c>
      <c r="C55">
        <v>1327</v>
      </c>
      <c r="D55" t="s">
        <v>7179</v>
      </c>
    </row>
    <row r="56" spans="2:4" x14ac:dyDescent="0.25">
      <c r="B56">
        <v>945</v>
      </c>
      <c r="C56">
        <v>1355</v>
      </c>
      <c r="D56" t="s">
        <v>7180</v>
      </c>
    </row>
    <row r="57" spans="2:4" x14ac:dyDescent="0.25">
      <c r="B57">
        <v>956</v>
      </c>
      <c r="C57">
        <v>1356</v>
      </c>
      <c r="D57" t="s">
        <v>7181</v>
      </c>
    </row>
    <row r="58" spans="2:4" x14ac:dyDescent="0.25">
      <c r="B58">
        <v>974</v>
      </c>
      <c r="C58">
        <v>1357</v>
      </c>
      <c r="D58" t="s">
        <v>7182</v>
      </c>
    </row>
    <row r="59" spans="2:4" x14ac:dyDescent="0.25">
      <c r="B59">
        <v>992</v>
      </c>
      <c r="C59">
        <v>1270</v>
      </c>
      <c r="D59" t="s">
        <v>7085</v>
      </c>
    </row>
    <row r="60" spans="2:4" x14ac:dyDescent="0.25">
      <c r="B60">
        <v>994</v>
      </c>
      <c r="C60">
        <v>787</v>
      </c>
      <c r="D60" t="s">
        <v>7183</v>
      </c>
    </row>
    <row r="61" spans="2:4" x14ac:dyDescent="0.25">
      <c r="B61">
        <v>995</v>
      </c>
      <c r="C61">
        <v>177</v>
      </c>
      <c r="D61" t="s">
        <v>6666</v>
      </c>
    </row>
    <row r="62" spans="2:4" x14ac:dyDescent="0.25">
      <c r="B62">
        <v>996</v>
      </c>
      <c r="C62">
        <v>1372</v>
      </c>
      <c r="D62" t="s">
        <v>7184</v>
      </c>
    </row>
    <row r="63" spans="2:4" x14ac:dyDescent="0.25">
      <c r="B63">
        <v>997</v>
      </c>
      <c r="C63">
        <v>1373</v>
      </c>
      <c r="D63" t="s">
        <v>7185</v>
      </c>
    </row>
    <row r="64" spans="2:4" x14ac:dyDescent="0.25">
      <c r="B64">
        <v>1000</v>
      </c>
      <c r="C64">
        <v>1281</v>
      </c>
      <c r="D64" t="s">
        <v>7186</v>
      </c>
    </row>
    <row r="65" spans="2:4" x14ac:dyDescent="0.25">
      <c r="B65">
        <v>1002</v>
      </c>
      <c r="C65">
        <v>992</v>
      </c>
      <c r="D65" t="s">
        <v>7106</v>
      </c>
    </row>
    <row r="66" spans="2:4" x14ac:dyDescent="0.25">
      <c r="B66">
        <v>1146</v>
      </c>
      <c r="C66">
        <v>37</v>
      </c>
      <c r="D66" t="s">
        <v>6636</v>
      </c>
    </row>
    <row r="67" spans="2:4" x14ac:dyDescent="0.25">
      <c r="B67">
        <v>1270</v>
      </c>
      <c r="C67">
        <v>12.1</v>
      </c>
      <c r="D67" t="s">
        <v>7229</v>
      </c>
    </row>
    <row r="68" spans="2:4" x14ac:dyDescent="0.25">
      <c r="B68">
        <v>1276</v>
      </c>
      <c r="C68">
        <v>12.2</v>
      </c>
      <c r="D68" t="s">
        <v>7230</v>
      </c>
    </row>
    <row r="69" spans="2:4" x14ac:dyDescent="0.25">
      <c r="B69">
        <v>1277</v>
      </c>
      <c r="C69">
        <v>180</v>
      </c>
      <c r="D69" t="s">
        <v>6645</v>
      </c>
    </row>
    <row r="70" spans="2:4" x14ac:dyDescent="0.25">
      <c r="B70">
        <v>1281</v>
      </c>
      <c r="C70">
        <v>994</v>
      </c>
      <c r="D70" t="s">
        <v>7237</v>
      </c>
    </row>
    <row r="71" spans="2:4" x14ac:dyDescent="0.25">
      <c r="B71">
        <v>1284</v>
      </c>
      <c r="C71">
        <v>1405</v>
      </c>
      <c r="D71" t="s">
        <v>7128</v>
      </c>
    </row>
    <row r="72" spans="2:4" x14ac:dyDescent="0.25">
      <c r="B72">
        <v>1327</v>
      </c>
      <c r="C72">
        <v>1406</v>
      </c>
      <c r="D72" t="s">
        <v>7129</v>
      </c>
    </row>
    <row r="73" spans="2:4" x14ac:dyDescent="0.25">
      <c r="B73">
        <v>1352</v>
      </c>
      <c r="C73">
        <v>541</v>
      </c>
      <c r="D73" t="s">
        <v>6650</v>
      </c>
    </row>
    <row r="74" spans="2:4" x14ac:dyDescent="0.25">
      <c r="B74">
        <v>1353</v>
      </c>
      <c r="C74">
        <v>1416</v>
      </c>
      <c r="D74" t="s">
        <v>7135</v>
      </c>
    </row>
    <row r="75" spans="2:4" x14ac:dyDescent="0.25">
      <c r="B75">
        <v>1355</v>
      </c>
      <c r="C75">
        <v>549</v>
      </c>
      <c r="D75" t="s">
        <v>6656</v>
      </c>
    </row>
    <row r="76" spans="2:4" x14ac:dyDescent="0.25">
      <c r="B76">
        <v>1356</v>
      </c>
      <c r="C76">
        <v>1418</v>
      </c>
      <c r="D76" t="s">
        <v>7143</v>
      </c>
    </row>
    <row r="77" spans="2:4" x14ac:dyDescent="0.25">
      <c r="B77">
        <v>1357</v>
      </c>
      <c r="C77">
        <v>995</v>
      </c>
      <c r="D77" t="s">
        <v>7236</v>
      </c>
    </row>
    <row r="78" spans="2:4" x14ac:dyDescent="0.25">
      <c r="B78">
        <v>1358</v>
      </c>
      <c r="C78">
        <v>996</v>
      </c>
      <c r="D78" t="s">
        <v>7149</v>
      </c>
    </row>
    <row r="79" spans="2:4" x14ac:dyDescent="0.25">
      <c r="B79">
        <v>1359</v>
      </c>
      <c r="C79">
        <v>540</v>
      </c>
      <c r="D79" t="s">
        <v>7150</v>
      </c>
    </row>
    <row r="80" spans="2:4" x14ac:dyDescent="0.25">
      <c r="B80">
        <v>1360</v>
      </c>
      <c r="C80">
        <v>1450</v>
      </c>
      <c r="D80" t="s">
        <v>7152</v>
      </c>
    </row>
    <row r="81" spans="2:4" x14ac:dyDescent="0.25">
      <c r="B81">
        <v>1361</v>
      </c>
      <c r="C81">
        <v>247</v>
      </c>
      <c r="D81" t="s">
        <v>7235</v>
      </c>
    </row>
    <row r="82" spans="2:4" x14ac:dyDescent="0.25">
      <c r="B82">
        <v>1372</v>
      </c>
      <c r="C82">
        <v>1481</v>
      </c>
      <c r="D82" t="s">
        <v>7189</v>
      </c>
    </row>
    <row r="83" spans="2:4" x14ac:dyDescent="0.25">
      <c r="B83">
        <v>1373</v>
      </c>
      <c r="C83">
        <v>1480</v>
      </c>
      <c r="D83" t="s">
        <v>7190</v>
      </c>
    </row>
    <row r="84" spans="2:4" x14ac:dyDescent="0.25">
      <c r="B84">
        <v>1392</v>
      </c>
      <c r="C84">
        <v>761</v>
      </c>
      <c r="D84" t="s">
        <v>7192</v>
      </c>
    </row>
    <row r="85" spans="2:4" x14ac:dyDescent="0.25">
      <c r="B85">
        <v>1405</v>
      </c>
      <c r="C85">
        <v>974</v>
      </c>
      <c r="D85" t="s">
        <v>7193</v>
      </c>
    </row>
    <row r="86" spans="2:4" x14ac:dyDescent="0.25">
      <c r="B86">
        <v>1406</v>
      </c>
      <c r="C86">
        <v>1146</v>
      </c>
      <c r="D86" t="s">
        <v>7194</v>
      </c>
    </row>
    <row r="87" spans="2:4" x14ac:dyDescent="0.25">
      <c r="B87">
        <v>1416</v>
      </c>
      <c r="C87">
        <v>1392</v>
      </c>
      <c r="D87" t="s">
        <v>7195</v>
      </c>
    </row>
    <row r="88" spans="2:4" x14ac:dyDescent="0.25">
      <c r="B88">
        <v>1418</v>
      </c>
      <c r="C88">
        <v>945</v>
      </c>
      <c r="D88" t="s">
        <v>7206</v>
      </c>
    </row>
    <row r="89" spans="2:4" x14ac:dyDescent="0.25">
      <c r="B89">
        <v>1450</v>
      </c>
      <c r="C89">
        <v>22</v>
      </c>
      <c r="D89" t="s">
        <v>6633</v>
      </c>
    </row>
    <row r="90" spans="2:4" x14ac:dyDescent="0.25">
      <c r="B90">
        <v>1451</v>
      </c>
      <c r="C90">
        <v>1451</v>
      </c>
      <c r="D90" t="s">
        <v>7153</v>
      </c>
    </row>
    <row r="91" spans="2:4" x14ac:dyDescent="0.25">
      <c r="B91">
        <v>1480</v>
      </c>
      <c r="C91">
        <v>1000</v>
      </c>
      <c r="D91" t="s">
        <v>7211</v>
      </c>
    </row>
    <row r="92" spans="2:4" x14ac:dyDescent="0.25">
      <c r="B92">
        <v>1481</v>
      </c>
      <c r="C92">
        <v>1484</v>
      </c>
      <c r="D92" t="s">
        <v>7212</v>
      </c>
    </row>
    <row r="93" spans="2:4" x14ac:dyDescent="0.25">
      <c r="B93">
        <v>1484</v>
      </c>
      <c r="C93">
        <v>1514</v>
      </c>
      <c r="D93" t="s">
        <v>7233</v>
      </c>
    </row>
    <row r="94" spans="2:4" x14ac:dyDescent="0.25">
      <c r="B94">
        <v>1514</v>
      </c>
      <c r="C94">
        <v>8</v>
      </c>
      <c r="D94" t="s">
        <v>7224</v>
      </c>
    </row>
    <row r="95" spans="2:4" x14ac:dyDescent="0.25">
      <c r="C95">
        <v>9</v>
      </c>
      <c r="D95" t="s">
        <v>7225</v>
      </c>
    </row>
  </sheetData>
  <conditionalFormatting sqref="B3:B94 C3:C95">
    <cfRule type="uniqueValues" dxfId="1" priority="3"/>
  </conditionalFormatting>
  <conditionalFormatting sqref="H3:H32 J3:J33">
    <cfRule type="uniqueValues" dxfId="0"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6"/>
  <sheetViews>
    <sheetView zoomScale="85" zoomScaleNormal="85" workbookViewId="0"/>
  </sheetViews>
  <sheetFormatPr baseColWidth="10" defaultRowHeight="15" x14ac:dyDescent="0.25"/>
  <cols>
    <col min="2" max="2" width="24.140625" customWidth="1"/>
    <col min="9" max="9" width="21.140625" customWidth="1"/>
  </cols>
  <sheetData>
    <row r="1" spans="1:9" ht="57" thickBot="1" x14ac:dyDescent="0.3">
      <c r="A1" s="115" t="s">
        <v>6594</v>
      </c>
      <c r="B1" s="116" t="s">
        <v>6597</v>
      </c>
      <c r="C1" s="116" t="s">
        <v>6599</v>
      </c>
      <c r="D1" s="116" t="s">
        <v>6602</v>
      </c>
      <c r="E1" s="117" t="s">
        <v>6987</v>
      </c>
      <c r="F1" s="118" t="s">
        <v>6989</v>
      </c>
      <c r="G1" s="118" t="s">
        <v>6990</v>
      </c>
      <c r="H1" s="118" t="s">
        <v>7005</v>
      </c>
      <c r="I1" s="119" t="s">
        <v>7006</v>
      </c>
    </row>
    <row r="2" spans="1:9" ht="60.75" thickBot="1" x14ac:dyDescent="0.3">
      <c r="A2" s="120">
        <v>35</v>
      </c>
      <c r="B2" s="121" t="s">
        <v>6776</v>
      </c>
      <c r="C2" s="122">
        <v>2277000</v>
      </c>
      <c r="D2" s="123" t="s">
        <v>19</v>
      </c>
      <c r="E2" s="124" t="s">
        <v>6964</v>
      </c>
      <c r="F2" s="125">
        <v>44960</v>
      </c>
      <c r="G2" s="125">
        <v>45037</v>
      </c>
      <c r="H2" s="123" t="s">
        <v>6991</v>
      </c>
      <c r="I2" s="123" t="s">
        <v>7007</v>
      </c>
    </row>
    <row r="3" spans="1:9" ht="60.75" thickBot="1" x14ac:dyDescent="0.3">
      <c r="A3" s="120">
        <v>64</v>
      </c>
      <c r="B3" s="126" t="s">
        <v>6792</v>
      </c>
      <c r="C3" s="122">
        <v>264000</v>
      </c>
      <c r="D3" s="123" t="s">
        <v>23</v>
      </c>
      <c r="E3" s="124" t="s">
        <v>6964</v>
      </c>
      <c r="F3" s="125">
        <v>44980</v>
      </c>
      <c r="G3" s="125">
        <v>45009</v>
      </c>
      <c r="H3" s="123" t="s">
        <v>6991</v>
      </c>
      <c r="I3" s="123" t="s">
        <v>7065</v>
      </c>
    </row>
    <row r="4" spans="1:9" ht="108.75" thickBot="1" x14ac:dyDescent="0.3">
      <c r="A4" s="120">
        <v>79</v>
      </c>
      <c r="B4" s="121" t="s">
        <v>6862</v>
      </c>
      <c r="C4" s="122">
        <v>1578000</v>
      </c>
      <c r="D4" s="123" t="s">
        <v>19</v>
      </c>
      <c r="E4" s="124" t="s">
        <v>6964</v>
      </c>
      <c r="F4" s="125">
        <v>44985</v>
      </c>
      <c r="G4" s="125">
        <v>45005</v>
      </c>
      <c r="H4" s="123" t="s">
        <v>6991</v>
      </c>
      <c r="I4" s="123" t="s">
        <v>7009</v>
      </c>
    </row>
    <row r="5" spans="1:9" ht="60.75" thickBot="1" x14ac:dyDescent="0.3">
      <c r="A5" s="120">
        <v>80</v>
      </c>
      <c r="B5" s="121" t="s">
        <v>6836</v>
      </c>
      <c r="C5" s="122">
        <v>7236000</v>
      </c>
      <c r="D5" s="123" t="s">
        <v>19</v>
      </c>
      <c r="E5" s="124" t="s">
        <v>6964</v>
      </c>
      <c r="F5" s="125">
        <v>44984</v>
      </c>
      <c r="G5" s="125">
        <v>45016</v>
      </c>
      <c r="H5" s="123" t="s">
        <v>6991</v>
      </c>
      <c r="I5" s="123" t="s">
        <v>7010</v>
      </c>
    </row>
    <row r="6" spans="1:9" ht="60.75" thickBot="1" x14ac:dyDescent="0.3">
      <c r="A6" s="120">
        <v>97</v>
      </c>
      <c r="B6" s="126" t="s">
        <v>6919</v>
      </c>
      <c r="C6" s="122">
        <v>49250</v>
      </c>
      <c r="D6" s="123" t="s">
        <v>27</v>
      </c>
      <c r="E6" s="124" t="s">
        <v>6964</v>
      </c>
      <c r="F6" s="125">
        <v>45014</v>
      </c>
      <c r="G6" s="125">
        <v>45030</v>
      </c>
      <c r="H6" s="123" t="s">
        <v>6991</v>
      </c>
      <c r="I6" s="123" t="s">
        <v>7066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1"/>
  <sheetViews>
    <sheetView zoomScale="85" zoomScaleNormal="85" workbookViewId="0"/>
  </sheetViews>
  <sheetFormatPr baseColWidth="10" defaultRowHeight="15" x14ac:dyDescent="0.25"/>
  <cols>
    <col min="1" max="1" width="10.85546875" style="132" customWidth="1"/>
    <col min="2" max="2" width="39.42578125" style="132" customWidth="1"/>
    <col min="3" max="10" width="11.42578125" style="132"/>
    <col min="11" max="11" width="76.140625" style="132" customWidth="1"/>
  </cols>
  <sheetData>
    <row r="1" spans="1:11" ht="57" thickBot="1" x14ac:dyDescent="0.3">
      <c r="A1" s="115" t="s">
        <v>6594</v>
      </c>
      <c r="B1" s="128" t="s">
        <v>6597</v>
      </c>
      <c r="C1" s="128" t="s">
        <v>6599</v>
      </c>
      <c r="D1" s="129" t="s">
        <v>6607</v>
      </c>
      <c r="E1" s="118" t="s">
        <v>6955</v>
      </c>
      <c r="F1" s="118" t="s">
        <v>6972</v>
      </c>
      <c r="G1" s="117" t="s">
        <v>6987</v>
      </c>
      <c r="H1" s="130" t="s">
        <v>7011</v>
      </c>
      <c r="I1" s="118" t="s">
        <v>6994</v>
      </c>
      <c r="J1" s="118" t="s">
        <v>6995</v>
      </c>
      <c r="K1" s="118" t="s">
        <v>6996</v>
      </c>
    </row>
    <row r="2" spans="1:11" ht="84.75" thickBot="1" x14ac:dyDescent="0.3">
      <c r="A2" s="120">
        <v>1</v>
      </c>
      <c r="B2" s="126" t="s">
        <v>6809</v>
      </c>
      <c r="C2" s="122">
        <v>210600</v>
      </c>
      <c r="D2" s="123" t="s">
        <v>6942</v>
      </c>
      <c r="E2" s="123" t="s">
        <v>6956</v>
      </c>
      <c r="F2" s="131" t="s">
        <v>6956</v>
      </c>
      <c r="G2" s="124" t="s">
        <v>6956</v>
      </c>
      <c r="H2" s="124" t="s">
        <v>6956</v>
      </c>
      <c r="I2" s="123" t="s">
        <v>7012</v>
      </c>
      <c r="J2" s="123" t="s">
        <v>7013</v>
      </c>
      <c r="K2" s="123" t="s">
        <v>7014</v>
      </c>
    </row>
    <row r="3" spans="1:11" ht="60.75" thickBot="1" x14ac:dyDescent="0.3">
      <c r="A3" s="120">
        <v>22</v>
      </c>
      <c r="B3" s="121" t="s">
        <v>6766</v>
      </c>
      <c r="C3" s="122">
        <v>4899892</v>
      </c>
      <c r="D3" s="123" t="s">
        <v>7015</v>
      </c>
      <c r="E3" s="123" t="s">
        <v>6956</v>
      </c>
      <c r="F3" s="131" t="s">
        <v>6956</v>
      </c>
      <c r="G3" s="124" t="s">
        <v>6962</v>
      </c>
      <c r="H3" s="124" t="s">
        <v>6962</v>
      </c>
      <c r="I3" s="125">
        <v>45051</v>
      </c>
      <c r="J3" s="123" t="s">
        <v>7016</v>
      </c>
      <c r="K3" s="123" t="s">
        <v>7017</v>
      </c>
    </row>
    <row r="4" spans="1:11" ht="24.75" thickBot="1" x14ac:dyDescent="0.3">
      <c r="A4" s="120">
        <v>26</v>
      </c>
      <c r="B4" s="121" t="s">
        <v>6793</v>
      </c>
      <c r="C4" s="122">
        <v>5058231</v>
      </c>
      <c r="D4" s="123" t="s">
        <v>7018</v>
      </c>
      <c r="E4" s="123" t="s">
        <v>6956</v>
      </c>
      <c r="F4" s="131" t="s">
        <v>6956</v>
      </c>
      <c r="G4" s="124" t="s">
        <v>6956</v>
      </c>
      <c r="H4" s="124" t="s">
        <v>6956</v>
      </c>
      <c r="I4" s="123" t="s">
        <v>7012</v>
      </c>
      <c r="J4" s="123" t="s">
        <v>7019</v>
      </c>
      <c r="K4" s="123" t="s">
        <v>7020</v>
      </c>
    </row>
    <row r="5" spans="1:11" ht="48.75" thickBot="1" x14ac:dyDescent="0.3">
      <c r="A5" s="120">
        <v>27</v>
      </c>
      <c r="B5" s="121" t="s">
        <v>6768</v>
      </c>
      <c r="C5" s="122">
        <v>6779661</v>
      </c>
      <c r="D5" s="123" t="s">
        <v>6935</v>
      </c>
      <c r="E5" s="123" t="s">
        <v>6962</v>
      </c>
      <c r="F5" s="131" t="s">
        <v>6962</v>
      </c>
      <c r="G5" s="124" t="s">
        <v>6962</v>
      </c>
      <c r="H5" s="124" t="s">
        <v>6962</v>
      </c>
      <c r="I5" s="123" t="s">
        <v>7021</v>
      </c>
      <c r="J5" s="123" t="s">
        <v>7019</v>
      </c>
      <c r="K5" s="53" t="s">
        <v>7067</v>
      </c>
    </row>
    <row r="6" spans="1:11" ht="30.75" thickBot="1" x14ac:dyDescent="0.3">
      <c r="A6" s="120">
        <v>31</v>
      </c>
      <c r="B6" s="121" t="s">
        <v>6772</v>
      </c>
      <c r="C6" s="122">
        <v>1004676</v>
      </c>
      <c r="D6" s="123" t="s">
        <v>6934</v>
      </c>
      <c r="E6" s="123" t="s">
        <v>6962</v>
      </c>
      <c r="F6" s="131" t="s">
        <v>6962</v>
      </c>
      <c r="G6" s="124" t="s">
        <v>6962</v>
      </c>
      <c r="H6" s="124" t="s">
        <v>6962</v>
      </c>
      <c r="I6" s="123" t="s">
        <v>7012</v>
      </c>
      <c r="J6" s="123" t="s">
        <v>7019</v>
      </c>
      <c r="K6" s="123" t="s">
        <v>7022</v>
      </c>
    </row>
    <row r="7" spans="1:11" ht="48.75" thickBot="1" x14ac:dyDescent="0.3">
      <c r="A7" s="120">
        <v>33</v>
      </c>
      <c r="B7" s="121" t="s">
        <v>6774</v>
      </c>
      <c r="C7" s="122">
        <v>360000</v>
      </c>
      <c r="D7" s="123" t="s">
        <v>6934</v>
      </c>
      <c r="E7" s="123" t="s">
        <v>6956</v>
      </c>
      <c r="F7" s="131" t="s">
        <v>6956</v>
      </c>
      <c r="G7" s="124" t="s">
        <v>6962</v>
      </c>
      <c r="H7" s="124" t="s">
        <v>6956</v>
      </c>
      <c r="I7" s="123" t="s">
        <v>7012</v>
      </c>
      <c r="J7" s="123" t="s">
        <v>7019</v>
      </c>
      <c r="K7" s="123" t="s">
        <v>7008</v>
      </c>
    </row>
    <row r="8" spans="1:11" ht="24.75" thickBot="1" x14ac:dyDescent="0.3">
      <c r="A8" s="120">
        <v>42</v>
      </c>
      <c r="B8" s="121" t="s">
        <v>6779</v>
      </c>
      <c r="C8" s="122">
        <v>656730</v>
      </c>
      <c r="D8" s="123" t="s">
        <v>6965</v>
      </c>
      <c r="E8" s="123" t="s">
        <v>6956</v>
      </c>
      <c r="F8" s="131" t="s">
        <v>6956</v>
      </c>
      <c r="G8" s="124" t="s">
        <v>6956</v>
      </c>
      <c r="H8" s="124" t="s">
        <v>6956</v>
      </c>
      <c r="I8" s="123" t="s">
        <v>7012</v>
      </c>
      <c r="J8" s="123" t="s">
        <v>7019</v>
      </c>
      <c r="K8" s="123" t="s">
        <v>7023</v>
      </c>
    </row>
    <row r="9" spans="1:11" ht="30.75" thickBot="1" x14ac:dyDescent="0.3">
      <c r="A9" s="120">
        <v>43</v>
      </c>
      <c r="B9" s="126" t="s">
        <v>6780</v>
      </c>
      <c r="C9" s="122">
        <v>805263</v>
      </c>
      <c r="D9" s="123" t="s">
        <v>6965</v>
      </c>
      <c r="E9" s="123" t="s">
        <v>6956</v>
      </c>
      <c r="F9" s="131" t="s">
        <v>6956</v>
      </c>
      <c r="G9" s="124" t="s">
        <v>6962</v>
      </c>
      <c r="H9" s="124" t="s">
        <v>6956</v>
      </c>
      <c r="I9" s="125">
        <v>45063</v>
      </c>
      <c r="J9" s="123" t="s">
        <v>7024</v>
      </c>
      <c r="K9" s="123" t="s">
        <v>7025</v>
      </c>
    </row>
    <row r="10" spans="1:11" ht="60.75" thickBot="1" x14ac:dyDescent="0.3">
      <c r="A10" s="120">
        <v>45</v>
      </c>
      <c r="B10" s="126" t="s">
        <v>6782</v>
      </c>
      <c r="C10" s="122">
        <v>65000</v>
      </c>
      <c r="D10" s="123" t="s">
        <v>6926</v>
      </c>
      <c r="E10" s="123" t="s">
        <v>6962</v>
      </c>
      <c r="F10" s="131" t="s">
        <v>6962</v>
      </c>
      <c r="G10" s="124" t="s">
        <v>6962</v>
      </c>
      <c r="H10" s="124" t="s">
        <v>6962</v>
      </c>
      <c r="I10" s="123" t="s">
        <v>7021</v>
      </c>
      <c r="J10" s="123" t="s">
        <v>7024</v>
      </c>
      <c r="K10" s="123" t="s">
        <v>7026</v>
      </c>
    </row>
    <row r="11" spans="1:11" ht="60.75" thickBot="1" x14ac:dyDescent="0.3">
      <c r="A11" s="120">
        <v>51</v>
      </c>
      <c r="B11" s="126" t="s">
        <v>6843</v>
      </c>
      <c r="C11" s="122">
        <v>1067800</v>
      </c>
      <c r="D11" s="123" t="s">
        <v>6934</v>
      </c>
      <c r="E11" s="123" t="s">
        <v>6956</v>
      </c>
      <c r="F11" s="131" t="s">
        <v>6956</v>
      </c>
      <c r="G11" s="124" t="s">
        <v>6956</v>
      </c>
      <c r="H11" s="124" t="s">
        <v>6956</v>
      </c>
      <c r="I11" s="123" t="s">
        <v>7012</v>
      </c>
      <c r="J11" s="123" t="s">
        <v>7019</v>
      </c>
      <c r="K11" s="123" t="s">
        <v>7027</v>
      </c>
    </row>
    <row r="12" spans="1:11" ht="72.75" thickBot="1" x14ac:dyDescent="0.3">
      <c r="A12" s="120">
        <v>56</v>
      </c>
      <c r="B12" s="126" t="s">
        <v>6800</v>
      </c>
      <c r="C12" s="122">
        <v>540000</v>
      </c>
      <c r="D12" s="123" t="s">
        <v>7028</v>
      </c>
      <c r="E12" s="123" t="s">
        <v>6962</v>
      </c>
      <c r="F12" s="131" t="s">
        <v>6962</v>
      </c>
      <c r="G12" s="124" t="s">
        <v>6962</v>
      </c>
      <c r="H12" s="124" t="s">
        <v>6962</v>
      </c>
      <c r="I12" s="123" t="s">
        <v>7012</v>
      </c>
      <c r="J12" s="123" t="s">
        <v>7019</v>
      </c>
      <c r="K12" s="53" t="s">
        <v>7068</v>
      </c>
    </row>
    <row r="13" spans="1:11" ht="30.75" thickBot="1" x14ac:dyDescent="0.3">
      <c r="A13" s="120">
        <v>57</v>
      </c>
      <c r="B13" s="126" t="s">
        <v>6844</v>
      </c>
      <c r="C13" s="122">
        <v>629577</v>
      </c>
      <c r="D13" s="123" t="s">
        <v>6925</v>
      </c>
      <c r="E13" s="123" t="s">
        <v>6962</v>
      </c>
      <c r="F13" s="131" t="s">
        <v>6956</v>
      </c>
      <c r="G13" s="124" t="s">
        <v>6986</v>
      </c>
      <c r="H13" s="124" t="s">
        <v>6956</v>
      </c>
      <c r="I13" s="123" t="s">
        <v>7012</v>
      </c>
      <c r="J13" s="123" t="s">
        <v>7019</v>
      </c>
      <c r="K13" s="123" t="s">
        <v>7029</v>
      </c>
    </row>
    <row r="14" spans="1:11" ht="60.75" thickBot="1" x14ac:dyDescent="0.3">
      <c r="A14" s="120">
        <v>58</v>
      </c>
      <c r="B14" s="126" t="s">
        <v>6839</v>
      </c>
      <c r="C14" s="122">
        <v>450000</v>
      </c>
      <c r="D14" s="123" t="s">
        <v>6925</v>
      </c>
      <c r="E14" s="123" t="s">
        <v>6956</v>
      </c>
      <c r="F14" s="131" t="s">
        <v>6956</v>
      </c>
      <c r="G14" s="124" t="s">
        <v>6962</v>
      </c>
      <c r="H14" s="124" t="s">
        <v>6962</v>
      </c>
      <c r="I14" s="123" t="s">
        <v>7012</v>
      </c>
      <c r="J14" s="123" t="s">
        <v>7019</v>
      </c>
      <c r="K14" s="53" t="s">
        <v>7030</v>
      </c>
    </row>
    <row r="15" spans="1:11" ht="36.75" thickBot="1" x14ac:dyDescent="0.3">
      <c r="A15" s="120">
        <v>65</v>
      </c>
      <c r="B15" s="126" t="s">
        <v>6798</v>
      </c>
      <c r="C15" s="122">
        <v>336406</v>
      </c>
      <c r="D15" s="123" t="s">
        <v>6936</v>
      </c>
      <c r="E15" s="123" t="s">
        <v>6956</v>
      </c>
      <c r="F15" s="131" t="s">
        <v>6956</v>
      </c>
      <c r="G15" s="124" t="s">
        <v>6956</v>
      </c>
      <c r="H15" s="124" t="s">
        <v>6956</v>
      </c>
      <c r="I15" s="123" t="s">
        <v>7012</v>
      </c>
      <c r="J15" s="123" t="s">
        <v>7019</v>
      </c>
      <c r="K15" s="53" t="s">
        <v>7031</v>
      </c>
    </row>
    <row r="16" spans="1:11" ht="36.75" thickBot="1" x14ac:dyDescent="0.3">
      <c r="A16" s="120">
        <v>67</v>
      </c>
      <c r="B16" s="121" t="s">
        <v>6845</v>
      </c>
      <c r="C16" s="122">
        <v>139240</v>
      </c>
      <c r="D16" s="123" t="s">
        <v>6936</v>
      </c>
      <c r="E16" s="123" t="s">
        <v>6956</v>
      </c>
      <c r="F16" s="131" t="s">
        <v>6956</v>
      </c>
      <c r="G16" s="124" t="s">
        <v>6956</v>
      </c>
      <c r="H16" s="124" t="s">
        <v>6956</v>
      </c>
      <c r="I16" s="123" t="s">
        <v>7012</v>
      </c>
      <c r="J16" s="123" t="s">
        <v>7019</v>
      </c>
      <c r="K16" s="123" t="s">
        <v>7032</v>
      </c>
    </row>
    <row r="17" spans="1:11" ht="36.75" thickBot="1" x14ac:dyDescent="0.3">
      <c r="A17" s="120">
        <v>72</v>
      </c>
      <c r="B17" s="126" t="s">
        <v>6763</v>
      </c>
      <c r="C17" s="122">
        <v>60000</v>
      </c>
      <c r="D17" s="123" t="s">
        <v>6926</v>
      </c>
      <c r="E17" s="123" t="s">
        <v>6962</v>
      </c>
      <c r="F17" s="131" t="s">
        <v>6962</v>
      </c>
      <c r="G17" s="124" t="s">
        <v>6962</v>
      </c>
      <c r="H17" s="124" t="s">
        <v>7033</v>
      </c>
      <c r="I17" s="123" t="s">
        <v>7021</v>
      </c>
      <c r="J17" s="123" t="s">
        <v>7034</v>
      </c>
      <c r="K17" s="123" t="s">
        <v>7035</v>
      </c>
    </row>
    <row r="18" spans="1:11" ht="24.75" thickBot="1" x14ac:dyDescent="0.3">
      <c r="A18" s="120">
        <v>81</v>
      </c>
      <c r="B18" s="126" t="s">
        <v>6799</v>
      </c>
      <c r="C18" s="122">
        <v>108000</v>
      </c>
      <c r="D18" s="123" t="s">
        <v>6926</v>
      </c>
      <c r="E18" s="123" t="s">
        <v>6956</v>
      </c>
      <c r="F18" s="131" t="s">
        <v>6956</v>
      </c>
      <c r="G18" s="124" t="s">
        <v>6956</v>
      </c>
      <c r="H18" s="124" t="s">
        <v>6956</v>
      </c>
      <c r="I18" s="123" t="s">
        <v>7012</v>
      </c>
      <c r="J18" s="123" t="s">
        <v>7019</v>
      </c>
      <c r="K18" s="123" t="s">
        <v>7008</v>
      </c>
    </row>
    <row r="19" spans="1:11" ht="48.75" thickBot="1" x14ac:dyDescent="0.3">
      <c r="A19" s="120">
        <v>84</v>
      </c>
      <c r="B19" s="126" t="s">
        <v>6824</v>
      </c>
      <c r="C19" s="122">
        <v>3275934</v>
      </c>
      <c r="D19" s="123" t="s">
        <v>6942</v>
      </c>
      <c r="E19" s="123" t="s">
        <v>6956</v>
      </c>
      <c r="F19" s="131" t="s">
        <v>6956</v>
      </c>
      <c r="G19" s="124" t="s">
        <v>6956</v>
      </c>
      <c r="H19" s="124" t="s">
        <v>6956</v>
      </c>
      <c r="I19" s="123" t="s">
        <v>7012</v>
      </c>
      <c r="J19" s="123" t="s">
        <v>7019</v>
      </c>
      <c r="K19" s="53" t="s">
        <v>7069</v>
      </c>
    </row>
    <row r="20" spans="1:11" ht="48.75" thickBot="1" x14ac:dyDescent="0.3">
      <c r="A20" s="120">
        <v>87</v>
      </c>
      <c r="B20" s="121" t="s">
        <v>6829</v>
      </c>
      <c r="C20" s="122">
        <v>924000</v>
      </c>
      <c r="D20" s="123" t="s">
        <v>6935</v>
      </c>
      <c r="E20" s="123" t="s">
        <v>6956</v>
      </c>
      <c r="F20" s="131" t="s">
        <v>6956</v>
      </c>
      <c r="G20" s="124" t="s">
        <v>6956</v>
      </c>
      <c r="H20" s="124" t="s">
        <v>6956</v>
      </c>
      <c r="I20" s="123" t="s">
        <v>7012</v>
      </c>
      <c r="J20" s="123" t="s">
        <v>7019</v>
      </c>
      <c r="K20" s="53" t="s">
        <v>7070</v>
      </c>
    </row>
    <row r="21" spans="1:11" ht="60.75" thickBot="1" x14ac:dyDescent="0.3">
      <c r="A21" s="120">
        <v>89</v>
      </c>
      <c r="B21" s="126" t="s">
        <v>6838</v>
      </c>
      <c r="C21" s="122">
        <v>230000</v>
      </c>
      <c r="D21" s="123" t="s">
        <v>7015</v>
      </c>
      <c r="E21" s="123" t="s">
        <v>6962</v>
      </c>
      <c r="F21" s="131" t="s">
        <v>6962</v>
      </c>
      <c r="G21" s="124" t="s">
        <v>6962</v>
      </c>
      <c r="H21" s="124" t="s">
        <v>6962</v>
      </c>
      <c r="I21" s="123" t="s">
        <v>7012</v>
      </c>
      <c r="J21" s="123" t="s">
        <v>7016</v>
      </c>
      <c r="K21" s="123" t="s">
        <v>7036</v>
      </c>
    </row>
  </sheetData>
  <autoFilter ref="A1:K21"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5D9616DE5B81D46B8E70DEBC53E610E" ma:contentTypeVersion="2" ma:contentTypeDescription="Crear nuevo documento." ma:contentTypeScope="" ma:versionID="c2f9d09040230e085e2c956f2674f214">
  <xsd:schema xmlns:xsd="http://www.w3.org/2001/XMLSchema" xmlns:xs="http://www.w3.org/2001/XMLSchema" xmlns:p="http://schemas.microsoft.com/office/2006/metadata/properties" xmlns:ns2="9c20ecb1-bf50-4104-9f35-828835ffad98" xmlns:ns3="d9644f69-1a21-4e68-80c1-e855424bb508" targetNamespace="http://schemas.microsoft.com/office/2006/metadata/properties" ma:root="true" ma:fieldsID="b7c4ff2aa7d9b2b7cc5a9b41eac35d31" ns2:_="" ns3:_="">
    <xsd:import namespace="9c20ecb1-bf50-4104-9f35-828835ffad98"/>
    <xsd:import namespace="d9644f69-1a21-4e68-80c1-e855424bb508"/>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20ecb1-bf50-4104-9f35-828835ffad98"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9644f69-1a21-4e68-80c1-e855424bb508"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9c20ecb1-bf50-4104-9f35-828835ffad98">DV5TDCNQX2DA-92929764-1933</_dlc_DocId>
    <_dlc_DocIdUrl xmlns="9c20ecb1-bf50-4104-9f35-828835ffad98">
      <Url>https://srv1psplb1/bn/logistica/prog/CCDNM/_layouts/15/DocIdRedir.aspx?ID=DV5TDCNQX2DA-92929764-1933</Url>
      <Description>DV5TDCNQX2DA-92929764-1933</Description>
    </_dlc_DocIdUrl>
  </documentManagement>
</p:properties>
</file>

<file path=customXml/itemProps1.xml><?xml version="1.0" encoding="utf-8"?>
<ds:datastoreItem xmlns:ds="http://schemas.openxmlformats.org/officeDocument/2006/customXml" ds:itemID="{8F049791-E5C4-4D05-AFFD-E640B5CBBE26}">
  <ds:schemaRefs>
    <ds:schemaRef ds:uri="http://schemas.microsoft.com/sharepoint/v3/contenttype/forms"/>
  </ds:schemaRefs>
</ds:datastoreItem>
</file>

<file path=customXml/itemProps2.xml><?xml version="1.0" encoding="utf-8"?>
<ds:datastoreItem xmlns:ds="http://schemas.openxmlformats.org/officeDocument/2006/customXml" ds:itemID="{FE01D250-7F08-4FA8-8ECE-6F58529CD4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20ecb1-bf50-4104-9f35-828835ffad98"/>
    <ds:schemaRef ds:uri="d9644f69-1a21-4e68-80c1-e855424b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86E947-0B5A-44E0-86F9-7FB3FC768FF3}">
  <ds:schemaRefs>
    <ds:schemaRef ds:uri="http://schemas.microsoft.com/sharepoint/events"/>
  </ds:schemaRefs>
</ds:datastoreItem>
</file>

<file path=customXml/itemProps4.xml><?xml version="1.0" encoding="utf-8"?>
<ds:datastoreItem xmlns:ds="http://schemas.openxmlformats.org/officeDocument/2006/customXml" ds:itemID="{502EBD5C-7794-4E91-B5B2-1BED3178FAA9}">
  <ds:schemaRefs>
    <ds:schemaRef ds:uri="http://schemas.microsoft.com/office/2006/metadata/properties"/>
    <ds:schemaRef ds:uri="http://schemas.microsoft.com/office/infopath/2007/PartnerControls"/>
    <ds:schemaRef ds:uri="9c20ecb1-bf50-4104-9f35-828835ffad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47</vt:i4>
      </vt:variant>
    </vt:vector>
  </HeadingPairs>
  <TitlesOfParts>
    <vt:vector size="66" baseType="lpstr">
      <vt:lpstr>FORMULARIO</vt:lpstr>
      <vt:lpstr>Control 2023</vt:lpstr>
      <vt:lpstr>PAC 2023</vt:lpstr>
      <vt:lpstr>Anexo PAC Inicial</vt:lpstr>
      <vt:lpstr>Control</vt:lpstr>
      <vt:lpstr>Contabil</vt:lpstr>
      <vt:lpstr>Hoja1</vt:lpstr>
      <vt:lpstr>DESIERTOS</vt:lpstr>
      <vt:lpstr>SIN TDR </vt:lpstr>
      <vt:lpstr>BUENA PRO </vt:lpstr>
      <vt:lpstr>tabla dinamica</vt:lpstr>
      <vt:lpstr>Hoja2</vt:lpstr>
      <vt:lpstr>NecesidadxUOR</vt:lpstr>
      <vt:lpstr>Años1-4</vt:lpstr>
      <vt:lpstr>Prog.Año1</vt:lpstr>
      <vt:lpstr>Top5</vt:lpstr>
      <vt:lpstr>Rep.xObjetivo</vt:lpstr>
      <vt:lpstr>Dashboard (2)</vt:lpstr>
      <vt:lpstr>LISTAS</vt:lpstr>
      <vt:lpstr>'Anexo PAC Inicial'!Área_de_impresión</vt:lpstr>
      <vt:lpstr>Contabil!Área_de_impresión</vt:lpstr>
      <vt:lpstr>Control!Área_de_impresión</vt:lpstr>
      <vt:lpstr>'Control 2023'!Área_de_impresión</vt:lpstr>
      <vt:lpstr>'PAC 2023'!Área_de_impresión</vt:lpstr>
      <vt:lpstr>'Anexo PAC Inicial'!Bienes</vt:lpstr>
      <vt:lpstr>'Dashboard (2)'!Bienes</vt:lpstr>
      <vt:lpstr>Bienes</vt:lpstr>
      <vt:lpstr>Buenapro</vt:lpstr>
      <vt:lpstr>'Anexo PAC Inicial'!codigos</vt:lpstr>
      <vt:lpstr>'Dashboard (2)'!codigos</vt:lpstr>
      <vt:lpstr>codigos</vt:lpstr>
      <vt:lpstr>'PAC 2023'!Criterios</vt:lpstr>
      <vt:lpstr>'Anexo PAC Inicial'!Cuentas</vt:lpstr>
      <vt:lpstr>'Dashboard (2)'!Cuentas</vt:lpstr>
      <vt:lpstr>Cuentas</vt:lpstr>
      <vt:lpstr>Desierto</vt:lpstr>
      <vt:lpstr>'Anexo PAC Inicial'!ListaBienes</vt:lpstr>
      <vt:lpstr>'Dashboard (2)'!ListaBienes</vt:lpstr>
      <vt:lpstr>ListaBienes</vt:lpstr>
      <vt:lpstr>'Anexo PAC Inicial'!ListaContratacion</vt:lpstr>
      <vt:lpstr>'Dashboard (2)'!ListaContratacion</vt:lpstr>
      <vt:lpstr>ListaContratacion</vt:lpstr>
      <vt:lpstr>'Anexo PAC Inicial'!ListaCuentas</vt:lpstr>
      <vt:lpstr>'Dashboard (2)'!ListaCuentas</vt:lpstr>
      <vt:lpstr>ListaCuentas</vt:lpstr>
      <vt:lpstr>'Anexo PAC Inicial'!ListaMeses</vt:lpstr>
      <vt:lpstr>'Dashboard (2)'!ListaMeses</vt:lpstr>
      <vt:lpstr>ListaMeses</vt:lpstr>
      <vt:lpstr>'Anexo PAC Inicial'!ListaObjetivos</vt:lpstr>
      <vt:lpstr>'Dashboard (2)'!ListaObjetivos</vt:lpstr>
      <vt:lpstr>ListaObjetivos</vt:lpstr>
      <vt:lpstr>'Anexo PAC Inicial'!ListaProceso</vt:lpstr>
      <vt:lpstr>'Dashboard (2)'!ListaProceso</vt:lpstr>
      <vt:lpstr>ListaProceso</vt:lpstr>
      <vt:lpstr>'Anexo PAC Inicial'!ListaUOR</vt:lpstr>
      <vt:lpstr>'Dashboard (2)'!ListaUOR</vt:lpstr>
      <vt:lpstr>ListaUOR</vt:lpstr>
      <vt:lpstr>'Anexo PAC Inicial'!periodo</vt:lpstr>
      <vt:lpstr>'Dashboard (2)'!periodo</vt:lpstr>
      <vt:lpstr>periodo</vt:lpstr>
      <vt:lpstr>SINTDR</vt:lpstr>
      <vt:lpstr>'Anexo PAC Inicial'!solicitud</vt:lpstr>
      <vt:lpstr>'Dashboard (2)'!solicitud</vt:lpstr>
      <vt:lpstr>solicitud</vt:lpstr>
      <vt:lpstr>'Anexo PAC Inicial'!Títulos_a_imprimir</vt:lpstr>
      <vt:lpstr>'PAC 2023'!Títulos_a_imprimir</vt:lpstr>
    </vt:vector>
  </TitlesOfParts>
  <Company>Banco de la 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PROVEEDOR - YESMI CRISTINA MATEO VERA</dc:creator>
  <cp:lastModifiedBy>SANTOS ANDRES TORIBIO BRICENO</cp:lastModifiedBy>
  <cp:lastPrinted>2023-05-11T22:20:07Z</cp:lastPrinted>
  <dcterms:created xsi:type="dcterms:W3CDTF">2022-05-04T23:12:51Z</dcterms:created>
  <dcterms:modified xsi:type="dcterms:W3CDTF">2024-01-03T16:52:57Z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0x010100D5D9616DE5B81D46B8E70DEBC53E610E</vt:lpwstr>
  </property>
  <property fmtid="{D5CDD505-2E9C-101B-9397-08002B2CF9AE}" pid="5" name="_dlc_DocIdItemGuid">
    <vt:lpwstr>2deca0f5-6bf2-4eb8-ab69-57368c0d2d25</vt:lpwstr>
  </property>
</Properties>
</file>